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19260" windowHeight="10035" tabRatio="57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'Sheet1'!$B$1:$FX$227</definedName>
    <definedName name="GMONEY">#REF!</definedName>
    <definedName name="MONEY">#REF!</definedName>
    <definedName name="_xlnm.Print_Area" localSheetId="0">'Sheet1'!$B$3:$AC$119</definedName>
    <definedName name="_xlnm.Print_Area" localSheetId="1">'Sheet2'!$A$2:$G$109</definedName>
    <definedName name="_xlnm.Print_Titles" localSheetId="0">'Sheet1'!$1:$2</definedName>
    <definedName name="_xlnm.Print_Titles" localSheetId="1">'Sheet2'!$1:$1</definedName>
  </definedNames>
  <calcPr fullCalcOnLoad="1"/>
</workbook>
</file>

<file path=xl/comments1.xml><?xml version="1.0" encoding="utf-8"?>
<comments xmlns="http://schemas.openxmlformats.org/spreadsheetml/2006/main">
  <authors>
    <author>Leanne Emm</author>
  </authors>
  <commentList>
    <comment ref="D1" authorId="0">
      <text>
        <r>
          <rPr>
            <b/>
            <sz val="8"/>
            <rFont val="Tahoma"/>
            <family val="2"/>
          </rPr>
          <t>Leanne Emm:</t>
        </r>
        <r>
          <rPr>
            <sz val="8"/>
            <rFont val="Tahoma"/>
            <family val="2"/>
          </rPr>
          <t xml:space="preserve">
From GT1- master sheet January, 2011</t>
        </r>
      </text>
    </comment>
    <comment ref="F1" authorId="0">
      <text>
        <r>
          <rPr>
            <b/>
            <sz val="8"/>
            <rFont val="Tahoma"/>
            <family val="2"/>
          </rPr>
          <t>Leanne Emm:</t>
        </r>
        <r>
          <rPr>
            <sz val="8"/>
            <rFont val="Tahoma"/>
            <family val="2"/>
          </rPr>
          <t xml:space="preserve">
From master sheet - Line 77 - FY02 Cost of Living Amount.  There are a few that are different from what was on the sheet from the prior year - see the variance column AB.   
MLC will adjust the Master Sheet in July 2011.</t>
        </r>
      </text>
    </comment>
    <comment ref="H1" authorId="0">
      <text>
        <r>
          <rPr>
            <b/>
            <sz val="8"/>
            <rFont val="Tahoma"/>
            <family val="2"/>
          </rPr>
          <t>Leanne Emm:</t>
        </r>
        <r>
          <rPr>
            <sz val="8"/>
            <rFont val="Tahoma"/>
            <family val="2"/>
          </rPr>
          <t xml:space="preserve">
Equals V64, V65 &amp; V66  from master sheet.
Districts can levy for Hold Harmless revenues including excess hold harmless.
Some districts have increased mill caps or inflationary components.</t>
        </r>
      </text>
    </comment>
    <comment ref="P1" authorId="0">
      <text>
        <r>
          <rPr>
            <b/>
            <sz val="8"/>
            <rFont val="Tahoma"/>
            <family val="2"/>
          </rPr>
          <t>Leanne Emm:</t>
        </r>
        <r>
          <rPr>
            <sz val="8"/>
            <rFont val="Tahoma"/>
            <family val="2"/>
          </rPr>
          <t xml:space="preserve">
From Master Sheet - V31 - Assessed Valuation.</t>
        </r>
      </text>
    </comment>
    <comment ref="AB1" authorId="0">
      <text>
        <r>
          <rPr>
            <b/>
            <sz val="8"/>
            <rFont val="Tahoma"/>
            <family val="2"/>
          </rPr>
          <t>Leanne Emm:</t>
        </r>
        <r>
          <rPr>
            <sz val="8"/>
            <rFont val="Tahoma"/>
            <family val="2"/>
          </rPr>
          <t xml:space="preserve">
Mary Lynn will adjust the July Master Sheet to the previous numbers for July 2011.</t>
        </r>
      </text>
    </comment>
    <comment ref="Q1" authorId="0">
      <text>
        <r>
          <rPr>
            <b/>
            <sz val="8"/>
            <rFont val="Tahoma"/>
            <family val="2"/>
          </rPr>
          <t>Leanne Emm:</t>
        </r>
        <r>
          <rPr>
            <sz val="8"/>
            <rFont val="Tahoma"/>
            <family val="2"/>
          </rPr>
          <t xml:space="preserve">
This is the total actual levied from 10-11mill worksheet - Hold Harmless; Excess Hold Harmless and Voter Approved Override mills. Columns K, M, O.</t>
        </r>
      </text>
    </comment>
  </commentList>
</comments>
</file>

<file path=xl/sharedStrings.xml><?xml version="1.0" encoding="utf-8"?>
<sst xmlns="http://schemas.openxmlformats.org/spreadsheetml/2006/main" count="1256" uniqueCount="440">
  <si>
    <t>District</t>
  </si>
  <si>
    <t>Amount (Under) Over Limit</t>
  </si>
  <si>
    <t>Revenue Generated</t>
  </si>
  <si>
    <t>Difference Between Amt. Approved/ Generated by Mill (Under)/Over</t>
  </si>
  <si>
    <t>Override Mill</t>
  </si>
  <si>
    <t>WESTMINSTER 50</t>
  </si>
  <si>
    <t>CAMPO</t>
  </si>
  <si>
    <t>MINERAL</t>
  </si>
  <si>
    <t>NOTES:</t>
  </si>
  <si>
    <t>TOTALS</t>
  </si>
  <si>
    <t>County</t>
  </si>
  <si>
    <t>ADAMS</t>
  </si>
  <si>
    <t>ARAPAHOE</t>
  </si>
  <si>
    <t>BACA</t>
  </si>
  <si>
    <t>BENT</t>
  </si>
  <si>
    <t>BOULDER</t>
  </si>
  <si>
    <t>CHAFFEE</t>
  </si>
  <si>
    <t>CHEYENNE</t>
  </si>
  <si>
    <t>CLEAR CREEK</t>
  </si>
  <si>
    <t>CONEJOS</t>
  </si>
  <si>
    <t>DENVER</t>
  </si>
  <si>
    <t>DOUGLAS</t>
  </si>
  <si>
    <t>EAGLE</t>
  </si>
  <si>
    <t>EL PASO</t>
  </si>
  <si>
    <t>GARFIELD</t>
  </si>
  <si>
    <t>GRAND</t>
  </si>
  <si>
    <t>JEFFERSON</t>
  </si>
  <si>
    <t>KIOWA</t>
  </si>
  <si>
    <t>KIT CARSON</t>
  </si>
  <si>
    <t>LAKE</t>
  </si>
  <si>
    <t>LA PLATA</t>
  </si>
  <si>
    <t>LARIMER</t>
  </si>
  <si>
    <t>LAS ANIMAS</t>
  </si>
  <si>
    <t>LOGAN</t>
  </si>
  <si>
    <t>MESA</t>
  </si>
  <si>
    <t>MOFFAT</t>
  </si>
  <si>
    <t>MORGAN</t>
  </si>
  <si>
    <t>OTERO</t>
  </si>
  <si>
    <t>PARK</t>
  </si>
  <si>
    <t>PITKIN</t>
  </si>
  <si>
    <t>RIO BLANCO</t>
  </si>
  <si>
    <t>ROUTT</t>
  </si>
  <si>
    <t>SAN JUAN</t>
  </si>
  <si>
    <t>SAN MIGUEL</t>
  </si>
  <si>
    <t>SEDGWICK</t>
  </si>
  <si>
    <t>SUMMIT</t>
  </si>
  <si>
    <t>WASHINGTON</t>
  </si>
  <si>
    <t>WELD</t>
  </si>
  <si>
    <t>RIO GRANDE</t>
  </si>
  <si>
    <t xml:space="preserve">Total Program Formula Funding </t>
  </si>
  <si>
    <t>BRIGHTON 27J</t>
  </si>
  <si>
    <t>GILPIN</t>
  </si>
  <si>
    <t>MONTEZUMA</t>
  </si>
  <si>
    <t>OURAY</t>
  </si>
  <si>
    <t>SAGUACHE</t>
  </si>
  <si>
    <t>TELLER</t>
  </si>
  <si>
    <t>KEENESBURG</t>
  </si>
  <si>
    <t>Cost of Living Increase Calculated in FY 2001-02</t>
  </si>
  <si>
    <t>Total Maximum Allowable Override (Column D + E)</t>
  </si>
  <si>
    <t>In FY 2002-03 the Override Limitation was revised to include</t>
  </si>
  <si>
    <t>20% of Total Program Funding or 200,000 plus the amount</t>
  </si>
  <si>
    <t xml:space="preserve">calculated as the cost of living increase in FY 2001-02.  </t>
  </si>
  <si>
    <t>Override Percentage of Total Program Utilized</t>
  </si>
  <si>
    <t>Override as Percentage of Total Program</t>
  </si>
  <si>
    <t>FLORENCE</t>
  </si>
  <si>
    <t>BRUSH</t>
  </si>
  <si>
    <t>WOODLAND PARK</t>
  </si>
  <si>
    <t>FREMONT</t>
  </si>
  <si>
    <t>GUNNISON</t>
  </si>
  <si>
    <t>DOLORES RE-4A</t>
  </si>
  <si>
    <t>MONTROSE</t>
  </si>
  <si>
    <t>PHILLIPS</t>
  </si>
  <si>
    <t>MOFFAT 2</t>
  </si>
  <si>
    <t>YUMA</t>
  </si>
  <si>
    <t>YUMA 1</t>
  </si>
  <si>
    <t>WRAY RD-2</t>
  </si>
  <si>
    <t>LIBERTY J-4</t>
  </si>
  <si>
    <t>Voter Approved &amp; Hold Harmless Override</t>
  </si>
  <si>
    <t xml:space="preserve"> </t>
  </si>
  <si>
    <t>STRASBURG</t>
  </si>
  <si>
    <t>FALCON</t>
  </si>
  <si>
    <t>IGNACIO</t>
  </si>
  <si>
    <t>VALLEY</t>
  </si>
  <si>
    <t>ADAMS 12 FIVE STAR</t>
  </si>
  <si>
    <t>WEST END</t>
  </si>
  <si>
    <t>AULT-HIGHLAND</t>
  </si>
  <si>
    <t>EATON</t>
  </si>
  <si>
    <t>MONTE VISTA</t>
  </si>
  <si>
    <t>FY 08-09 Specific Ownership Tax Revenue Attributable to Bond &amp; Voter Approved Override</t>
  </si>
  <si>
    <t>20% (25%) of Total Program/$200,000 Allowable Override</t>
  </si>
  <si>
    <t>fixed mill</t>
  </si>
  <si>
    <t>before override limit included hold harmless</t>
  </si>
  <si>
    <t>mill limit</t>
  </si>
  <si>
    <t>Kit Carson, East Grand, and Rangely - okay to exceed override limit, election held prior to hold harmless amounts being included in the limit per discussion with Deb Godshall, Leg. Council.</t>
  </si>
  <si>
    <t>PRITCHETT</t>
  </si>
  <si>
    <t>HOLYOKE</t>
  </si>
  <si>
    <t>MAPLETON</t>
  </si>
  <si>
    <t>COMMERCE CITY</t>
  </si>
  <si>
    <t>ENGLEWOOD</t>
  </si>
  <si>
    <t>SHERIDAN</t>
  </si>
  <si>
    <t>CHERRY CREEK</t>
  </si>
  <si>
    <t>LITTLETON</t>
  </si>
  <si>
    <t>DEER TRAIL</t>
  </si>
  <si>
    <t>AURORA</t>
  </si>
  <si>
    <t>MCCLAVE</t>
  </si>
  <si>
    <t>ST VRAIN</t>
  </si>
  <si>
    <t>BUENA VISTA</t>
  </si>
  <si>
    <t>SALIDA</t>
  </si>
  <si>
    <t>NORTH CONEJOS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</si>
  <si>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</si>
  <si>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</si>
  <si>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</si>
  <si>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</si>
  <si>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</si>
  <si>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</si>
  <si>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</si>
  <si>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LEWIS-PALMER</t>
  </si>
  <si>
    <t>MIAMI-YODER</t>
  </si>
  <si>
    <t>ROARING FORK</t>
  </si>
  <si>
    <t>WEST GRAND</t>
  </si>
  <si>
    <t>EAST GRAND</t>
  </si>
  <si>
    <t>RIFLE - GARFIELD RE-2</t>
  </si>
  <si>
    <t>PARACHUTE - GARFIELD 16</t>
  </si>
  <si>
    <t>PLAINVIEW</t>
  </si>
  <si>
    <t>HI PLAINS</t>
  </si>
  <si>
    <t>DURANGO</t>
  </si>
  <si>
    <t>BAYFIELD</t>
  </si>
  <si>
    <t>POUDRE</t>
  </si>
  <si>
    <t>THOMPSON</t>
  </si>
  <si>
    <t>ESTES PARK</t>
  </si>
  <si>
    <t>PRIMERO</t>
  </si>
  <si>
    <t>AGUILAR</t>
  </si>
  <si>
    <t>BRANSON</t>
  </si>
  <si>
    <t>KIM</t>
  </si>
  <si>
    <t>FRENCHMAN</t>
  </si>
  <si>
    <t>PLATEAU</t>
  </si>
  <si>
    <t>DEBEQUE</t>
  </si>
  <si>
    <t>MESA VALLEY</t>
  </si>
  <si>
    <t>CREEDE</t>
  </si>
  <si>
    <t>MANCOS</t>
  </si>
  <si>
    <t>FT. MORGAN</t>
  </si>
  <si>
    <t>WELDON</t>
  </si>
  <si>
    <t>SWINK</t>
  </si>
  <si>
    <t>RIDGWAY</t>
  </si>
  <si>
    <t>PLATTE CANYON</t>
  </si>
  <si>
    <t>ASPEN</t>
  </si>
  <si>
    <t>MEEKER</t>
  </si>
  <si>
    <t>RANGELY</t>
  </si>
  <si>
    <t>SARGENT</t>
  </si>
  <si>
    <t>HAYDEN</t>
  </si>
  <si>
    <t>STEAMBOAT SPRINGS</t>
  </si>
  <si>
    <t>SOUTH ROUTT</t>
  </si>
  <si>
    <t>SILVERTON</t>
  </si>
  <si>
    <t>TELLURIDE</t>
  </si>
  <si>
    <t>NORWOOD</t>
  </si>
  <si>
    <t>PLATTE VALLEY</t>
  </si>
  <si>
    <t>CRIPPLE CREEK</t>
  </si>
  <si>
    <t>ARICKAREE</t>
  </si>
  <si>
    <t>WOODLIN</t>
  </si>
  <si>
    <t>GILCREST</t>
  </si>
  <si>
    <t>WINDSOR</t>
  </si>
  <si>
    <t>JOHNSTOWN</t>
  </si>
  <si>
    <t>FT. LUPTON</t>
  </si>
  <si>
    <t>PRAIRIE</t>
  </si>
  <si>
    <t>PAWNEE</t>
  </si>
  <si>
    <t>PLATTE VALLEY - WELD</t>
  </si>
  <si>
    <r>
      <rPr>
        <sz val="10"/>
        <color indexed="10"/>
        <rFont val="Arial"/>
        <family val="2"/>
      </rPr>
      <t>ON PREVIOUS LISTING</t>
    </r>
    <r>
      <rPr>
        <sz val="10"/>
        <rFont val="Arial"/>
        <family val="2"/>
      </rPr>
      <t xml:space="preserve"> Cost of Living Increase Calculated in FY 2001-02</t>
    </r>
  </si>
  <si>
    <r>
      <rPr>
        <sz val="10"/>
        <color indexed="10"/>
        <rFont val="Arial"/>
        <family val="2"/>
      </rPr>
      <t>ON PREVIOUS LISTING</t>
    </r>
    <r>
      <rPr>
        <sz val="10"/>
        <rFont val="Arial"/>
        <family val="0"/>
      </rPr>
      <t xml:space="preserve"> Voter Approved &amp; Hold Harmless Override</t>
    </r>
  </si>
  <si>
    <t>Variance from Current</t>
  </si>
  <si>
    <t>?? - did they have a prior year deal?</t>
  </si>
  <si>
    <t>OK</t>
  </si>
  <si>
    <t>??</t>
  </si>
  <si>
    <t>OK - 6 mill limit</t>
  </si>
  <si>
    <t>$654,357 was approved.</t>
  </si>
  <si>
    <t>OK - mill fixed at 7.5</t>
  </si>
  <si>
    <t>Total Amount to Count Toward FY 2011 Override</t>
  </si>
  <si>
    <t xml:space="preserve">% with 25% plus Allowable COLA </t>
  </si>
  <si>
    <t>Net Assessed Valuation 2011</t>
  </si>
  <si>
    <t>District Number</t>
  </si>
  <si>
    <t>BOULDER VALLEY</t>
  </si>
  <si>
    <t>0010</t>
  </si>
  <si>
    <t>0020</t>
  </si>
  <si>
    <t>0030</t>
  </si>
  <si>
    <t>0040</t>
  </si>
  <si>
    <t>0060</t>
  </si>
  <si>
    <t>0070</t>
  </si>
  <si>
    <t>0120</t>
  </si>
  <si>
    <t>0123</t>
  </si>
  <si>
    <t>0130</t>
  </si>
  <si>
    <t>0140</t>
  </si>
  <si>
    <t>0170</t>
  </si>
  <si>
    <t>0180</t>
  </si>
  <si>
    <t>0270</t>
  </si>
  <si>
    <t>0240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</si>
  <si>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</si>
  <si>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</si>
  <si>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</si>
  <si>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</si>
  <si>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</si>
  <si>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</si>
  <si>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</si>
  <si>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</si>
  <si>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</si>
  <si>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0880</t>
  </si>
  <si>
    <t>0900</t>
  </si>
  <si>
    <t>0910</t>
  </si>
  <si>
    <t>0980</t>
  </si>
  <si>
    <t>0990</t>
  </si>
  <si>
    <t>1000</t>
  </si>
  <si>
    <t>1010</t>
  </si>
  <si>
    <t>1020</t>
  </si>
  <si>
    <t>1030</t>
  </si>
  <si>
    <t>1040</t>
  </si>
  <si>
    <t>1080</t>
  </si>
  <si>
    <t>1110</t>
  </si>
  <si>
    <t>1130</t>
  </si>
  <si>
    <t>1150</t>
  </si>
  <si>
    <t>1180</t>
  </si>
  <si>
    <t>1195</t>
  </si>
  <si>
    <t>1220</t>
  </si>
  <si>
    <t>1330</t>
  </si>
  <si>
    <t>1340</t>
  </si>
  <si>
    <t>1350</t>
  </si>
  <si>
    <t>1360</t>
  </si>
  <si>
    <t>1420</t>
  </si>
  <si>
    <t>1440</t>
  </si>
  <si>
    <t>1460</t>
  </si>
  <si>
    <t>1510</t>
  </si>
  <si>
    <t>1520</t>
  </si>
  <si>
    <t>1530</t>
  </si>
  <si>
    <t>1540</t>
  </si>
  <si>
    <t>1550</t>
  </si>
  <si>
    <t>1560</t>
  </si>
  <si>
    <t>1570</t>
  </si>
  <si>
    <t>1590</t>
  </si>
  <si>
    <t>1620</t>
  </si>
  <si>
    <t>1750</t>
  </si>
  <si>
    <t>1760</t>
  </si>
  <si>
    <t>1828</t>
  </si>
  <si>
    <t>1850</t>
  </si>
  <si>
    <t>1870</t>
  </si>
  <si>
    <t>1980</t>
  </si>
  <si>
    <t>2000</t>
  </si>
  <si>
    <t>2010</t>
  </si>
  <si>
    <t>2020</t>
  </si>
  <si>
    <t>2055</t>
  </si>
  <si>
    <t>2070</t>
  </si>
  <si>
    <t>2190</t>
  </si>
  <si>
    <t>2395</t>
  </si>
  <si>
    <t>2405</t>
  </si>
  <si>
    <t>2505</t>
  </si>
  <si>
    <t>2570</t>
  </si>
  <si>
    <t>2580</t>
  </si>
  <si>
    <t>2590</t>
  </si>
  <si>
    <t>2600</t>
  </si>
  <si>
    <t>2610</t>
  </si>
  <si>
    <t>2620</t>
  </si>
  <si>
    <t>2640</t>
  </si>
  <si>
    <t>2710</t>
  </si>
  <si>
    <t>2720</t>
  </si>
  <si>
    <t>2740</t>
  </si>
  <si>
    <t>2750</t>
  </si>
  <si>
    <t>2760</t>
  </si>
  <si>
    <t>2770</t>
  </si>
  <si>
    <t>2780</t>
  </si>
  <si>
    <t>2800</t>
  </si>
  <si>
    <t>2820</t>
  </si>
  <si>
    <t>2830</t>
  </si>
  <si>
    <t>2840</t>
  </si>
  <si>
    <t>2865</t>
  </si>
  <si>
    <t>3000</t>
  </si>
  <si>
    <t>3010</t>
  </si>
  <si>
    <t>3020</t>
  </si>
  <si>
    <t>3040</t>
  </si>
  <si>
    <t>3070</t>
  </si>
  <si>
    <t>3080</t>
  </si>
  <si>
    <t>3085</t>
  </si>
  <si>
    <t>3090</t>
  </si>
  <si>
    <t>3100</t>
  </si>
  <si>
    <t>3110</t>
  </si>
  <si>
    <t>3130</t>
  </si>
  <si>
    <t>3140</t>
  </si>
  <si>
    <t>3145</t>
  </si>
  <si>
    <t>3147</t>
  </si>
  <si>
    <t>3148</t>
  </si>
  <si>
    <t>3200</t>
  </si>
  <si>
    <t>3210</t>
  </si>
  <si>
    <t>3230</t>
  </si>
  <si>
    <t>cap on mill</t>
  </si>
  <si>
    <t>Mill not to exceed 7.4</t>
  </si>
  <si>
    <t>=155,854 + 5.61 mill cap</t>
  </si>
  <si>
    <t>Inflationary component</t>
  </si>
  <si>
    <t>mill cap</t>
  </si>
  <si>
    <t>Notes</t>
  </si>
  <si>
    <t>Override Revenues</t>
  </si>
  <si>
    <t>Funded Pupil Count</t>
  </si>
  <si>
    <t>0050</t>
  </si>
  <si>
    <t>BENNETT</t>
  </si>
  <si>
    <t>0100</t>
  </si>
  <si>
    <t>ALAMOSA</t>
  </si>
  <si>
    <t>0110</t>
  </si>
  <si>
    <t>SANGRE DE CRISTO</t>
  </si>
  <si>
    <t>0190</t>
  </si>
  <si>
    <t>BYERS</t>
  </si>
  <si>
    <t>0220</t>
  </si>
  <si>
    <t>ARCHULETA</t>
  </si>
  <si>
    <t>0230</t>
  </si>
  <si>
    <t>WALSH</t>
  </si>
  <si>
    <t>0250</t>
  </si>
  <si>
    <t>SPRINGFIELD</t>
  </si>
  <si>
    <t>0260</t>
  </si>
  <si>
    <t>VILAS</t>
  </si>
  <si>
    <t>0290</t>
  </si>
  <si>
    <t>0560</t>
  </si>
  <si>
    <t>SANFORD</t>
  </si>
  <si>
    <t>0580</t>
  </si>
  <si>
    <t>SOUTH CONEJOS</t>
  </si>
  <si>
    <t>0640</t>
  </si>
  <si>
    <t>COSTILLA</t>
  </si>
  <si>
    <t>CENTENNIAL</t>
  </si>
  <si>
    <t>0740</t>
  </si>
  <si>
    <t>SIERRA GRANDE</t>
  </si>
  <si>
    <t>0770</t>
  </si>
  <si>
    <t>CROWLEY</t>
  </si>
  <si>
    <t>0860</t>
  </si>
  <si>
    <t>CUSTER</t>
  </si>
  <si>
    <t>WESTCLIFFE</t>
  </si>
  <si>
    <t>0870</t>
  </si>
  <si>
    <t>DELTA</t>
  </si>
  <si>
    <t>0890</t>
  </si>
  <si>
    <t>DOLORES</t>
  </si>
  <si>
    <t>0920</t>
  </si>
  <si>
    <t>ELBERT</t>
  </si>
  <si>
    <t>ELIZABETH</t>
  </si>
  <si>
    <t>0930</t>
  </si>
  <si>
    <t>0940</t>
  </si>
  <si>
    <t>BIG SANDY</t>
  </si>
  <si>
    <t>0950</t>
  </si>
  <si>
    <t>0960</t>
  </si>
  <si>
    <t>AGATE</t>
  </si>
  <si>
    <t>0970</t>
  </si>
  <si>
    <t>CALHAN</t>
  </si>
  <si>
    <t>1050</t>
  </si>
  <si>
    <t>ELLICOTT</t>
  </si>
  <si>
    <t>1060</t>
  </si>
  <si>
    <t>PEYTON</t>
  </si>
  <si>
    <t>1070</t>
  </si>
  <si>
    <t>HANOVER</t>
  </si>
  <si>
    <t>1120</t>
  </si>
  <si>
    <t>EDISON</t>
  </si>
  <si>
    <t>1140</t>
  </si>
  <si>
    <t>CANON CITY</t>
  </si>
  <si>
    <t>1160</t>
  </si>
  <si>
    <t>COTOPAXI</t>
  </si>
  <si>
    <t>1380</t>
  </si>
  <si>
    <t>HINSDALE</t>
  </si>
  <si>
    <t>1390</t>
  </si>
  <si>
    <t>HUERFANO</t>
  </si>
  <si>
    <t>1400</t>
  </si>
  <si>
    <t>LA VETA</t>
  </si>
  <si>
    <t>1410</t>
  </si>
  <si>
    <t>JACKSON</t>
  </si>
  <si>
    <t>NORTH PARK</t>
  </si>
  <si>
    <t>1430</t>
  </si>
  <si>
    <t>EADS</t>
  </si>
  <si>
    <t>1450</t>
  </si>
  <si>
    <t>ARRIBA-FLAGLER</t>
  </si>
  <si>
    <t>1480</t>
  </si>
  <si>
    <t>STRATTON</t>
  </si>
  <si>
    <t>1490</t>
  </si>
  <si>
    <t>BETHUNE</t>
  </si>
  <si>
    <t>1500</t>
  </si>
  <si>
    <t>BURLINGTON</t>
  </si>
  <si>
    <t>1580</t>
  </si>
  <si>
    <t>TRINIDAD</t>
  </si>
  <si>
    <t>1600</t>
  </si>
  <si>
    <t>HOEHNE</t>
  </si>
  <si>
    <t>1780</t>
  </si>
  <si>
    <t>LINCOLN</t>
  </si>
  <si>
    <t>GENOA-HUGO</t>
  </si>
  <si>
    <t>1790</t>
  </si>
  <si>
    <t>LIMON</t>
  </si>
  <si>
    <t>1810</t>
  </si>
  <si>
    <t>KARVAL</t>
  </si>
  <si>
    <t>1860</t>
  </si>
  <si>
    <t>BUFFALO</t>
  </si>
  <si>
    <t>1990</t>
  </si>
  <si>
    <t>PLATEAU VALLEY</t>
  </si>
  <si>
    <t>2035</t>
  </si>
  <si>
    <t>2180</t>
  </si>
  <si>
    <t>2515</t>
  </si>
  <si>
    <t>WIGGINS</t>
  </si>
  <si>
    <t>2520</t>
  </si>
  <si>
    <t>EAST OTERO</t>
  </si>
  <si>
    <t>2530</t>
  </si>
  <si>
    <t>ROCKY FORD</t>
  </si>
  <si>
    <t>2535</t>
  </si>
  <si>
    <t>MANZANOLA</t>
  </si>
  <si>
    <t>2540</t>
  </si>
  <si>
    <t>FOWLER</t>
  </si>
  <si>
    <t>2560</t>
  </si>
  <si>
    <t>CHERAW</t>
  </si>
  <si>
    <t>2630</t>
  </si>
  <si>
    <t>HAXTUN</t>
  </si>
  <si>
    <t>2650</t>
  </si>
  <si>
    <t>PROWERS</t>
  </si>
  <si>
    <t>GRANADA</t>
  </si>
  <si>
    <t>2660</t>
  </si>
  <si>
    <t>LAMAR</t>
  </si>
  <si>
    <t>2670</t>
  </si>
  <si>
    <t>HOLLY</t>
  </si>
  <si>
    <t>2680</t>
  </si>
  <si>
    <t>WILEY</t>
  </si>
  <si>
    <t>2690</t>
  </si>
  <si>
    <t>PUEBLO</t>
  </si>
  <si>
    <t>PUEBLO CITY</t>
  </si>
  <si>
    <t>2700</t>
  </si>
  <si>
    <t>PUEBLO RURAL</t>
  </si>
  <si>
    <t>2730</t>
  </si>
  <si>
    <t>DEL NORTE</t>
  </si>
  <si>
    <t>2790</t>
  </si>
  <si>
    <t>MOUNTAIN VALLEY</t>
  </si>
  <si>
    <t>2810</t>
  </si>
  <si>
    <t>CENTER</t>
  </si>
  <si>
    <t>2862</t>
  </si>
  <si>
    <t>JULESBURG</t>
  </si>
  <si>
    <t>3030</t>
  </si>
  <si>
    <t>AKRON</t>
  </si>
  <si>
    <t>3050</t>
  </si>
  <si>
    <t>OTIS</t>
  </si>
  <si>
    <t>3060</t>
  </si>
  <si>
    <t>LONE STAR</t>
  </si>
  <si>
    <t>3120</t>
  </si>
  <si>
    <t>GREELEY</t>
  </si>
  <si>
    <t>3146</t>
  </si>
  <si>
    <t>BRIGGSDALE</t>
  </si>
  <si>
    <t>3220</t>
  </si>
  <si>
    <t>IDALIA RJ-3</t>
  </si>
  <si>
    <t>District Code</t>
  </si>
  <si>
    <t xml:space="preserve">Per Pupil Override Revenues 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</si>
</sst>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#,##0.000"/>
    <numFmt numFmtId="167" formatCode="&quot;$&quot;#,##0"/>
    <numFmt numFmtId="168" formatCode="&quot;$&quot;#,##0.00"/>
    <numFmt numFmtId="169" formatCode="0_)"/>
    <numFmt numFmtId="170" formatCode="#,##0.0_);\(#,##0.0\)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_);[Red]\(#,##0.0\)"/>
    <numFmt numFmtId="178" formatCode="#,##0.000_);[Red]\(#,##0.000\)"/>
    <numFmt numFmtId="179" formatCode="#,##0.0000_);[Red]\(#,##0.0000\)"/>
    <numFmt numFmtId="180" formatCode="#,##0.00000_);[Red]\(#,##0.00000\)"/>
    <numFmt numFmtId="181" formatCode="#,##0.000000_);[Red]\(#,##0.000000\)"/>
    <numFmt numFmtId="182" formatCode="#,##0.0000000_);[Red]\(#,##0.0000000\)"/>
    <numFmt numFmtId="183" formatCode="_(* #,##0.0_);_(* \(#,##0.0\);_(* &quot;-&quot;??_);_(@_)"/>
    <numFmt numFmtId="184" formatCode="_(* #,##0_);_(* \(#,##0\);_(* &quot;-&quot;??_);_(@_)"/>
    <numFmt numFmtId="185" formatCode="#,##0.00000000_);[Red]\(#,##0.00000000\)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."/>
    <numFmt numFmtId="196" formatCode="0.00000000_);[Red]\(0.00000000\)"/>
    <numFmt numFmtId="197" formatCode="#,##0.0000"/>
    <numFmt numFmtId="198" formatCode="&quot;$&quot;#,##0.000_);\(&quot;$&quot;#,##0.000\)"/>
    <numFmt numFmtId="199" formatCode="&quot;$&quot;#,##0.0_);\(&quot;$&quot;#,##0.0\)"/>
    <numFmt numFmtId="200" formatCode="#,##0.000_);\(#,##0.000\)"/>
    <numFmt numFmtId="201" formatCode="#,##0.000000"/>
    <numFmt numFmtId="202" formatCode="0.0%"/>
    <numFmt numFmtId="203" formatCode="0.000%"/>
    <numFmt numFmtId="204" formatCode="0.0000%"/>
    <numFmt numFmtId="205" formatCode="&quot;$&quot;#,##0.000000_);\(&quot;$&quot;#,##0.000000\)"/>
    <numFmt numFmtId="206" formatCode="#,##0.00000"/>
    <numFmt numFmtId="207" formatCode="#,##0.0000000"/>
    <numFmt numFmtId="208" formatCode="#,##0.00000000"/>
    <numFmt numFmtId="209" formatCode="#,##0.000000000"/>
    <numFmt numFmtId="210" formatCode="#,##0.0000000000"/>
    <numFmt numFmtId="211" formatCode="0.00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40" fontId="0" fillId="0" borderId="0" xfId="0" applyNumberFormat="1" applyAlignment="1" applyProtection="1">
      <alignment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/>
    </xf>
    <xf numFmtId="0" fontId="0" fillId="33" borderId="0" xfId="0" applyFill="1" applyAlignment="1">
      <alignment horizontal="left"/>
    </xf>
    <xf numFmtId="210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/>
    </xf>
    <xf numFmtId="10" fontId="0" fillId="0" borderId="0" xfId="59" applyNumberFormat="1" applyFont="1" applyAlignment="1">
      <alignment/>
    </xf>
    <xf numFmtId="0" fontId="0" fillId="0" borderId="0" xfId="0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5" fontId="4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Fill="1" applyAlignment="1">
      <alignment horizontal="left"/>
    </xf>
    <xf numFmtId="40" fontId="0" fillId="0" borderId="0" xfId="0" applyNumberFormat="1" applyAlignment="1" applyProtection="1">
      <alignment horizontal="left"/>
      <protection/>
    </xf>
    <xf numFmtId="4" fontId="0" fillId="0" borderId="0" xfId="0" applyNumberFormat="1" applyAlignment="1">
      <alignment horizontal="left"/>
    </xf>
    <xf numFmtId="0" fontId="0" fillId="0" borderId="0" xfId="0" applyFont="1" applyFill="1" applyAlignment="1">
      <alignment/>
    </xf>
    <xf numFmtId="10" fontId="0" fillId="0" borderId="0" xfId="0" applyNumberFormat="1" applyFont="1" applyAlignment="1">
      <alignment horizontal="center"/>
    </xf>
    <xf numFmtId="3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10" fontId="0" fillId="0" borderId="0" xfId="0" applyNumberFormat="1" applyFill="1" applyAlignment="1">
      <alignment horizontal="center" wrapText="1"/>
    </xf>
    <xf numFmtId="39" fontId="0" fillId="0" borderId="0" xfId="0" applyNumberForma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0" fontId="0" fillId="0" borderId="0" xfId="0" applyNumberFormat="1" applyAlignment="1">
      <alignment/>
    </xf>
    <xf numFmtId="3" fontId="0" fillId="0" borderId="0" xfId="0" applyNumberFormat="1" applyFont="1" applyFill="1" applyAlignment="1">
      <alignment horizontal="center" wrapText="1"/>
    </xf>
    <xf numFmtId="3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Fill="1" applyAlignment="1" quotePrefix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45</xdr:row>
      <xdr:rowOff>95250</xdr:rowOff>
    </xdr:from>
    <xdr:to>
      <xdr:col>1</xdr:col>
      <xdr:colOff>581025</xdr:colOff>
      <xdr:row>45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906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44</xdr:row>
      <xdr:rowOff>95250</xdr:rowOff>
    </xdr:from>
    <xdr:to>
      <xdr:col>1</xdr:col>
      <xdr:colOff>581025</xdr:colOff>
      <xdr:row>44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90625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227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D3" sqref="D3"/>
    </sheetView>
  </sheetViews>
  <sheetFormatPr defaultColWidth="9.140625" defaultRowHeight="12.75"/>
  <cols>
    <col min="2" max="2" width="14.28125" style="0" customWidth="1"/>
    <col min="3" max="3" width="27.7109375" style="6" customWidth="1"/>
    <col min="4" max="4" width="16.28125" style="0" customWidth="1"/>
    <col min="5" max="7" width="17.140625" style="1" customWidth="1"/>
    <col min="8" max="8" width="16.140625" style="1" customWidth="1"/>
    <col min="9" max="9" width="17.140625" style="1" customWidth="1"/>
    <col min="10" max="10" width="14.57421875" style="1" customWidth="1"/>
    <col min="11" max="11" width="15.421875" style="10" customWidth="1"/>
    <col min="12" max="12" width="14.57421875" style="1" customWidth="1"/>
    <col min="13" max="13" width="15.28125" style="11" customWidth="1"/>
    <col min="14" max="14" width="15.7109375" style="1" customWidth="1"/>
    <col min="15" max="15" width="16.00390625" style="2" customWidth="1"/>
    <col min="16" max="16" width="14.57421875" style="3" customWidth="1"/>
    <col min="17" max="17" width="9.28125" style="5" customWidth="1"/>
    <col min="18" max="18" width="10.28125" style="10" customWidth="1"/>
    <col min="19" max="19" width="12.421875" style="0" customWidth="1"/>
    <col min="20" max="21" width="9.28125" style="0" customWidth="1"/>
    <col min="22" max="27" width="9.140625" style="0" customWidth="1"/>
    <col min="28" max="28" width="17.140625" style="1" customWidth="1"/>
    <col min="29" max="29" width="10.57421875" style="0" bestFit="1" customWidth="1"/>
    <col min="31" max="31" width="16.140625" style="1" customWidth="1"/>
    <col min="32" max="32" width="12.7109375" style="0" bestFit="1" customWidth="1"/>
  </cols>
  <sheetData>
    <row r="1" spans="1:32" s="38" customFormat="1" ht="81.75" customHeight="1">
      <c r="A1" s="44" t="s">
        <v>178</v>
      </c>
      <c r="B1" s="38" t="s">
        <v>10</v>
      </c>
      <c r="C1" s="38" t="s">
        <v>0</v>
      </c>
      <c r="D1" s="38" t="s">
        <v>49</v>
      </c>
      <c r="E1" s="39" t="s">
        <v>89</v>
      </c>
      <c r="F1" s="39" t="s">
        <v>57</v>
      </c>
      <c r="G1" s="39" t="s">
        <v>58</v>
      </c>
      <c r="H1" s="39" t="s">
        <v>77</v>
      </c>
      <c r="I1" s="39" t="s">
        <v>88</v>
      </c>
      <c r="J1" s="39" t="s">
        <v>175</v>
      </c>
      <c r="K1" s="40" t="s">
        <v>176</v>
      </c>
      <c r="L1" s="39" t="s">
        <v>62</v>
      </c>
      <c r="M1" s="41" t="s">
        <v>1</v>
      </c>
      <c r="N1" s="39" t="s">
        <v>2</v>
      </c>
      <c r="O1" s="41" t="s">
        <v>3</v>
      </c>
      <c r="P1" s="46" t="s">
        <v>177</v>
      </c>
      <c r="Q1" s="42" t="s">
        <v>4</v>
      </c>
      <c r="R1" s="40" t="s">
        <v>63</v>
      </c>
      <c r="S1" s="38" t="s">
        <v>293</v>
      </c>
      <c r="AB1" s="43" t="s">
        <v>166</v>
      </c>
      <c r="AC1" s="44" t="s">
        <v>168</v>
      </c>
      <c r="AE1" s="43" t="s">
        <v>167</v>
      </c>
      <c r="AF1" s="44" t="s">
        <v>168</v>
      </c>
    </row>
    <row r="2" spans="3:31" s="26" customFormat="1" ht="12.75">
      <c r="C2" s="24"/>
      <c r="D2" s="27"/>
      <c r="E2" s="28"/>
      <c r="F2" s="28"/>
      <c r="G2" s="28"/>
      <c r="H2" s="28"/>
      <c r="I2" s="28"/>
      <c r="J2" s="28"/>
      <c r="K2" s="36"/>
      <c r="L2" s="28"/>
      <c r="M2" s="37"/>
      <c r="N2" s="28"/>
      <c r="O2" s="47"/>
      <c r="P2" s="48"/>
      <c r="Q2" s="31"/>
      <c r="R2" s="30"/>
      <c r="AB2" s="29"/>
      <c r="AE2" s="29"/>
    </row>
    <row r="3" spans="1:32" ht="12.75">
      <c r="A3" t="s">
        <v>180</v>
      </c>
      <c r="B3" s="6" t="s">
        <v>11</v>
      </c>
      <c r="C3" s="33" t="s">
        <v>96</v>
      </c>
      <c r="D3" s="1">
        <v>52921520.14</v>
      </c>
      <c r="E3" s="1">
        <f>IF((D3*0.25)&lt;200000,200000,(D3*0.25))</f>
        <v>13230380.035</v>
      </c>
      <c r="F3" s="1">
        <v>1023645.96</v>
      </c>
      <c r="G3" s="1">
        <f aca="true" t="shared" si="0" ref="G3:G77">E3+F3</f>
        <v>14254025.995000001</v>
      </c>
      <c r="H3" s="1">
        <v>4884049.99</v>
      </c>
      <c r="I3" s="18">
        <v>0</v>
      </c>
      <c r="J3" s="1">
        <f aca="true" t="shared" si="1" ref="J3:J66">H3+I3</f>
        <v>4884049.99</v>
      </c>
      <c r="K3" s="10">
        <f>(E3+F3-I3)/D3</f>
        <v>0.26934271648456093</v>
      </c>
      <c r="L3" s="19">
        <f aca="true" t="shared" si="2" ref="L3:L66">J3/D3</f>
        <v>0.0922885430554452</v>
      </c>
      <c r="M3" s="11">
        <f aca="true" t="shared" si="3" ref="M3:M66">J3-G3</f>
        <v>-9369976.005</v>
      </c>
      <c r="N3" s="1">
        <f aca="true" t="shared" si="4" ref="N3:N34">(P3*Q3)/1000</f>
        <v>4883691.24064</v>
      </c>
      <c r="O3" s="2">
        <f aca="true" t="shared" si="5" ref="O3:O66">N3-H3</f>
        <v>-358.74935999978334</v>
      </c>
      <c r="P3" s="17">
        <v>454043440</v>
      </c>
      <c r="Q3" s="5">
        <v>10.756</v>
      </c>
      <c r="R3" s="9">
        <f aca="true" t="shared" si="6" ref="R3:R66">N3/D3</f>
        <v>0.09228176416173521</v>
      </c>
      <c r="S3" s="7"/>
      <c r="AB3" s="1">
        <v>1023645.96</v>
      </c>
      <c r="AC3" s="1">
        <f aca="true" t="shared" si="7" ref="AC3:AC34">AB3-F3</f>
        <v>0</v>
      </c>
      <c r="AE3" s="1">
        <v>4884049.99</v>
      </c>
      <c r="AF3" s="1">
        <f aca="true" t="shared" si="8" ref="AF3:AF34">H3-AE3</f>
        <v>0</v>
      </c>
    </row>
    <row r="4" spans="1:32" ht="12.75">
      <c r="A4" t="s">
        <v>181</v>
      </c>
      <c r="B4" s="6" t="s">
        <v>11</v>
      </c>
      <c r="C4" s="33" t="s">
        <v>83</v>
      </c>
      <c r="D4" s="1">
        <v>298062230.25</v>
      </c>
      <c r="E4" s="1">
        <f aca="true" t="shared" si="9" ref="E4:E67">IF((D4*0.25)&lt;200000,200000,(D4*0.25))</f>
        <v>74515557.5625</v>
      </c>
      <c r="F4" s="1">
        <v>5923407.7</v>
      </c>
      <c r="G4" s="1">
        <f t="shared" si="0"/>
        <v>80438965.2625</v>
      </c>
      <c r="H4" s="1">
        <v>35400000</v>
      </c>
      <c r="I4" s="18">
        <v>0</v>
      </c>
      <c r="J4" s="1">
        <f t="shared" si="1"/>
        <v>35400000</v>
      </c>
      <c r="K4" s="10">
        <f aca="true" t="shared" si="10" ref="K4:K67">(E4+F4-I4)/D4</f>
        <v>0.2698730570291705</v>
      </c>
      <c r="L4" s="19">
        <f t="shared" si="2"/>
        <v>0.11876714460033468</v>
      </c>
      <c r="M4" s="11">
        <f t="shared" si="3"/>
        <v>-45038965.2625</v>
      </c>
      <c r="N4" s="1">
        <f t="shared" si="4"/>
        <v>35399281.608448</v>
      </c>
      <c r="O4" s="2">
        <f t="shared" si="5"/>
        <v>-718.3915520012379</v>
      </c>
      <c r="P4" s="17">
        <v>1761508838</v>
      </c>
      <c r="Q4" s="5">
        <v>20.096</v>
      </c>
      <c r="R4" s="9">
        <f t="shared" si="6"/>
        <v>0.11876473439374326</v>
      </c>
      <c r="S4" s="7"/>
      <c r="AB4" s="1">
        <v>5923407.7</v>
      </c>
      <c r="AC4" s="1">
        <f t="shared" si="7"/>
        <v>0</v>
      </c>
      <c r="AE4" s="1">
        <v>35400000</v>
      </c>
      <c r="AF4" s="1">
        <f t="shared" si="8"/>
        <v>0</v>
      </c>
    </row>
    <row r="5" spans="1:32" ht="12.75">
      <c r="A5" t="s">
        <v>182</v>
      </c>
      <c r="B5" s="6" t="s">
        <v>11</v>
      </c>
      <c r="C5" s="33" t="s">
        <v>97</v>
      </c>
      <c r="D5" s="1">
        <v>54691759.32</v>
      </c>
      <c r="E5" s="1">
        <f t="shared" si="9"/>
        <v>13672939.83</v>
      </c>
      <c r="F5" s="1">
        <v>1501809.63</v>
      </c>
      <c r="G5" s="1">
        <f t="shared" si="0"/>
        <v>15174749.46</v>
      </c>
      <c r="H5" s="1">
        <v>4890000</v>
      </c>
      <c r="I5" s="18">
        <v>0</v>
      </c>
      <c r="J5" s="1">
        <f t="shared" si="1"/>
        <v>4890000</v>
      </c>
      <c r="K5" s="10">
        <f t="shared" si="10"/>
        <v>0.27745952312875793</v>
      </c>
      <c r="L5" s="19">
        <f t="shared" si="2"/>
        <v>0.08941017917139478</v>
      </c>
      <c r="M5" s="11">
        <f t="shared" si="3"/>
        <v>-10284749.46</v>
      </c>
      <c r="N5" s="1">
        <f t="shared" si="4"/>
        <v>4890273.52059</v>
      </c>
      <c r="O5" s="2">
        <f t="shared" si="5"/>
        <v>273.52058999985456</v>
      </c>
      <c r="P5" s="17">
        <v>562682490</v>
      </c>
      <c r="Q5" s="5">
        <v>8.691</v>
      </c>
      <c r="R5" s="9">
        <f t="shared" si="6"/>
        <v>0.08941518030124324</v>
      </c>
      <c r="S5" s="7"/>
      <c r="AB5" s="1">
        <v>1501809.63</v>
      </c>
      <c r="AC5" s="1">
        <f t="shared" si="7"/>
        <v>0</v>
      </c>
      <c r="AE5" s="1">
        <v>4890000</v>
      </c>
      <c r="AF5" s="1">
        <f t="shared" si="8"/>
        <v>0</v>
      </c>
    </row>
    <row r="6" spans="1:32" ht="12.75">
      <c r="A6" t="s">
        <v>183</v>
      </c>
      <c r="B6" s="6" t="s">
        <v>11</v>
      </c>
      <c r="C6" s="33" t="s">
        <v>50</v>
      </c>
      <c r="D6" s="1">
        <v>102608152.35</v>
      </c>
      <c r="E6" s="1">
        <f t="shared" si="9"/>
        <v>25652038.0875</v>
      </c>
      <c r="F6" s="1">
        <v>1480552.63</v>
      </c>
      <c r="G6" s="1">
        <f t="shared" si="0"/>
        <v>27132590.717499997</v>
      </c>
      <c r="H6" s="1">
        <v>750000</v>
      </c>
      <c r="I6" s="18">
        <v>0</v>
      </c>
      <c r="J6" s="1">
        <f t="shared" si="1"/>
        <v>750000</v>
      </c>
      <c r="K6" s="10">
        <f t="shared" si="10"/>
        <v>0.26442919101544465</v>
      </c>
      <c r="L6" s="19">
        <f t="shared" si="2"/>
        <v>0.007309360736189107</v>
      </c>
      <c r="M6" s="11">
        <f t="shared" si="3"/>
        <v>-26382590.717499997</v>
      </c>
      <c r="N6" s="1">
        <f t="shared" si="4"/>
        <v>749785.73376</v>
      </c>
      <c r="O6" s="2">
        <f t="shared" si="5"/>
        <v>-214.2662400000263</v>
      </c>
      <c r="P6" s="17">
        <v>781026806</v>
      </c>
      <c r="Q6" s="5">
        <v>0.96</v>
      </c>
      <c r="R6" s="9">
        <f t="shared" si="6"/>
        <v>0.007307272537200111</v>
      </c>
      <c r="S6" s="7"/>
      <c r="AB6" s="1">
        <v>1480552.63</v>
      </c>
      <c r="AC6" s="1">
        <f t="shared" si="7"/>
        <v>0</v>
      </c>
      <c r="AE6" s="1">
        <v>750000</v>
      </c>
      <c r="AF6" s="1">
        <f t="shared" si="8"/>
        <v>0</v>
      </c>
    </row>
    <row r="7" spans="1:32" ht="12.75">
      <c r="A7" t="s">
        <v>184</v>
      </c>
      <c r="B7" s="6" t="s">
        <v>11</v>
      </c>
      <c r="C7" s="33" t="s">
        <v>79</v>
      </c>
      <c r="D7" s="1">
        <v>7169398.96</v>
      </c>
      <c r="E7" s="1">
        <f t="shared" si="9"/>
        <v>1792349.74</v>
      </c>
      <c r="F7" s="1">
        <v>197482.31</v>
      </c>
      <c r="G7" s="1">
        <f t="shared" si="0"/>
        <v>1989832.05</v>
      </c>
      <c r="H7" s="1">
        <v>300000</v>
      </c>
      <c r="I7" s="18">
        <v>0</v>
      </c>
      <c r="J7" s="1">
        <f t="shared" si="1"/>
        <v>300000</v>
      </c>
      <c r="K7" s="10">
        <f t="shared" si="10"/>
        <v>0.2775451695604899</v>
      </c>
      <c r="L7" s="19">
        <f t="shared" si="2"/>
        <v>0.0418445118863911</v>
      </c>
      <c r="M7" s="11">
        <f t="shared" si="3"/>
        <v>-1689832.05</v>
      </c>
      <c r="N7" s="1">
        <f t="shared" si="4"/>
        <v>300026.50248</v>
      </c>
      <c r="O7" s="2">
        <f t="shared" si="5"/>
        <v>26.50248000002466</v>
      </c>
      <c r="P7" s="17">
        <v>74559270</v>
      </c>
      <c r="Q7" s="5">
        <v>4.024</v>
      </c>
      <c r="R7" s="9">
        <f t="shared" si="6"/>
        <v>0.04184820849752237</v>
      </c>
      <c r="S7" s="7"/>
      <c r="AB7" s="1">
        <v>197482.31</v>
      </c>
      <c r="AC7" s="1">
        <f t="shared" si="7"/>
        <v>0</v>
      </c>
      <c r="AE7" s="1">
        <v>300000</v>
      </c>
      <c r="AF7" s="1">
        <f t="shared" si="8"/>
        <v>0</v>
      </c>
    </row>
    <row r="8" spans="1:32" ht="12.75">
      <c r="A8" t="s">
        <v>185</v>
      </c>
      <c r="B8" s="6" t="s">
        <v>11</v>
      </c>
      <c r="C8" s="33" t="s">
        <v>5</v>
      </c>
      <c r="D8" s="1">
        <v>85314180.85</v>
      </c>
      <c r="E8" s="1">
        <f t="shared" si="9"/>
        <v>21328545.2125</v>
      </c>
      <c r="F8" s="1">
        <v>3049421.53</v>
      </c>
      <c r="G8" s="1">
        <f t="shared" si="0"/>
        <v>24377966.7425</v>
      </c>
      <c r="H8" s="1">
        <v>8363712.48</v>
      </c>
      <c r="I8" s="18">
        <v>0</v>
      </c>
      <c r="J8" s="1">
        <f t="shared" si="1"/>
        <v>8363712.48</v>
      </c>
      <c r="K8" s="10">
        <f t="shared" si="10"/>
        <v>0.2857434309234184</v>
      </c>
      <c r="L8" s="19">
        <f t="shared" si="2"/>
        <v>0.09803425874421909</v>
      </c>
      <c r="M8" s="11">
        <f t="shared" si="3"/>
        <v>-16014254.2625</v>
      </c>
      <c r="N8" s="1">
        <f t="shared" si="4"/>
        <v>8363680.876180002</v>
      </c>
      <c r="O8" s="2">
        <f t="shared" si="5"/>
        <v>-31.603819998912513</v>
      </c>
      <c r="P8" s="17">
        <v>518806580</v>
      </c>
      <c r="Q8" s="5">
        <v>16.121000000000002</v>
      </c>
      <c r="R8" s="9">
        <f t="shared" si="6"/>
        <v>0.09803388830381066</v>
      </c>
      <c r="S8" s="7"/>
      <c r="AB8" s="1">
        <v>3049421.53</v>
      </c>
      <c r="AC8" s="1">
        <f t="shared" si="7"/>
        <v>0</v>
      </c>
      <c r="AE8" s="1">
        <v>8363712.48</v>
      </c>
      <c r="AF8" s="1">
        <f t="shared" si="8"/>
        <v>0</v>
      </c>
    </row>
    <row r="9" spans="1:32" ht="12.75">
      <c r="A9" t="s">
        <v>186</v>
      </c>
      <c r="B9" s="6" t="s">
        <v>12</v>
      </c>
      <c r="C9" s="33" t="s">
        <v>98</v>
      </c>
      <c r="D9" s="1">
        <v>22646425.29</v>
      </c>
      <c r="E9" s="1">
        <f t="shared" si="9"/>
        <v>5661606.3225</v>
      </c>
      <c r="F9" s="1">
        <v>767975.61</v>
      </c>
      <c r="G9" s="1">
        <f t="shared" si="0"/>
        <v>6429581.9325</v>
      </c>
      <c r="H9" s="1">
        <v>3155850</v>
      </c>
      <c r="I9" s="18">
        <v>0</v>
      </c>
      <c r="J9" s="1">
        <f t="shared" si="1"/>
        <v>3155850</v>
      </c>
      <c r="K9" s="10">
        <f t="shared" si="10"/>
        <v>0.2839115599996754</v>
      </c>
      <c r="L9" s="19">
        <f t="shared" si="2"/>
        <v>0.1393531190723302</v>
      </c>
      <c r="M9" s="11">
        <f t="shared" si="3"/>
        <v>-3273731.9325</v>
      </c>
      <c r="N9" s="1">
        <f t="shared" si="4"/>
        <v>3164582.60157</v>
      </c>
      <c r="O9" s="2">
        <f t="shared" si="5"/>
        <v>8732.60156999994</v>
      </c>
      <c r="P9" s="17">
        <v>419538990</v>
      </c>
      <c r="Q9" s="5">
        <v>7.543</v>
      </c>
      <c r="R9" s="9">
        <f t="shared" si="6"/>
        <v>0.13973872525335765</v>
      </c>
      <c r="S9" s="7"/>
      <c r="AB9" s="1">
        <v>767975.61</v>
      </c>
      <c r="AC9" s="1">
        <f t="shared" si="7"/>
        <v>0</v>
      </c>
      <c r="AE9" s="1">
        <v>3155850</v>
      </c>
      <c r="AF9" s="1">
        <f t="shared" si="8"/>
        <v>0</v>
      </c>
    </row>
    <row r="10" spans="1:32" ht="12.75">
      <c r="A10" t="s">
        <v>187</v>
      </c>
      <c r="B10" s="6" t="s">
        <v>12</v>
      </c>
      <c r="C10" s="33" t="s">
        <v>99</v>
      </c>
      <c r="D10" s="1">
        <v>12652167.64</v>
      </c>
      <c r="E10" s="1">
        <f t="shared" si="9"/>
        <v>3163041.91</v>
      </c>
      <c r="F10" s="1">
        <v>339255.29</v>
      </c>
      <c r="G10" s="1">
        <f t="shared" si="0"/>
        <v>3502297.2</v>
      </c>
      <c r="H10" s="1">
        <v>1000000</v>
      </c>
      <c r="I10" s="18">
        <v>0</v>
      </c>
      <c r="J10" s="1">
        <f t="shared" si="1"/>
        <v>1000000</v>
      </c>
      <c r="K10" s="10">
        <f t="shared" si="10"/>
        <v>0.2768140052877137</v>
      </c>
      <c r="L10" s="19">
        <f t="shared" si="2"/>
        <v>0.07903783987484377</v>
      </c>
      <c r="M10" s="11">
        <f t="shared" si="3"/>
        <v>-2502297.2</v>
      </c>
      <c r="N10" s="1">
        <f t="shared" si="4"/>
        <v>1000019.4275959999</v>
      </c>
      <c r="O10" s="2">
        <f t="shared" si="5"/>
        <v>19.42759599990677</v>
      </c>
      <c r="P10" s="17">
        <v>157931053</v>
      </c>
      <c r="Q10" s="5">
        <v>6.332</v>
      </c>
      <c r="R10" s="9">
        <f t="shared" si="6"/>
        <v>0.07903937539006556</v>
      </c>
      <c r="S10" s="7"/>
      <c r="AB10" s="1">
        <v>339255.29</v>
      </c>
      <c r="AC10" s="1">
        <f t="shared" si="7"/>
        <v>0</v>
      </c>
      <c r="AE10" s="1">
        <v>1000000</v>
      </c>
      <c r="AF10" s="1">
        <f t="shared" si="8"/>
        <v>0</v>
      </c>
    </row>
    <row r="11" spans="1:32" ht="12.75">
      <c r="A11" t="s">
        <v>188</v>
      </c>
      <c r="B11" s="6" t="s">
        <v>12</v>
      </c>
      <c r="C11" s="33" t="s">
        <v>100</v>
      </c>
      <c r="D11" s="1">
        <v>356578280.55</v>
      </c>
      <c r="E11" s="1">
        <f t="shared" si="9"/>
        <v>89144570.1375</v>
      </c>
      <c r="F11" s="1">
        <v>1003951.56</v>
      </c>
      <c r="G11" s="1">
        <f t="shared" si="0"/>
        <v>90148521.6975</v>
      </c>
      <c r="H11" s="1">
        <v>59604511.44</v>
      </c>
      <c r="I11" s="18">
        <v>0</v>
      </c>
      <c r="J11" s="1">
        <f t="shared" si="1"/>
        <v>59604511.44</v>
      </c>
      <c r="K11" s="10">
        <f t="shared" si="10"/>
        <v>0.25281551517510115</v>
      </c>
      <c r="L11" s="19">
        <f t="shared" si="2"/>
        <v>0.16715687603873045</v>
      </c>
      <c r="M11" s="11">
        <f t="shared" si="3"/>
        <v>-30544010.257500008</v>
      </c>
      <c r="N11" s="1">
        <f t="shared" si="4"/>
        <v>59604233.24908999</v>
      </c>
      <c r="O11" s="2">
        <f t="shared" si="5"/>
        <v>-278.19091000407934</v>
      </c>
      <c r="P11" s="17">
        <v>4720753465</v>
      </c>
      <c r="Q11" s="5">
        <v>12.626</v>
      </c>
      <c r="R11" s="9">
        <f t="shared" si="6"/>
        <v>0.16715609587088182</v>
      </c>
      <c r="S11" s="7"/>
      <c r="AB11" s="1">
        <v>1003951.56</v>
      </c>
      <c r="AC11" s="1">
        <f t="shared" si="7"/>
        <v>0</v>
      </c>
      <c r="AE11" s="1">
        <v>59604511.44</v>
      </c>
      <c r="AF11" s="1">
        <f t="shared" si="8"/>
        <v>0</v>
      </c>
    </row>
    <row r="12" spans="1:33" ht="12.75">
      <c r="A12" t="s">
        <v>189</v>
      </c>
      <c r="B12" s="6" t="s">
        <v>12</v>
      </c>
      <c r="C12" s="33" t="s">
        <v>101</v>
      </c>
      <c r="D12" s="1">
        <v>105680263.01</v>
      </c>
      <c r="E12" s="1">
        <f t="shared" si="9"/>
        <v>26420065.7525</v>
      </c>
      <c r="F12" s="1">
        <v>3157850.7</v>
      </c>
      <c r="G12" s="1">
        <f t="shared" si="0"/>
        <v>29577916.4525</v>
      </c>
      <c r="H12" s="1">
        <v>28813580.59</v>
      </c>
      <c r="I12" s="18">
        <v>0</v>
      </c>
      <c r="J12" s="1">
        <f t="shared" si="1"/>
        <v>28813580.59</v>
      </c>
      <c r="K12" s="10">
        <f t="shared" si="10"/>
        <v>0.27988117752603614</v>
      </c>
      <c r="L12" s="19">
        <f t="shared" si="2"/>
        <v>0.2726486457293687</v>
      </c>
      <c r="M12" s="11">
        <f t="shared" si="3"/>
        <v>-764335.8625000007</v>
      </c>
      <c r="N12" s="1">
        <f t="shared" si="4"/>
        <v>28814502.1632</v>
      </c>
      <c r="O12" s="2">
        <f t="shared" si="5"/>
        <v>921.5731999985874</v>
      </c>
      <c r="P12" s="17">
        <v>1330063800</v>
      </c>
      <c r="Q12" s="5">
        <v>21.663999999999998</v>
      </c>
      <c r="R12" s="9">
        <f t="shared" si="6"/>
        <v>0.27265736612023217</v>
      </c>
      <c r="S12" s="7"/>
      <c r="AB12" s="1">
        <v>3157850.7</v>
      </c>
      <c r="AC12" s="1">
        <f t="shared" si="7"/>
        <v>0</v>
      </c>
      <c r="AE12" s="1">
        <v>16813580.59</v>
      </c>
      <c r="AF12" s="1">
        <f t="shared" si="8"/>
        <v>12000000</v>
      </c>
      <c r="AG12" s="20" t="s">
        <v>170</v>
      </c>
    </row>
    <row r="13" spans="1:32" ht="12.75">
      <c r="A13" t="s">
        <v>190</v>
      </c>
      <c r="B13" s="6" t="s">
        <v>12</v>
      </c>
      <c r="C13" s="33" t="s">
        <v>102</v>
      </c>
      <c r="D13" s="1">
        <v>2139798.07</v>
      </c>
      <c r="E13" s="1">
        <f t="shared" si="9"/>
        <v>534949.5175</v>
      </c>
      <c r="F13" s="1">
        <v>0</v>
      </c>
      <c r="G13" s="1">
        <f t="shared" si="0"/>
        <v>534949.5175</v>
      </c>
      <c r="H13" s="1">
        <v>6508.04</v>
      </c>
      <c r="I13" s="18">
        <v>0</v>
      </c>
      <c r="J13" s="1">
        <f t="shared" si="1"/>
        <v>6508.04</v>
      </c>
      <c r="K13" s="10">
        <f t="shared" si="10"/>
        <v>0.25</v>
      </c>
      <c r="L13" s="19">
        <f t="shared" si="2"/>
        <v>0.003041427175415669</v>
      </c>
      <c r="M13" s="11">
        <f t="shared" si="3"/>
        <v>-528441.4774999999</v>
      </c>
      <c r="N13" s="1">
        <f t="shared" si="4"/>
        <v>6513.41184</v>
      </c>
      <c r="O13" s="2">
        <f t="shared" si="5"/>
        <v>5.371839999999793</v>
      </c>
      <c r="P13" s="17">
        <v>20876320</v>
      </c>
      <c r="Q13" s="5">
        <v>0.312</v>
      </c>
      <c r="R13" s="9">
        <f t="shared" si="6"/>
        <v>0.00304393761790803</v>
      </c>
      <c r="S13" s="7"/>
      <c r="AB13" s="1">
        <v>0</v>
      </c>
      <c r="AC13" s="1">
        <f t="shared" si="7"/>
        <v>0</v>
      </c>
      <c r="AE13" s="1">
        <v>6508.04</v>
      </c>
      <c r="AF13" s="1">
        <f t="shared" si="8"/>
        <v>0</v>
      </c>
    </row>
    <row r="14" spans="1:32" ht="12.75">
      <c r="A14" t="s">
        <v>191</v>
      </c>
      <c r="B14" s="6" t="s">
        <v>12</v>
      </c>
      <c r="C14" s="33" t="s">
        <v>103</v>
      </c>
      <c r="D14" s="1">
        <v>269274086.65999997</v>
      </c>
      <c r="E14" s="1">
        <f t="shared" si="9"/>
        <v>67318521.66499999</v>
      </c>
      <c r="F14" s="1">
        <v>2551565.52</v>
      </c>
      <c r="G14" s="1">
        <f t="shared" si="0"/>
        <v>69870087.18499999</v>
      </c>
      <c r="H14" s="1">
        <v>22339028</v>
      </c>
      <c r="I14" s="18">
        <v>0</v>
      </c>
      <c r="J14" s="1">
        <f t="shared" si="1"/>
        <v>22339028</v>
      </c>
      <c r="K14" s="10">
        <f t="shared" si="10"/>
        <v>0.2594757187802543</v>
      </c>
      <c r="L14" s="19">
        <f t="shared" si="2"/>
        <v>0.08296018483281113</v>
      </c>
      <c r="M14" s="11">
        <f t="shared" si="3"/>
        <v>-47531059.18499999</v>
      </c>
      <c r="N14" s="1">
        <f t="shared" si="4"/>
        <v>21400646.14304</v>
      </c>
      <c r="O14" s="2">
        <f t="shared" si="5"/>
        <v>-938381.8569599986</v>
      </c>
      <c r="P14" s="17">
        <v>1764274208</v>
      </c>
      <c r="Q14" s="5">
        <v>12.13</v>
      </c>
      <c r="R14" s="9">
        <f t="shared" si="6"/>
        <v>0.0794753271972346</v>
      </c>
      <c r="S14" s="7" t="s">
        <v>90</v>
      </c>
      <c r="AB14" s="1">
        <v>2551560.32</v>
      </c>
      <c r="AC14" s="1">
        <f t="shared" si="7"/>
        <v>-5.2000000001862645</v>
      </c>
      <c r="AE14" s="1">
        <v>22339028</v>
      </c>
      <c r="AF14" s="1">
        <f t="shared" si="8"/>
        <v>0</v>
      </c>
    </row>
    <row r="15" spans="1:33" s="22" customFormat="1" ht="12.75">
      <c r="A15" t="s">
        <v>193</v>
      </c>
      <c r="B15" s="6" t="s">
        <v>13</v>
      </c>
      <c r="C15" s="33" t="s">
        <v>94</v>
      </c>
      <c r="D15" s="1">
        <v>921251.52</v>
      </c>
      <c r="E15" s="1">
        <f>IF((D15*0.25)&lt;200000,200000,(D15*0.25))</f>
        <v>230312.88</v>
      </c>
      <c r="F15" s="1">
        <v>0</v>
      </c>
      <c r="G15" s="1">
        <f>E15+F15</f>
        <v>230312.88</v>
      </c>
      <c r="H15" s="1">
        <v>100000</v>
      </c>
      <c r="I15" s="18">
        <v>0</v>
      </c>
      <c r="J15" s="1">
        <f>H15+I15</f>
        <v>100000</v>
      </c>
      <c r="K15" s="10">
        <f>(E15+F15-I15)/D15</f>
        <v>0.25</v>
      </c>
      <c r="L15" s="19">
        <f>J15/D15</f>
        <v>0.10854798915284286</v>
      </c>
      <c r="M15" s="11">
        <f>J15-G15</f>
        <v>-130312.88</v>
      </c>
      <c r="N15" s="1">
        <f>(P15*Q15)/1000</f>
        <v>99995.46414899999</v>
      </c>
      <c r="O15" s="2">
        <f>N15-H15</f>
        <v>-4.535851000007824</v>
      </c>
      <c r="P15" s="17">
        <v>9988559</v>
      </c>
      <c r="Q15" s="5">
        <v>10.011</v>
      </c>
      <c r="R15" s="9">
        <f>N15/D15</f>
        <v>0.10854306557779138</v>
      </c>
      <c r="S15" s="23"/>
      <c r="AB15" s="21"/>
      <c r="AC15" s="1">
        <f>AB15-F15</f>
        <v>0</v>
      </c>
      <c r="AE15" s="21">
        <v>0</v>
      </c>
      <c r="AF15" s="1">
        <f>H15-AE15</f>
        <v>100000</v>
      </c>
      <c r="AG15" s="22" t="s">
        <v>170</v>
      </c>
    </row>
    <row r="16" spans="1:32" ht="12.75">
      <c r="A16" t="s">
        <v>192</v>
      </c>
      <c r="B16" s="6" t="s">
        <v>13</v>
      </c>
      <c r="C16" s="33" t="s">
        <v>6</v>
      </c>
      <c r="D16" s="1">
        <v>717046.0700000001</v>
      </c>
      <c r="E16" s="1">
        <f t="shared" si="9"/>
        <v>200000</v>
      </c>
      <c r="F16" s="1">
        <v>0</v>
      </c>
      <c r="G16" s="1">
        <f t="shared" si="0"/>
        <v>200000</v>
      </c>
      <c r="H16" s="1">
        <v>154645.62</v>
      </c>
      <c r="I16" s="18">
        <v>0</v>
      </c>
      <c r="J16" s="1">
        <f t="shared" si="1"/>
        <v>154645.62</v>
      </c>
      <c r="K16" s="10">
        <f t="shared" si="10"/>
        <v>0.2789221060789023</v>
      </c>
      <c r="L16" s="19">
        <f t="shared" si="2"/>
        <v>0.21567041013138805</v>
      </c>
      <c r="M16" s="11">
        <f t="shared" si="3"/>
        <v>-45354.380000000005</v>
      </c>
      <c r="N16" s="1">
        <f t="shared" si="4"/>
        <v>154643.467977</v>
      </c>
      <c r="O16" s="2">
        <f t="shared" si="5"/>
        <v>-2.152023000002373</v>
      </c>
      <c r="P16" s="17">
        <v>11012139</v>
      </c>
      <c r="Q16" s="5">
        <v>14.043000000000001</v>
      </c>
      <c r="R16" s="9">
        <f t="shared" si="6"/>
        <v>0.2156674088974506</v>
      </c>
      <c r="S16" s="7"/>
      <c r="AB16" s="1">
        <v>0</v>
      </c>
      <c r="AC16" s="1">
        <f t="shared" si="7"/>
        <v>0</v>
      </c>
      <c r="AE16" s="1">
        <v>154645.62</v>
      </c>
      <c r="AF16" s="1">
        <f t="shared" si="8"/>
        <v>0</v>
      </c>
    </row>
    <row r="17" spans="1:32" ht="12.75">
      <c r="A17" t="s">
        <v>194</v>
      </c>
      <c r="B17" s="6" t="s">
        <v>14</v>
      </c>
      <c r="C17" s="33" t="s">
        <v>104</v>
      </c>
      <c r="D17" s="1">
        <v>2599705.58</v>
      </c>
      <c r="E17" s="1">
        <f t="shared" si="9"/>
        <v>649926.395</v>
      </c>
      <c r="F17" s="1">
        <v>0</v>
      </c>
      <c r="G17" s="1">
        <f t="shared" si="0"/>
        <v>649926.395</v>
      </c>
      <c r="H17" s="1">
        <v>125782.95</v>
      </c>
      <c r="I17" s="18">
        <v>0</v>
      </c>
      <c r="J17" s="1">
        <f t="shared" si="1"/>
        <v>125782.95</v>
      </c>
      <c r="K17" s="10">
        <f t="shared" si="10"/>
        <v>0.25</v>
      </c>
      <c r="L17" s="19">
        <f t="shared" si="2"/>
        <v>0.04838353656955262</v>
      </c>
      <c r="M17" s="11">
        <f t="shared" si="3"/>
        <v>-524143.445</v>
      </c>
      <c r="N17" s="1">
        <f t="shared" si="4"/>
        <v>125776.08077999999</v>
      </c>
      <c r="O17" s="2">
        <f t="shared" si="5"/>
        <v>-6.869220000007772</v>
      </c>
      <c r="P17" s="17">
        <v>18426030</v>
      </c>
      <c r="Q17" s="5">
        <v>6.826</v>
      </c>
      <c r="R17" s="9">
        <f t="shared" si="6"/>
        <v>0.048380894262649535</v>
      </c>
      <c r="S17" s="7"/>
      <c r="AB17" s="1">
        <v>0</v>
      </c>
      <c r="AC17" s="1">
        <f t="shared" si="7"/>
        <v>0</v>
      </c>
      <c r="AE17" s="1">
        <v>125782.95</v>
      </c>
      <c r="AF17" s="1">
        <f t="shared" si="8"/>
        <v>0</v>
      </c>
    </row>
    <row r="18" spans="1:33" ht="12.75">
      <c r="A18" t="s">
        <v>195</v>
      </c>
      <c r="B18" s="6" t="s">
        <v>15</v>
      </c>
      <c r="C18" s="33" t="s">
        <v>105</v>
      </c>
      <c r="D18" s="1">
        <v>181877000.95000002</v>
      </c>
      <c r="E18" s="1">
        <f t="shared" si="9"/>
        <v>45469250.237500004</v>
      </c>
      <c r="F18" s="1">
        <v>3107770.19</v>
      </c>
      <c r="G18" s="1">
        <f t="shared" si="0"/>
        <v>48577020.4275</v>
      </c>
      <c r="H18" s="1">
        <v>17119939.747560002</v>
      </c>
      <c r="I18" s="18">
        <v>0</v>
      </c>
      <c r="J18" s="1">
        <f t="shared" si="1"/>
        <v>17119939.747560002</v>
      </c>
      <c r="K18" s="10">
        <f t="shared" si="10"/>
        <v>0.26708720824385246</v>
      </c>
      <c r="L18" s="19">
        <f t="shared" si="2"/>
        <v>0.09412921731795248</v>
      </c>
      <c r="M18" s="11">
        <f t="shared" si="3"/>
        <v>-31457080.67994</v>
      </c>
      <c r="N18" s="1">
        <f t="shared" si="4"/>
        <v>17119939.747560002</v>
      </c>
      <c r="O18" s="2">
        <f t="shared" si="5"/>
        <v>0</v>
      </c>
      <c r="P18" s="17">
        <v>2338789583</v>
      </c>
      <c r="Q18" s="5">
        <v>7.32</v>
      </c>
      <c r="R18" s="9">
        <f t="shared" si="6"/>
        <v>0.09412921731795248</v>
      </c>
      <c r="S18" s="25" t="s">
        <v>289</v>
      </c>
      <c r="AB18" s="1">
        <v>3107770.19</v>
      </c>
      <c r="AC18" s="1">
        <f t="shared" si="7"/>
        <v>0</v>
      </c>
      <c r="AE18" s="1">
        <v>17454190</v>
      </c>
      <c r="AF18" s="1">
        <f t="shared" si="8"/>
        <v>-334250.2524399981</v>
      </c>
      <c r="AG18" s="20" t="s">
        <v>171</v>
      </c>
    </row>
    <row r="19" spans="1:33" ht="12.75">
      <c r="A19" t="s">
        <v>196</v>
      </c>
      <c r="B19" s="6" t="s">
        <v>15</v>
      </c>
      <c r="C19" s="33" t="s">
        <v>179</v>
      </c>
      <c r="D19" s="1">
        <v>202435712.13</v>
      </c>
      <c r="E19" s="1">
        <f t="shared" si="9"/>
        <v>50608928.0325</v>
      </c>
      <c r="F19" s="1">
        <v>5482924.42</v>
      </c>
      <c r="G19" s="1">
        <f t="shared" si="0"/>
        <v>56091852.4525</v>
      </c>
      <c r="H19" s="1">
        <v>55162468</v>
      </c>
      <c r="I19" s="18">
        <v>0</v>
      </c>
      <c r="J19" s="1">
        <f t="shared" si="1"/>
        <v>55162468</v>
      </c>
      <c r="K19" s="10">
        <f t="shared" si="10"/>
        <v>0.2770847686028786</v>
      </c>
      <c r="L19" s="19">
        <f t="shared" si="2"/>
        <v>0.27249375823854544</v>
      </c>
      <c r="M19" s="11">
        <f t="shared" si="3"/>
        <v>-929384.4525000006</v>
      </c>
      <c r="N19" s="1">
        <f t="shared" si="4"/>
        <v>55164631.943123996</v>
      </c>
      <c r="O19" s="2">
        <f t="shared" si="5"/>
        <v>2163.943123996258</v>
      </c>
      <c r="P19" s="17">
        <v>4865464098</v>
      </c>
      <c r="Q19" s="5">
        <v>11.338</v>
      </c>
      <c r="R19" s="9">
        <f t="shared" si="6"/>
        <v>0.27250444777104554</v>
      </c>
      <c r="S19" s="7"/>
      <c r="AB19" s="1">
        <v>5484100.719999999</v>
      </c>
      <c r="AC19" s="1">
        <f t="shared" si="7"/>
        <v>1176.2999999988824</v>
      </c>
      <c r="AE19" s="1">
        <v>32662468</v>
      </c>
      <c r="AF19" s="1">
        <f t="shared" si="8"/>
        <v>22500000</v>
      </c>
      <c r="AG19" s="20" t="s">
        <v>170</v>
      </c>
    </row>
    <row r="20" spans="1:33" s="12" customFormat="1" ht="12.75">
      <c r="A20" t="s">
        <v>197</v>
      </c>
      <c r="B20" s="6" t="s">
        <v>16</v>
      </c>
      <c r="C20" s="33" t="s">
        <v>106</v>
      </c>
      <c r="D20" s="1">
        <v>6894601.87</v>
      </c>
      <c r="E20" s="1">
        <f t="shared" si="9"/>
        <v>1723650.4675</v>
      </c>
      <c r="F20" s="1">
        <v>179452.74</v>
      </c>
      <c r="G20" s="1">
        <f t="shared" si="0"/>
        <v>1903103.2075</v>
      </c>
      <c r="H20" s="1">
        <v>1227222.1347120001</v>
      </c>
      <c r="I20" s="18">
        <v>0</v>
      </c>
      <c r="J20" s="1">
        <f t="shared" si="1"/>
        <v>1227222.1347120001</v>
      </c>
      <c r="K20" s="10">
        <f t="shared" si="10"/>
        <v>0.27602800616825174</v>
      </c>
      <c r="L20" s="19">
        <f t="shared" si="2"/>
        <v>0.17799753457149226</v>
      </c>
      <c r="M20" s="11">
        <f t="shared" si="3"/>
        <v>-675881.0727879999</v>
      </c>
      <c r="N20" s="1">
        <f t="shared" si="4"/>
        <v>1227222.1347120001</v>
      </c>
      <c r="O20" s="2">
        <f t="shared" si="5"/>
        <v>0</v>
      </c>
      <c r="P20" s="17">
        <v>190977612</v>
      </c>
      <c r="Q20" s="5">
        <v>6.426</v>
      </c>
      <c r="R20" s="9">
        <f t="shared" si="6"/>
        <v>0.17799753457149226</v>
      </c>
      <c r="S20" s="49" t="s">
        <v>290</v>
      </c>
      <c r="AB20" s="14">
        <v>179452.74</v>
      </c>
      <c r="AC20" s="1">
        <f t="shared" si="7"/>
        <v>0</v>
      </c>
      <c r="AE20" s="14">
        <v>1216631</v>
      </c>
      <c r="AF20" s="1">
        <f t="shared" si="8"/>
        <v>10591.134712000145</v>
      </c>
      <c r="AG20" s="35" t="s">
        <v>171</v>
      </c>
    </row>
    <row r="21" spans="1:33" ht="12.75">
      <c r="A21" t="s">
        <v>198</v>
      </c>
      <c r="B21" s="6" t="s">
        <v>16</v>
      </c>
      <c r="C21" s="33" t="s">
        <v>107</v>
      </c>
      <c r="D21" s="1">
        <v>7783462.76</v>
      </c>
      <c r="E21" s="1">
        <f t="shared" si="9"/>
        <v>1945865.69</v>
      </c>
      <c r="F21" s="1">
        <v>173421.01</v>
      </c>
      <c r="G21" s="1">
        <f t="shared" si="0"/>
        <v>2119286.7</v>
      </c>
      <c r="H21" s="1">
        <v>1556693.6801599998</v>
      </c>
      <c r="I21" s="18">
        <v>0</v>
      </c>
      <c r="J21" s="1">
        <f t="shared" si="1"/>
        <v>1556693.6801599998</v>
      </c>
      <c r="K21" s="10">
        <f t="shared" si="10"/>
        <v>0.27228070144964633</v>
      </c>
      <c r="L21" s="19">
        <f t="shared" si="2"/>
        <v>0.20000014494320004</v>
      </c>
      <c r="M21" s="11">
        <f t="shared" si="3"/>
        <v>-562593.0198400004</v>
      </c>
      <c r="N21" s="1">
        <f t="shared" si="4"/>
        <v>1556693.6801599998</v>
      </c>
      <c r="O21" s="2">
        <f t="shared" si="5"/>
        <v>0</v>
      </c>
      <c r="P21" s="17">
        <v>211478560</v>
      </c>
      <c r="Q21" s="5">
        <v>7.361</v>
      </c>
      <c r="R21" s="9">
        <f t="shared" si="6"/>
        <v>0.20000014494320004</v>
      </c>
      <c r="S21" s="7">
        <v>4.826</v>
      </c>
      <c r="AB21" s="1">
        <v>173421.01</v>
      </c>
      <c r="AC21" s="1">
        <f t="shared" si="7"/>
        <v>0</v>
      </c>
      <c r="AE21" s="1">
        <v>1545331</v>
      </c>
      <c r="AF21" s="1">
        <f t="shared" si="8"/>
        <v>11362.680159999756</v>
      </c>
      <c r="AG21" s="20" t="s">
        <v>171</v>
      </c>
    </row>
    <row r="22" spans="1:33" ht="12.75">
      <c r="A22" t="s">
        <v>199</v>
      </c>
      <c r="B22" s="6" t="s">
        <v>17</v>
      </c>
      <c r="C22" s="33" t="s">
        <v>28</v>
      </c>
      <c r="D22" s="1">
        <v>1394052.29</v>
      </c>
      <c r="E22" s="1">
        <f t="shared" si="9"/>
        <v>348513.0725</v>
      </c>
      <c r="F22" s="1">
        <v>0</v>
      </c>
      <c r="G22" s="1">
        <f t="shared" si="0"/>
        <v>348513.0725</v>
      </c>
      <c r="H22" s="1">
        <v>318409.77</v>
      </c>
      <c r="I22" s="18">
        <v>0</v>
      </c>
      <c r="J22" s="1">
        <f t="shared" si="1"/>
        <v>318409.77</v>
      </c>
      <c r="K22" s="10">
        <f t="shared" si="10"/>
        <v>0.25</v>
      </c>
      <c r="L22" s="19">
        <f t="shared" si="2"/>
        <v>0.2284059014744705</v>
      </c>
      <c r="M22" s="11">
        <f t="shared" si="3"/>
        <v>-30103.30249999999</v>
      </c>
      <c r="N22" s="1">
        <f t="shared" si="4"/>
        <v>318403.094457</v>
      </c>
      <c r="O22" s="2">
        <f t="shared" si="5"/>
        <v>-6.675542999990284</v>
      </c>
      <c r="P22" s="17">
        <v>47473251</v>
      </c>
      <c r="Q22" s="5">
        <v>6.707</v>
      </c>
      <c r="R22" s="9">
        <f t="shared" si="6"/>
        <v>0.22840111288580145</v>
      </c>
      <c r="S22" s="7" t="s">
        <v>91</v>
      </c>
      <c r="AB22" s="1">
        <v>0</v>
      </c>
      <c r="AC22" s="1">
        <f t="shared" si="7"/>
        <v>0</v>
      </c>
      <c r="AE22" s="1">
        <v>273409.77</v>
      </c>
      <c r="AF22" s="1">
        <f t="shared" si="8"/>
        <v>45000</v>
      </c>
      <c r="AG22" s="20" t="s">
        <v>170</v>
      </c>
    </row>
    <row r="23" spans="1:32" ht="12.75">
      <c r="A23" t="s">
        <v>200</v>
      </c>
      <c r="B23" s="6" t="s">
        <v>17</v>
      </c>
      <c r="C23" s="33" t="s">
        <v>17</v>
      </c>
      <c r="D23" s="1">
        <v>2157010.92</v>
      </c>
      <c r="E23" s="1">
        <f t="shared" si="9"/>
        <v>539252.73</v>
      </c>
      <c r="F23" s="1">
        <v>0</v>
      </c>
      <c r="G23" s="1">
        <f t="shared" si="0"/>
        <v>539252.73</v>
      </c>
      <c r="H23" s="1">
        <v>217915</v>
      </c>
      <c r="I23" s="18">
        <v>0</v>
      </c>
      <c r="J23" s="1">
        <f t="shared" si="1"/>
        <v>217915</v>
      </c>
      <c r="K23" s="10">
        <f t="shared" si="10"/>
        <v>0.25</v>
      </c>
      <c r="L23" s="19">
        <f t="shared" si="2"/>
        <v>0.10102637774314097</v>
      </c>
      <c r="M23" s="11">
        <f t="shared" si="3"/>
        <v>-321337.73</v>
      </c>
      <c r="N23" s="1">
        <f t="shared" si="4"/>
        <v>217894.678005</v>
      </c>
      <c r="O23" s="2">
        <f t="shared" si="5"/>
        <v>-20.3219950000057</v>
      </c>
      <c r="P23" s="17">
        <v>79148085</v>
      </c>
      <c r="Q23" s="5">
        <v>2.753</v>
      </c>
      <c r="R23" s="9">
        <f t="shared" si="6"/>
        <v>0.10101695637451849</v>
      </c>
      <c r="S23" s="7"/>
      <c r="AB23" s="1">
        <v>0</v>
      </c>
      <c r="AC23" s="1">
        <f t="shared" si="7"/>
        <v>0</v>
      </c>
      <c r="AE23" s="1">
        <v>217915</v>
      </c>
      <c r="AF23" s="1">
        <f t="shared" si="8"/>
        <v>0</v>
      </c>
    </row>
    <row r="24" spans="1:33" ht="12.75">
      <c r="A24" t="s">
        <v>201</v>
      </c>
      <c r="B24" s="6" t="s">
        <v>18</v>
      </c>
      <c r="C24" s="33" t="s">
        <v>18</v>
      </c>
      <c r="D24" s="1">
        <v>6992134.5200000005</v>
      </c>
      <c r="E24" s="1">
        <f t="shared" si="9"/>
        <v>1748033.6300000001</v>
      </c>
      <c r="F24" s="1">
        <v>585726.86</v>
      </c>
      <c r="G24" s="1">
        <f t="shared" si="0"/>
        <v>2333760.49</v>
      </c>
      <c r="H24" s="1">
        <v>1839046</v>
      </c>
      <c r="I24" s="18">
        <v>0</v>
      </c>
      <c r="J24" s="1">
        <f t="shared" si="1"/>
        <v>1839046</v>
      </c>
      <c r="K24" s="10">
        <f t="shared" si="10"/>
        <v>0.33376939235431075</v>
      </c>
      <c r="L24" s="19">
        <f t="shared" si="2"/>
        <v>0.2630163928825557</v>
      </c>
      <c r="M24" s="11">
        <f t="shared" si="3"/>
        <v>-494714.4900000002</v>
      </c>
      <c r="N24" s="1">
        <f t="shared" si="4"/>
        <v>1838899.50842</v>
      </c>
      <c r="O24" s="2">
        <f t="shared" si="5"/>
        <v>-146.4915799999144</v>
      </c>
      <c r="P24" s="17">
        <v>541808930</v>
      </c>
      <c r="Q24" s="5">
        <v>3.394</v>
      </c>
      <c r="R24" s="9">
        <f t="shared" si="6"/>
        <v>0.2629954419727039</v>
      </c>
      <c r="S24" s="7"/>
      <c r="AB24" s="1">
        <v>585726.86</v>
      </c>
      <c r="AC24" s="1">
        <f t="shared" si="7"/>
        <v>0</v>
      </c>
      <c r="AE24" s="1">
        <v>1064046</v>
      </c>
      <c r="AF24" s="1">
        <f t="shared" si="8"/>
        <v>775000</v>
      </c>
      <c r="AG24" s="20" t="s">
        <v>170</v>
      </c>
    </row>
    <row r="25" spans="1:32" ht="12.75">
      <c r="A25" t="s">
        <v>202</v>
      </c>
      <c r="B25" s="6" t="s">
        <v>19</v>
      </c>
      <c r="C25" s="33" t="s">
        <v>108</v>
      </c>
      <c r="D25" s="1">
        <v>7848171.53</v>
      </c>
      <c r="E25" s="1">
        <f t="shared" si="9"/>
        <v>1962042.8825</v>
      </c>
      <c r="F25" s="1">
        <v>0</v>
      </c>
      <c r="G25" s="1">
        <f t="shared" si="0"/>
        <v>1962042.8825</v>
      </c>
      <c r="H25" s="1">
        <v>189856.48</v>
      </c>
      <c r="I25" s="18">
        <v>0</v>
      </c>
      <c r="J25" s="1">
        <f t="shared" si="1"/>
        <v>189856.48</v>
      </c>
      <c r="K25" s="10">
        <f t="shared" si="10"/>
        <v>0.25</v>
      </c>
      <c r="L25" s="19">
        <f t="shared" si="2"/>
        <v>0.024191173609580882</v>
      </c>
      <c r="M25" s="11">
        <f t="shared" si="3"/>
        <v>-1772186.4025</v>
      </c>
      <c r="N25" s="1">
        <f t="shared" si="4"/>
        <v>189850.66033500002</v>
      </c>
      <c r="O25" s="2">
        <f t="shared" si="5"/>
        <v>-5.819664999988163</v>
      </c>
      <c r="P25" s="17">
        <v>23395029</v>
      </c>
      <c r="Q25" s="5">
        <v>8.115</v>
      </c>
      <c r="R25" s="9">
        <f t="shared" si="6"/>
        <v>0.024190432078260146</v>
      </c>
      <c r="S25" s="7"/>
      <c r="AB25" s="1">
        <v>0</v>
      </c>
      <c r="AC25" s="1">
        <f t="shared" si="7"/>
        <v>0</v>
      </c>
      <c r="AE25" s="1">
        <v>189856.48</v>
      </c>
      <c r="AF25" s="1">
        <f t="shared" si="8"/>
        <v>0</v>
      </c>
    </row>
    <row r="26" spans="1:33" s="12" customFormat="1" ht="12.75">
      <c r="A26" t="s">
        <v>203</v>
      </c>
      <c r="B26" s="6" t="s">
        <v>20</v>
      </c>
      <c r="C26" s="33" t="s">
        <v>20</v>
      </c>
      <c r="D26" s="1">
        <v>563534635.48</v>
      </c>
      <c r="E26" s="1">
        <f t="shared" si="9"/>
        <v>140883658.87</v>
      </c>
      <c r="F26" s="1">
        <v>13961260.089999974</v>
      </c>
      <c r="G26" s="1">
        <f t="shared" si="0"/>
        <v>154844918.95999998</v>
      </c>
      <c r="H26" s="1">
        <v>76850986</v>
      </c>
      <c r="I26" s="18">
        <v>0</v>
      </c>
      <c r="J26" s="1">
        <f t="shared" si="1"/>
        <v>76850986</v>
      </c>
      <c r="K26" s="10">
        <f t="shared" si="10"/>
        <v>0.2747744490063299</v>
      </c>
      <c r="L26" s="19">
        <f t="shared" si="2"/>
        <v>0.1363731369138312</v>
      </c>
      <c r="M26" s="11">
        <f t="shared" si="3"/>
        <v>-77993932.95999998</v>
      </c>
      <c r="N26" s="1">
        <f t="shared" si="4"/>
        <v>76860872.505604</v>
      </c>
      <c r="O26" s="2">
        <f t="shared" si="5"/>
        <v>9886.5056039989</v>
      </c>
      <c r="P26" s="17">
        <v>11165147081</v>
      </c>
      <c r="Q26" s="5">
        <v>6.884</v>
      </c>
      <c r="R26" s="9">
        <f t="shared" si="6"/>
        <v>0.13639068065467966</v>
      </c>
      <c r="S26" s="13"/>
      <c r="AB26" s="14">
        <v>13961260.089999974</v>
      </c>
      <c r="AC26" s="1">
        <f t="shared" si="7"/>
        <v>0</v>
      </c>
      <c r="AE26" s="8">
        <v>77187028</v>
      </c>
      <c r="AF26" s="1">
        <f t="shared" si="8"/>
        <v>-336042</v>
      </c>
      <c r="AG26" s="35" t="s">
        <v>171</v>
      </c>
    </row>
    <row r="27" spans="1:32" ht="12.75">
      <c r="A27" t="s">
        <v>204</v>
      </c>
      <c r="B27" s="6" t="s">
        <v>21</v>
      </c>
      <c r="C27" s="33" t="s">
        <v>21</v>
      </c>
      <c r="D27" s="1">
        <v>405859494.65</v>
      </c>
      <c r="E27" s="1">
        <f t="shared" si="9"/>
        <v>101464873.6625</v>
      </c>
      <c r="F27" s="1">
        <v>4936260.97</v>
      </c>
      <c r="G27" s="1">
        <f t="shared" si="0"/>
        <v>106401134.6325</v>
      </c>
      <c r="H27" s="1">
        <v>33713000</v>
      </c>
      <c r="I27" s="18">
        <v>0</v>
      </c>
      <c r="J27" s="1">
        <f t="shared" si="1"/>
        <v>33713000</v>
      </c>
      <c r="K27" s="10">
        <f t="shared" si="10"/>
        <v>0.262162487351089</v>
      </c>
      <c r="L27" s="19">
        <f t="shared" si="2"/>
        <v>0.08306569254730137</v>
      </c>
      <c r="M27" s="11">
        <f t="shared" si="3"/>
        <v>-72688134.6325</v>
      </c>
      <c r="N27" s="1">
        <f t="shared" si="4"/>
        <v>33714188.878388</v>
      </c>
      <c r="O27" s="2">
        <f t="shared" si="5"/>
        <v>1188.8783880025148</v>
      </c>
      <c r="P27" s="17">
        <v>4947782342</v>
      </c>
      <c r="Q27" s="5">
        <v>6.814</v>
      </c>
      <c r="R27" s="9">
        <f t="shared" si="6"/>
        <v>0.08306862183293759</v>
      </c>
      <c r="S27" s="7"/>
      <c r="AB27" s="1">
        <v>4936260.97</v>
      </c>
      <c r="AC27" s="1">
        <f t="shared" si="7"/>
        <v>0</v>
      </c>
      <c r="AE27" s="1">
        <v>33713000</v>
      </c>
      <c r="AF27" s="1">
        <f t="shared" si="8"/>
        <v>0</v>
      </c>
    </row>
    <row r="28" spans="1:32" ht="12.75">
      <c r="A28" t="s">
        <v>205</v>
      </c>
      <c r="B28" s="6" t="s">
        <v>22</v>
      </c>
      <c r="C28" s="33" t="s">
        <v>22</v>
      </c>
      <c r="D28" s="1">
        <v>45906144.04</v>
      </c>
      <c r="E28" s="1">
        <f t="shared" si="9"/>
        <v>11476536.01</v>
      </c>
      <c r="F28" s="1">
        <v>3143839.35</v>
      </c>
      <c r="G28" s="1">
        <f t="shared" si="0"/>
        <v>14620375.36</v>
      </c>
      <c r="H28" s="1">
        <v>8061630.9</v>
      </c>
      <c r="I28" s="18">
        <v>0</v>
      </c>
      <c r="J28" s="1">
        <f t="shared" si="1"/>
        <v>8061630.9</v>
      </c>
      <c r="K28" s="10">
        <f t="shared" si="10"/>
        <v>0.3184840649491414</v>
      </c>
      <c r="L28" s="19">
        <f t="shared" si="2"/>
        <v>0.17561115333441107</v>
      </c>
      <c r="M28" s="11">
        <f t="shared" si="3"/>
        <v>-6558744.459999999</v>
      </c>
      <c r="N28" s="1">
        <f t="shared" si="4"/>
        <v>8061846.232104</v>
      </c>
      <c r="O28" s="2">
        <f t="shared" si="5"/>
        <v>215.3321039993316</v>
      </c>
      <c r="P28" s="17">
        <v>3261264657</v>
      </c>
      <c r="Q28" s="5">
        <v>2.472</v>
      </c>
      <c r="R28" s="9">
        <f t="shared" si="6"/>
        <v>0.17561584403776903</v>
      </c>
      <c r="S28" s="7"/>
      <c r="AB28" s="1">
        <v>3140096.46</v>
      </c>
      <c r="AC28" s="1">
        <f t="shared" si="7"/>
        <v>-3742.8900000001304</v>
      </c>
      <c r="AE28" s="1">
        <v>8061630.9</v>
      </c>
      <c r="AF28" s="1">
        <f t="shared" si="8"/>
        <v>0</v>
      </c>
    </row>
    <row r="29" spans="1:32" ht="12.75">
      <c r="A29" t="s">
        <v>206</v>
      </c>
      <c r="B29" s="6" t="s">
        <v>23</v>
      </c>
      <c r="C29" s="33" t="s">
        <v>109</v>
      </c>
      <c r="D29" s="1">
        <v>76827030.19999999</v>
      </c>
      <c r="E29" s="1">
        <f t="shared" si="9"/>
        <v>19206757.549999997</v>
      </c>
      <c r="F29" s="1">
        <v>5661380.25</v>
      </c>
      <c r="G29" s="1">
        <f t="shared" si="0"/>
        <v>24868137.799999997</v>
      </c>
      <c r="H29" s="1">
        <v>5750000</v>
      </c>
      <c r="I29" s="18">
        <v>0</v>
      </c>
      <c r="J29" s="1">
        <f t="shared" si="1"/>
        <v>5750000</v>
      </c>
      <c r="K29" s="10">
        <f t="shared" si="10"/>
        <v>0.32368995307070975</v>
      </c>
      <c r="L29" s="19">
        <f t="shared" si="2"/>
        <v>0.07484345008561845</v>
      </c>
      <c r="M29" s="11">
        <f t="shared" si="3"/>
        <v>-19118137.799999997</v>
      </c>
      <c r="N29" s="1">
        <f t="shared" si="4"/>
        <v>5749803.5777</v>
      </c>
      <c r="O29" s="2">
        <f t="shared" si="5"/>
        <v>-196.4222999997437</v>
      </c>
      <c r="P29" s="17">
        <v>602389060</v>
      </c>
      <c r="Q29" s="5">
        <v>9.545</v>
      </c>
      <c r="R29" s="9">
        <f t="shared" si="6"/>
        <v>0.07484089340342615</v>
      </c>
      <c r="S29" s="7"/>
      <c r="AB29" s="1">
        <v>5661380.25</v>
      </c>
      <c r="AC29" s="1">
        <f t="shared" si="7"/>
        <v>0</v>
      </c>
      <c r="AE29" s="1">
        <v>5750000</v>
      </c>
      <c r="AF29" s="1">
        <f t="shared" si="8"/>
        <v>0</v>
      </c>
    </row>
    <row r="30" spans="1:32" ht="12.75">
      <c r="A30" t="s">
        <v>207</v>
      </c>
      <c r="B30" s="6" t="s">
        <v>23</v>
      </c>
      <c r="C30" s="33" t="s">
        <v>110</v>
      </c>
      <c r="D30" s="1">
        <v>57823303.13999999</v>
      </c>
      <c r="E30" s="1">
        <f t="shared" si="9"/>
        <v>14455825.784999998</v>
      </c>
      <c r="F30" s="1">
        <v>4189914.75</v>
      </c>
      <c r="G30" s="1">
        <f t="shared" si="0"/>
        <v>18645740.534999996</v>
      </c>
      <c r="H30" s="1">
        <v>3950000</v>
      </c>
      <c r="I30" s="18">
        <v>0</v>
      </c>
      <c r="J30" s="1">
        <f t="shared" si="1"/>
        <v>3950000</v>
      </c>
      <c r="K30" s="10">
        <f t="shared" si="10"/>
        <v>0.3224606607107087</v>
      </c>
      <c r="L30" s="19">
        <f t="shared" si="2"/>
        <v>0.06831155927630737</v>
      </c>
      <c r="M30" s="11">
        <f t="shared" si="3"/>
        <v>-14695740.534999996</v>
      </c>
      <c r="N30" s="1">
        <f t="shared" si="4"/>
        <v>3950147.43816</v>
      </c>
      <c r="O30" s="2">
        <f t="shared" si="5"/>
        <v>147.4381599999033</v>
      </c>
      <c r="P30" s="17">
        <v>305360810</v>
      </c>
      <c r="Q30" s="5">
        <v>12.936</v>
      </c>
      <c r="R30" s="9">
        <f t="shared" si="6"/>
        <v>0.06831410908152419</v>
      </c>
      <c r="S30" s="7"/>
      <c r="AB30" s="1">
        <v>4239435.37</v>
      </c>
      <c r="AC30" s="1">
        <f t="shared" si="7"/>
        <v>49520.62000000011</v>
      </c>
      <c r="AE30" s="1">
        <v>3950000</v>
      </c>
      <c r="AF30" s="1">
        <f t="shared" si="8"/>
        <v>0</v>
      </c>
    </row>
    <row r="31" spans="1:33" ht="12.75">
      <c r="A31" t="s">
        <v>208</v>
      </c>
      <c r="B31" s="6" t="s">
        <v>23</v>
      </c>
      <c r="C31" s="33" t="s">
        <v>111</v>
      </c>
      <c r="D31" s="1">
        <v>48968342.21</v>
      </c>
      <c r="E31" s="1">
        <f t="shared" si="9"/>
        <v>12242085.5525</v>
      </c>
      <c r="F31" s="1">
        <v>2450915.07</v>
      </c>
      <c r="G31" s="1">
        <f t="shared" si="0"/>
        <v>14693000.6225</v>
      </c>
      <c r="H31" s="1">
        <v>806156.25</v>
      </c>
      <c r="I31" s="18">
        <v>0</v>
      </c>
      <c r="J31" s="1">
        <f t="shared" si="1"/>
        <v>806156.25</v>
      </c>
      <c r="K31" s="10">
        <f t="shared" si="10"/>
        <v>0.30005101172282467</v>
      </c>
      <c r="L31" s="19">
        <f t="shared" si="2"/>
        <v>0.01646280461247414</v>
      </c>
      <c r="M31" s="11">
        <f t="shared" si="3"/>
        <v>-13886844.3725</v>
      </c>
      <c r="N31" s="1">
        <f t="shared" si="4"/>
        <v>806156.25</v>
      </c>
      <c r="O31" s="2">
        <f t="shared" si="5"/>
        <v>0</v>
      </c>
      <c r="P31" s="17">
        <v>161231250</v>
      </c>
      <c r="Q31" s="5">
        <v>5</v>
      </c>
      <c r="R31" s="9">
        <f t="shared" si="6"/>
        <v>0.01646280461247414</v>
      </c>
      <c r="S31" s="7" t="s">
        <v>90</v>
      </c>
      <c r="AB31" s="1">
        <v>2450915.07</v>
      </c>
      <c r="AC31" s="1">
        <f t="shared" si="7"/>
        <v>0</v>
      </c>
      <c r="AE31" s="8">
        <v>788138</v>
      </c>
      <c r="AF31" s="1">
        <f t="shared" si="8"/>
        <v>18018.25</v>
      </c>
      <c r="AG31" s="20" t="s">
        <v>171</v>
      </c>
    </row>
    <row r="32" spans="1:32" s="12" customFormat="1" ht="12.75">
      <c r="A32" t="s">
        <v>209</v>
      </c>
      <c r="B32" s="6" t="s">
        <v>23</v>
      </c>
      <c r="C32" s="33" t="s">
        <v>112</v>
      </c>
      <c r="D32" s="1">
        <v>214136362.32</v>
      </c>
      <c r="E32" s="1">
        <f t="shared" si="9"/>
        <v>53534090.58</v>
      </c>
      <c r="F32" s="1">
        <v>13979440.599999994</v>
      </c>
      <c r="G32" s="1">
        <f t="shared" si="0"/>
        <v>67513531.17999999</v>
      </c>
      <c r="H32" s="1">
        <v>30398822</v>
      </c>
      <c r="I32" s="18">
        <v>0</v>
      </c>
      <c r="J32" s="1">
        <f t="shared" si="1"/>
        <v>30398822</v>
      </c>
      <c r="K32" s="10">
        <f t="shared" si="10"/>
        <v>0.3152828900638065</v>
      </c>
      <c r="L32" s="19">
        <f t="shared" si="2"/>
        <v>0.14196011210171192</v>
      </c>
      <c r="M32" s="11">
        <f t="shared" si="3"/>
        <v>-37114709.17999999</v>
      </c>
      <c r="N32" s="1">
        <f t="shared" si="4"/>
        <v>26998239.46796</v>
      </c>
      <c r="O32" s="2">
        <f t="shared" si="5"/>
        <v>-3400582.53204</v>
      </c>
      <c r="P32" s="17">
        <v>2503778120</v>
      </c>
      <c r="Q32" s="5">
        <v>10.783</v>
      </c>
      <c r="R32" s="9">
        <f t="shared" si="6"/>
        <v>0.1260796586598147</v>
      </c>
      <c r="S32" s="13" t="s">
        <v>92</v>
      </c>
      <c r="AB32" s="14">
        <v>13979440.599999994</v>
      </c>
      <c r="AC32" s="1">
        <f t="shared" si="7"/>
        <v>0</v>
      </c>
      <c r="AE32" s="14">
        <v>30398822</v>
      </c>
      <c r="AF32" s="1">
        <f t="shared" si="8"/>
        <v>0</v>
      </c>
    </row>
    <row r="33" spans="1:32" ht="12.75">
      <c r="A33" t="s">
        <v>210</v>
      </c>
      <c r="B33" s="6" t="s">
        <v>23</v>
      </c>
      <c r="C33" s="33" t="s">
        <v>113</v>
      </c>
      <c r="D33" s="1">
        <v>30722846.400000002</v>
      </c>
      <c r="E33" s="1">
        <f t="shared" si="9"/>
        <v>7680711.600000001</v>
      </c>
      <c r="F33" s="1">
        <v>2610812.97</v>
      </c>
      <c r="G33" s="1">
        <f t="shared" si="0"/>
        <v>10291524.57</v>
      </c>
      <c r="H33" s="1">
        <v>3100000</v>
      </c>
      <c r="I33" s="18">
        <v>0</v>
      </c>
      <c r="J33" s="1">
        <f t="shared" si="1"/>
        <v>3100000</v>
      </c>
      <c r="K33" s="10">
        <f t="shared" si="10"/>
        <v>0.33497952748284415</v>
      </c>
      <c r="L33" s="19">
        <f t="shared" si="2"/>
        <v>0.10090210912228496</v>
      </c>
      <c r="M33" s="11">
        <f t="shared" si="3"/>
        <v>-7191524.57</v>
      </c>
      <c r="N33" s="1">
        <f t="shared" si="4"/>
        <v>3099861.98284</v>
      </c>
      <c r="O33" s="2">
        <f t="shared" si="5"/>
        <v>-138.01715999981388</v>
      </c>
      <c r="P33" s="17">
        <v>391594490</v>
      </c>
      <c r="Q33" s="5">
        <v>7.916</v>
      </c>
      <c r="R33" s="9">
        <f t="shared" si="6"/>
        <v>0.10089761679243366</v>
      </c>
      <c r="S33" s="7"/>
      <c r="AB33" s="1">
        <v>2610812.97</v>
      </c>
      <c r="AC33" s="1">
        <f t="shared" si="7"/>
        <v>0</v>
      </c>
      <c r="AE33" s="1">
        <v>3100000</v>
      </c>
      <c r="AF33" s="1">
        <f t="shared" si="8"/>
        <v>0</v>
      </c>
    </row>
    <row r="34" spans="1:32" ht="12.75">
      <c r="A34" t="s">
        <v>211</v>
      </c>
      <c r="B34" s="6" t="s">
        <v>23</v>
      </c>
      <c r="C34" s="33" t="s">
        <v>114</v>
      </c>
      <c r="D34" s="1">
        <v>9903654.52</v>
      </c>
      <c r="E34" s="1">
        <f t="shared" si="9"/>
        <v>2475913.63</v>
      </c>
      <c r="F34" s="1">
        <v>691421.59</v>
      </c>
      <c r="G34" s="1">
        <f t="shared" si="0"/>
        <v>3167335.2199999997</v>
      </c>
      <c r="H34" s="1">
        <v>1900000</v>
      </c>
      <c r="I34" s="18">
        <v>0</v>
      </c>
      <c r="J34" s="1">
        <f t="shared" si="1"/>
        <v>1900000</v>
      </c>
      <c r="K34" s="10">
        <f t="shared" si="10"/>
        <v>0.3198147929740182</v>
      </c>
      <c r="L34" s="19">
        <f t="shared" si="2"/>
        <v>0.19184837235214866</v>
      </c>
      <c r="M34" s="11">
        <f t="shared" si="3"/>
        <v>-1267335.2199999997</v>
      </c>
      <c r="N34" s="1">
        <f t="shared" si="4"/>
        <v>1899983.0951799997</v>
      </c>
      <c r="O34" s="2">
        <f t="shared" si="5"/>
        <v>-16.904820000287145</v>
      </c>
      <c r="P34" s="17">
        <v>115052870</v>
      </c>
      <c r="Q34" s="5">
        <v>16.514</v>
      </c>
      <c r="R34" s="9">
        <f t="shared" si="6"/>
        <v>0.19184666542467393</v>
      </c>
      <c r="S34" s="7"/>
      <c r="AB34" s="1">
        <v>691421.59</v>
      </c>
      <c r="AC34" s="1">
        <f t="shared" si="7"/>
        <v>0</v>
      </c>
      <c r="AE34" s="1">
        <v>1900000</v>
      </c>
      <c r="AF34" s="1">
        <f t="shared" si="8"/>
        <v>0</v>
      </c>
    </row>
    <row r="35" spans="1:32" s="12" customFormat="1" ht="12.75">
      <c r="A35" t="s">
        <v>212</v>
      </c>
      <c r="B35" s="6" t="s">
        <v>23</v>
      </c>
      <c r="C35" s="33" t="s">
        <v>115</v>
      </c>
      <c r="D35" s="1">
        <v>151450361.8</v>
      </c>
      <c r="E35" s="1">
        <f t="shared" si="9"/>
        <v>37862590.45</v>
      </c>
      <c r="F35" s="1">
        <v>12423538.810000002</v>
      </c>
      <c r="G35" s="1">
        <f t="shared" si="0"/>
        <v>50286129.260000005</v>
      </c>
      <c r="H35" s="1">
        <v>26750862</v>
      </c>
      <c r="I35" s="18">
        <v>0</v>
      </c>
      <c r="J35" s="1">
        <f t="shared" si="1"/>
        <v>26750862</v>
      </c>
      <c r="K35" s="10">
        <f t="shared" si="10"/>
        <v>0.33203043335351085</v>
      </c>
      <c r="L35" s="19">
        <f t="shared" si="2"/>
        <v>0.1766312188499506</v>
      </c>
      <c r="M35" s="11">
        <f t="shared" si="3"/>
        <v>-23535267.260000005</v>
      </c>
      <c r="N35" s="1">
        <f aca="true" t="shared" si="11" ref="N35:N66">(P35*Q35)/1000</f>
        <v>21016363.33471</v>
      </c>
      <c r="O35" s="2">
        <f t="shared" si="5"/>
        <v>-5734498.665290002</v>
      </c>
      <c r="P35" s="17">
        <v>1394305270</v>
      </c>
      <c r="Q35" s="5">
        <v>15.073</v>
      </c>
      <c r="R35" s="9">
        <f t="shared" si="6"/>
        <v>0.138767336604078</v>
      </c>
      <c r="S35" s="13" t="s">
        <v>92</v>
      </c>
      <c r="AB35" s="14">
        <v>12423538.810000002</v>
      </c>
      <c r="AC35" s="1">
        <f aca="true" t="shared" si="12" ref="AC35:AC66">AB35-F35</f>
        <v>0</v>
      </c>
      <c r="AE35" s="14">
        <v>26750862</v>
      </c>
      <c r="AF35" s="1">
        <f aca="true" t="shared" si="13" ref="AF35:AF66">H35-AE35</f>
        <v>0</v>
      </c>
    </row>
    <row r="36" spans="1:32" ht="12.75">
      <c r="A36" t="s">
        <v>213</v>
      </c>
      <c r="B36" s="6" t="s">
        <v>23</v>
      </c>
      <c r="C36" s="33" t="s">
        <v>116</v>
      </c>
      <c r="D36" s="1">
        <v>38995180.38</v>
      </c>
      <c r="E36" s="1">
        <f t="shared" si="9"/>
        <v>9748795.095</v>
      </c>
      <c r="F36" s="1">
        <v>2978693.21</v>
      </c>
      <c r="G36" s="1">
        <f t="shared" si="0"/>
        <v>12727488.305</v>
      </c>
      <c r="H36" s="1">
        <v>4000000</v>
      </c>
      <c r="I36" s="18">
        <v>0</v>
      </c>
      <c r="J36" s="1">
        <f t="shared" si="1"/>
        <v>4000000</v>
      </c>
      <c r="K36" s="10">
        <f t="shared" si="10"/>
        <v>0.3263861887795683</v>
      </c>
      <c r="L36" s="19">
        <f t="shared" si="2"/>
        <v>0.10257677900245168</v>
      </c>
      <c r="M36" s="11">
        <f t="shared" si="3"/>
        <v>-8727488.305</v>
      </c>
      <c r="N36" s="1">
        <f t="shared" si="11"/>
        <v>3999967.83537</v>
      </c>
      <c r="O36" s="2">
        <f t="shared" si="5"/>
        <v>-32.16463000001386</v>
      </c>
      <c r="P36" s="17">
        <v>464087230</v>
      </c>
      <c r="Q36" s="5">
        <v>8.619</v>
      </c>
      <c r="R36" s="9">
        <f t="shared" si="6"/>
        <v>0.10257595416641588</v>
      </c>
      <c r="S36" s="7"/>
      <c r="AB36" s="1">
        <v>2978693.21</v>
      </c>
      <c r="AC36" s="1">
        <f t="shared" si="12"/>
        <v>0</v>
      </c>
      <c r="AE36" s="1">
        <v>4000000</v>
      </c>
      <c r="AF36" s="1">
        <f t="shared" si="13"/>
        <v>0</v>
      </c>
    </row>
    <row r="37" spans="1:32" ht="12.75">
      <c r="A37" t="s">
        <v>214</v>
      </c>
      <c r="B37" s="6" t="s">
        <v>23</v>
      </c>
      <c r="C37" s="33" t="s">
        <v>80</v>
      </c>
      <c r="D37" s="1">
        <v>97066203.77</v>
      </c>
      <c r="E37" s="1">
        <f t="shared" si="9"/>
        <v>24266550.9425</v>
      </c>
      <c r="F37" s="1">
        <v>3075849.87</v>
      </c>
      <c r="G37" s="1">
        <f t="shared" si="0"/>
        <v>27342400.8125</v>
      </c>
      <c r="H37" s="1">
        <v>7500000</v>
      </c>
      <c r="I37" s="18">
        <v>0</v>
      </c>
      <c r="J37" s="1">
        <f t="shared" si="1"/>
        <v>7500000</v>
      </c>
      <c r="K37" s="10">
        <f t="shared" si="10"/>
        <v>0.2816881648868053</v>
      </c>
      <c r="L37" s="19">
        <f t="shared" si="2"/>
        <v>0.07726685199074414</v>
      </c>
      <c r="M37" s="11">
        <f t="shared" si="3"/>
        <v>-19842400.8125</v>
      </c>
      <c r="N37" s="1">
        <f t="shared" si="11"/>
        <v>6898595.144000001</v>
      </c>
      <c r="O37" s="2">
        <f t="shared" si="5"/>
        <v>-601404.8559999987</v>
      </c>
      <c r="P37" s="17">
        <v>703938280</v>
      </c>
      <c r="Q37" s="5">
        <v>9.8</v>
      </c>
      <c r="R37" s="9">
        <f t="shared" si="6"/>
        <v>0.07107103065806858</v>
      </c>
      <c r="S37" s="7" t="s">
        <v>92</v>
      </c>
      <c r="AB37" s="1">
        <v>3075849.87</v>
      </c>
      <c r="AC37" s="1">
        <f t="shared" si="12"/>
        <v>0</v>
      </c>
      <c r="AE37" s="1">
        <v>7500000</v>
      </c>
      <c r="AF37" s="1">
        <f t="shared" si="13"/>
        <v>0</v>
      </c>
    </row>
    <row r="38" spans="1:32" ht="12.75">
      <c r="A38" t="s">
        <v>215</v>
      </c>
      <c r="B38" s="6" t="s">
        <v>23</v>
      </c>
      <c r="C38" s="33" t="s">
        <v>117</v>
      </c>
      <c r="D38" s="1">
        <v>3096972.81</v>
      </c>
      <c r="E38" s="1">
        <f t="shared" si="9"/>
        <v>774243.2025</v>
      </c>
      <c r="F38" s="1">
        <v>73715.73</v>
      </c>
      <c r="G38" s="1">
        <f t="shared" si="0"/>
        <v>847958.9325</v>
      </c>
      <c r="H38" s="1">
        <v>40575.48</v>
      </c>
      <c r="I38" s="18">
        <v>0</v>
      </c>
      <c r="J38" s="1">
        <f t="shared" si="1"/>
        <v>40575.48</v>
      </c>
      <c r="K38" s="10">
        <f t="shared" si="10"/>
        <v>0.27380251120125265</v>
      </c>
      <c r="L38" s="19">
        <f t="shared" si="2"/>
        <v>0.01310165845466367</v>
      </c>
      <c r="M38" s="11">
        <f t="shared" si="3"/>
        <v>-807383.4525</v>
      </c>
      <c r="N38" s="1">
        <f t="shared" si="11"/>
        <v>40570.00218</v>
      </c>
      <c r="O38" s="2">
        <f t="shared" si="5"/>
        <v>-5.477820000000065</v>
      </c>
      <c r="P38" s="17">
        <v>15550020</v>
      </c>
      <c r="Q38" s="5">
        <v>2.609</v>
      </c>
      <c r="R38" s="9">
        <f t="shared" si="6"/>
        <v>0.013099889688731237</v>
      </c>
      <c r="S38" s="7"/>
      <c r="AB38" s="1">
        <v>73715.73</v>
      </c>
      <c r="AC38" s="1">
        <f t="shared" si="12"/>
        <v>0</v>
      </c>
      <c r="AE38" s="1">
        <v>40575.48</v>
      </c>
      <c r="AF38" s="1">
        <f t="shared" si="13"/>
        <v>0</v>
      </c>
    </row>
    <row r="39" spans="1:32" ht="12.75">
      <c r="A39" t="s">
        <v>216</v>
      </c>
      <c r="B39" s="6" t="s">
        <v>67</v>
      </c>
      <c r="C39" s="33" t="s">
        <v>64</v>
      </c>
      <c r="D39" s="1">
        <v>11684992.24</v>
      </c>
      <c r="E39" s="1">
        <f t="shared" si="9"/>
        <v>2921248.06</v>
      </c>
      <c r="F39" s="1">
        <v>46591.46</v>
      </c>
      <c r="G39" s="1">
        <f t="shared" si="0"/>
        <v>2967839.52</v>
      </c>
      <c r="H39" s="1">
        <v>350000</v>
      </c>
      <c r="I39" s="18">
        <v>0</v>
      </c>
      <c r="J39" s="1">
        <f t="shared" si="1"/>
        <v>350000</v>
      </c>
      <c r="K39" s="10">
        <f t="shared" si="10"/>
        <v>0.25398729062399444</v>
      </c>
      <c r="L39" s="19">
        <f t="shared" si="2"/>
        <v>0.029952950999991422</v>
      </c>
      <c r="M39" s="11">
        <f t="shared" si="3"/>
        <v>-2617839.52</v>
      </c>
      <c r="N39" s="1">
        <f t="shared" si="11"/>
        <v>350059.60656</v>
      </c>
      <c r="O39" s="2">
        <f t="shared" si="5"/>
        <v>59.60655999998562</v>
      </c>
      <c r="P39" s="17">
        <v>166378140</v>
      </c>
      <c r="Q39" s="5">
        <v>2.104</v>
      </c>
      <c r="R39" s="9">
        <f t="shared" si="6"/>
        <v>0.0299580521210513</v>
      </c>
      <c r="S39" s="7"/>
      <c r="AB39" s="1">
        <v>46591.46</v>
      </c>
      <c r="AC39" s="1">
        <f t="shared" si="12"/>
        <v>0</v>
      </c>
      <c r="AE39" s="1">
        <v>350000</v>
      </c>
      <c r="AF39" s="1">
        <f t="shared" si="13"/>
        <v>0</v>
      </c>
    </row>
    <row r="40" spans="1:32" ht="12.75">
      <c r="A40" t="s">
        <v>217</v>
      </c>
      <c r="B40" s="6" t="s">
        <v>24</v>
      </c>
      <c r="C40" s="33" t="s">
        <v>118</v>
      </c>
      <c r="D40" s="1">
        <v>40159944.080000006</v>
      </c>
      <c r="E40" s="1">
        <f t="shared" si="9"/>
        <v>10039986.020000001</v>
      </c>
      <c r="F40" s="1">
        <v>831665.81</v>
      </c>
      <c r="G40" s="1">
        <f t="shared" si="0"/>
        <v>10871651.830000002</v>
      </c>
      <c r="H40" s="1">
        <v>4000000</v>
      </c>
      <c r="I40" s="18">
        <v>0</v>
      </c>
      <c r="J40" s="1">
        <f t="shared" si="1"/>
        <v>4000000</v>
      </c>
      <c r="K40" s="10">
        <f t="shared" si="10"/>
        <v>0.2707088388455744</v>
      </c>
      <c r="L40" s="19">
        <f t="shared" si="2"/>
        <v>0.0996017323139659</v>
      </c>
      <c r="M40" s="11">
        <f t="shared" si="3"/>
        <v>-6871651.830000002</v>
      </c>
      <c r="N40" s="1">
        <f t="shared" si="11"/>
        <v>4000621.45052</v>
      </c>
      <c r="O40" s="2">
        <f t="shared" si="5"/>
        <v>621.4505199999548</v>
      </c>
      <c r="P40" s="17">
        <v>1417654660</v>
      </c>
      <c r="Q40" s="5">
        <v>2.822</v>
      </c>
      <c r="R40" s="9">
        <f t="shared" si="6"/>
        <v>0.09961720670105075</v>
      </c>
      <c r="S40" s="7"/>
      <c r="AB40" s="1">
        <v>831665.81</v>
      </c>
      <c r="AC40" s="1">
        <f t="shared" si="12"/>
        <v>0</v>
      </c>
      <c r="AE40" s="1">
        <v>4000000</v>
      </c>
      <c r="AF40" s="1">
        <f t="shared" si="13"/>
        <v>0</v>
      </c>
    </row>
    <row r="41" spans="1:32" ht="12.75">
      <c r="A41" t="s">
        <v>218</v>
      </c>
      <c r="B41" s="6" t="s">
        <v>24</v>
      </c>
      <c r="C41" s="33" t="s">
        <v>121</v>
      </c>
      <c r="D41" s="1">
        <v>33890746.14</v>
      </c>
      <c r="E41" s="1">
        <f t="shared" si="9"/>
        <v>8472686.535</v>
      </c>
      <c r="F41" s="1">
        <v>53981.4</v>
      </c>
      <c r="G41" s="1">
        <f t="shared" si="0"/>
        <v>8526667.935</v>
      </c>
      <c r="H41" s="1">
        <v>4300000</v>
      </c>
      <c r="I41" s="18">
        <v>0</v>
      </c>
      <c r="J41" s="1">
        <f t="shared" si="1"/>
        <v>4300000</v>
      </c>
      <c r="K41" s="10">
        <f t="shared" si="10"/>
        <v>0.2515928064781167</v>
      </c>
      <c r="L41" s="19">
        <f t="shared" si="2"/>
        <v>0.1268782924470603</v>
      </c>
      <c r="M41" s="11">
        <f t="shared" si="3"/>
        <v>-4226667.9350000005</v>
      </c>
      <c r="N41" s="1">
        <f t="shared" si="11"/>
        <v>4253093.4136</v>
      </c>
      <c r="O41" s="2">
        <f t="shared" si="5"/>
        <v>-46906.58640000038</v>
      </c>
      <c r="P41" s="17">
        <v>1188014920</v>
      </c>
      <c r="Q41" s="5">
        <v>3.58</v>
      </c>
      <c r="R41" s="9">
        <f t="shared" si="6"/>
        <v>0.12549423951986202</v>
      </c>
      <c r="S41" s="7"/>
      <c r="AB41" s="1">
        <v>53981.400000002235</v>
      </c>
      <c r="AC41" s="1">
        <f t="shared" si="12"/>
        <v>2.2337189875543118E-09</v>
      </c>
      <c r="AE41" s="1">
        <v>4300000</v>
      </c>
      <c r="AF41" s="1">
        <f t="shared" si="13"/>
        <v>0</v>
      </c>
    </row>
    <row r="42" spans="1:32" ht="12.75">
      <c r="A42" t="s">
        <v>219</v>
      </c>
      <c r="B42" s="6" t="s">
        <v>24</v>
      </c>
      <c r="C42" s="33" t="s">
        <v>122</v>
      </c>
      <c r="D42" s="1">
        <v>8875144.88</v>
      </c>
      <c r="E42" s="1">
        <f t="shared" si="9"/>
        <v>2218786.22</v>
      </c>
      <c r="F42" s="1">
        <v>0</v>
      </c>
      <c r="G42" s="1">
        <f t="shared" si="0"/>
        <v>2218786.22</v>
      </c>
      <c r="H42" s="1">
        <v>996000</v>
      </c>
      <c r="I42" s="18">
        <v>0</v>
      </c>
      <c r="J42" s="1">
        <f t="shared" si="1"/>
        <v>996000</v>
      </c>
      <c r="K42" s="10">
        <f t="shared" si="10"/>
        <v>0.25</v>
      </c>
      <c r="L42" s="19">
        <f t="shared" si="2"/>
        <v>0.11222352011903156</v>
      </c>
      <c r="M42" s="11">
        <f t="shared" si="3"/>
        <v>-1222786.2200000002</v>
      </c>
      <c r="N42" s="1">
        <f t="shared" si="11"/>
        <v>996349.43054</v>
      </c>
      <c r="O42" s="2">
        <f t="shared" si="5"/>
        <v>349.4305399999721</v>
      </c>
      <c r="P42" s="17">
        <v>1124547890</v>
      </c>
      <c r="Q42" s="5">
        <v>0.886</v>
      </c>
      <c r="R42" s="9">
        <f t="shared" si="6"/>
        <v>0.1122628919315174</v>
      </c>
      <c r="S42" s="7"/>
      <c r="AB42" s="1">
        <v>0</v>
      </c>
      <c r="AC42" s="1">
        <f t="shared" si="12"/>
        <v>0</v>
      </c>
      <c r="AE42" s="1">
        <v>996000</v>
      </c>
      <c r="AF42" s="1">
        <f t="shared" si="13"/>
        <v>0</v>
      </c>
    </row>
    <row r="43" spans="1:32" ht="12.75">
      <c r="A43" t="s">
        <v>220</v>
      </c>
      <c r="B43" s="6" t="s">
        <v>51</v>
      </c>
      <c r="C43" s="33" t="s">
        <v>51</v>
      </c>
      <c r="D43" s="1">
        <v>3262841.55</v>
      </c>
      <c r="E43" s="1">
        <f t="shared" si="9"/>
        <v>815710.3875</v>
      </c>
      <c r="F43" s="1">
        <v>96176.64</v>
      </c>
      <c r="G43" s="1">
        <f t="shared" si="0"/>
        <v>911887.0275</v>
      </c>
      <c r="H43" s="1">
        <v>520488</v>
      </c>
      <c r="I43" s="18">
        <v>0</v>
      </c>
      <c r="J43" s="1">
        <f t="shared" si="1"/>
        <v>520488</v>
      </c>
      <c r="K43" s="10">
        <f t="shared" si="10"/>
        <v>0.27947634401676663</v>
      </c>
      <c r="L43" s="19">
        <f t="shared" si="2"/>
        <v>0.15951985164587598</v>
      </c>
      <c r="M43" s="11">
        <f t="shared" si="3"/>
        <v>-391399.02749999997</v>
      </c>
      <c r="N43" s="1">
        <f t="shared" si="11"/>
        <v>520642.15384499996</v>
      </c>
      <c r="O43" s="2">
        <f t="shared" si="5"/>
        <v>154.15384499996435</v>
      </c>
      <c r="P43" s="17">
        <v>335681595</v>
      </c>
      <c r="Q43" s="5">
        <v>1.551</v>
      </c>
      <c r="R43" s="9">
        <f t="shared" si="6"/>
        <v>0.1595670969204741</v>
      </c>
      <c r="S43" s="7"/>
      <c r="AB43" s="1">
        <v>96176.64</v>
      </c>
      <c r="AC43" s="1">
        <f t="shared" si="12"/>
        <v>0</v>
      </c>
      <c r="AE43" s="1">
        <v>520488</v>
      </c>
      <c r="AF43" s="1">
        <f t="shared" si="13"/>
        <v>0</v>
      </c>
    </row>
    <row r="44" spans="1:32" ht="12.75">
      <c r="A44" t="s">
        <v>221</v>
      </c>
      <c r="B44" s="6" t="s">
        <v>25</v>
      </c>
      <c r="C44" s="33" t="s">
        <v>119</v>
      </c>
      <c r="D44" s="1">
        <v>3888798.56</v>
      </c>
      <c r="E44" s="1">
        <f t="shared" si="9"/>
        <v>972199.64</v>
      </c>
      <c r="F44" s="1">
        <v>45796.09</v>
      </c>
      <c r="G44" s="1">
        <f t="shared" si="0"/>
        <v>1017995.73</v>
      </c>
      <c r="H44" s="1">
        <v>596630</v>
      </c>
      <c r="I44" s="18">
        <v>0</v>
      </c>
      <c r="J44" s="1">
        <f t="shared" si="1"/>
        <v>596630</v>
      </c>
      <c r="K44" s="10">
        <f t="shared" si="10"/>
        <v>0.2617764109643159</v>
      </c>
      <c r="L44" s="19">
        <f t="shared" si="2"/>
        <v>0.15342270647209866</v>
      </c>
      <c r="M44" s="11">
        <f t="shared" si="3"/>
        <v>-421365.73</v>
      </c>
      <c r="N44" s="1">
        <f t="shared" si="11"/>
        <v>596721.912</v>
      </c>
      <c r="O44" s="2">
        <f t="shared" si="5"/>
        <v>91.91200000001118</v>
      </c>
      <c r="P44" s="17">
        <v>281472600</v>
      </c>
      <c r="Q44" s="5">
        <v>2.12</v>
      </c>
      <c r="R44" s="9">
        <f t="shared" si="6"/>
        <v>0.15344634153536613</v>
      </c>
      <c r="S44" s="7"/>
      <c r="AB44">
        <v>45796.09</v>
      </c>
      <c r="AC44" s="1">
        <f t="shared" si="12"/>
        <v>0</v>
      </c>
      <c r="AE44" s="1">
        <v>596630</v>
      </c>
      <c r="AF44" s="1">
        <f t="shared" si="13"/>
        <v>0</v>
      </c>
    </row>
    <row r="45" spans="1:32" ht="12.75">
      <c r="A45" t="s">
        <v>222</v>
      </c>
      <c r="B45" s="6" t="s">
        <v>25</v>
      </c>
      <c r="C45" s="33" t="s">
        <v>120</v>
      </c>
      <c r="D45" s="1">
        <v>9638963.98</v>
      </c>
      <c r="E45" s="1">
        <f t="shared" si="9"/>
        <v>2409740.995</v>
      </c>
      <c r="F45" s="1">
        <v>658719.13</v>
      </c>
      <c r="G45" s="1">
        <f t="shared" si="0"/>
        <v>3068460.125</v>
      </c>
      <c r="H45" s="1">
        <v>2114125.51</v>
      </c>
      <c r="I45" s="18">
        <v>0</v>
      </c>
      <c r="J45" s="1">
        <f t="shared" si="1"/>
        <v>2114125.51</v>
      </c>
      <c r="K45" s="10">
        <f t="shared" si="10"/>
        <v>0.31833920443802716</v>
      </c>
      <c r="L45" s="19">
        <f t="shared" si="2"/>
        <v>0.21933119725176103</v>
      </c>
      <c r="M45" s="11">
        <f t="shared" si="3"/>
        <v>-954334.6150000002</v>
      </c>
      <c r="N45" s="1">
        <f t="shared" si="11"/>
        <v>2114226.44748</v>
      </c>
      <c r="O45" s="2">
        <f t="shared" si="5"/>
        <v>100.93748000031337</v>
      </c>
      <c r="P45" s="17">
        <v>709710120</v>
      </c>
      <c r="Q45" s="5">
        <v>2.979</v>
      </c>
      <c r="R45" s="9">
        <f t="shared" si="6"/>
        <v>0.21934166907012345</v>
      </c>
      <c r="S45" s="7" t="s">
        <v>91</v>
      </c>
      <c r="AB45" s="1">
        <v>680000</v>
      </c>
      <c r="AC45" s="1">
        <f t="shared" si="12"/>
        <v>21280.869999999995</v>
      </c>
      <c r="AE45" s="1">
        <v>2114125.51</v>
      </c>
      <c r="AF45" s="1">
        <f t="shared" si="13"/>
        <v>0</v>
      </c>
    </row>
    <row r="46" spans="1:32" ht="12.75">
      <c r="A46" t="s">
        <v>223</v>
      </c>
      <c r="B46" s="6" t="s">
        <v>68</v>
      </c>
      <c r="C46" s="33" t="s">
        <v>68</v>
      </c>
      <c r="D46" s="1">
        <v>12590619.73</v>
      </c>
      <c r="E46" s="1">
        <f t="shared" si="9"/>
        <v>3147654.9325</v>
      </c>
      <c r="F46" s="1">
        <v>271620.42</v>
      </c>
      <c r="G46" s="1">
        <f t="shared" si="0"/>
        <v>3419275.3525</v>
      </c>
      <c r="H46" s="1">
        <v>1300000</v>
      </c>
      <c r="I46" s="18">
        <v>0</v>
      </c>
      <c r="J46" s="1">
        <f t="shared" si="1"/>
        <v>1300000</v>
      </c>
      <c r="K46" s="10">
        <f t="shared" si="10"/>
        <v>0.2715732367289914</v>
      </c>
      <c r="L46" s="19">
        <f t="shared" si="2"/>
        <v>0.10325147037063281</v>
      </c>
      <c r="M46" s="11">
        <f t="shared" si="3"/>
        <v>-2119275.3525</v>
      </c>
      <c r="N46" s="1">
        <f t="shared" si="11"/>
        <v>1300306.392272</v>
      </c>
      <c r="O46" s="2">
        <f t="shared" si="5"/>
        <v>306.3922719999682</v>
      </c>
      <c r="P46" s="17">
        <v>724001332</v>
      </c>
      <c r="Q46" s="5">
        <v>1.796</v>
      </c>
      <c r="R46" s="9">
        <f t="shared" si="6"/>
        <v>0.10327580533416682</v>
      </c>
      <c r="S46" s="7"/>
      <c r="AB46" s="1">
        <v>271620.42</v>
      </c>
      <c r="AC46" s="1">
        <f t="shared" si="12"/>
        <v>0</v>
      </c>
      <c r="AE46" s="1">
        <v>1300000</v>
      </c>
      <c r="AF46" s="1">
        <f t="shared" si="13"/>
        <v>0</v>
      </c>
    </row>
    <row r="47" spans="1:32" ht="12.75">
      <c r="A47" t="s">
        <v>224</v>
      </c>
      <c r="B47" s="6" t="s">
        <v>26</v>
      </c>
      <c r="C47" s="33" t="s">
        <v>26</v>
      </c>
      <c r="D47" s="1">
        <v>577006613.1600001</v>
      </c>
      <c r="E47" s="1">
        <f t="shared" si="9"/>
        <v>144251653.29000002</v>
      </c>
      <c r="F47" s="1">
        <v>14199549.600000024</v>
      </c>
      <c r="G47" s="1">
        <f t="shared" si="0"/>
        <v>158451202.89000005</v>
      </c>
      <c r="H47" s="1">
        <v>74302585</v>
      </c>
      <c r="I47" s="18">
        <v>0</v>
      </c>
      <c r="J47" s="1">
        <f t="shared" si="1"/>
        <v>74302585</v>
      </c>
      <c r="K47" s="10">
        <f t="shared" si="10"/>
        <v>0.27460898935323397</v>
      </c>
      <c r="L47" s="19">
        <f t="shared" si="2"/>
        <v>0.12877250157165251</v>
      </c>
      <c r="M47" s="11">
        <f t="shared" si="3"/>
        <v>-84148617.89000005</v>
      </c>
      <c r="N47" s="1">
        <f t="shared" si="11"/>
        <v>74301582.82484</v>
      </c>
      <c r="O47" s="2">
        <f t="shared" si="5"/>
        <v>-1002.1751600056887</v>
      </c>
      <c r="P47" s="17">
        <v>7309550696</v>
      </c>
      <c r="Q47" s="5">
        <v>10.165</v>
      </c>
      <c r="R47" s="9">
        <f t="shared" si="6"/>
        <v>0.1287707647195313</v>
      </c>
      <c r="S47" s="7"/>
      <c r="AB47" s="1">
        <v>14199549.600000024</v>
      </c>
      <c r="AC47" s="1">
        <f t="shared" si="12"/>
        <v>0</v>
      </c>
      <c r="AE47" s="1">
        <v>74302585</v>
      </c>
      <c r="AF47" s="1">
        <f t="shared" si="13"/>
        <v>0</v>
      </c>
    </row>
    <row r="48" spans="1:32" ht="12.75">
      <c r="A48" t="s">
        <v>225</v>
      </c>
      <c r="B48" s="6" t="s">
        <v>27</v>
      </c>
      <c r="C48" s="33" t="s">
        <v>123</v>
      </c>
      <c r="D48" s="1">
        <v>1082425.11</v>
      </c>
      <c r="E48" s="1">
        <f t="shared" si="9"/>
        <v>270606.2775</v>
      </c>
      <c r="F48" s="1">
        <v>32213.38</v>
      </c>
      <c r="G48" s="1">
        <f t="shared" si="0"/>
        <v>302819.65750000003</v>
      </c>
      <c r="H48" s="1">
        <v>64538.16</v>
      </c>
      <c r="I48" s="18">
        <v>0</v>
      </c>
      <c r="J48" s="1">
        <f t="shared" si="1"/>
        <v>64538.16</v>
      </c>
      <c r="K48" s="10">
        <f t="shared" si="10"/>
        <v>0.2797603776024745</v>
      </c>
      <c r="L48" s="19">
        <f t="shared" si="2"/>
        <v>0.059623672255718456</v>
      </c>
      <c r="M48" s="11">
        <f t="shared" si="3"/>
        <v>-238281.49750000003</v>
      </c>
      <c r="N48" s="1">
        <f t="shared" si="11"/>
        <v>64531.50000000001</v>
      </c>
      <c r="O48" s="2">
        <f t="shared" si="5"/>
        <v>-6.6599999999962165</v>
      </c>
      <c r="P48" s="17">
        <v>14666250</v>
      </c>
      <c r="Q48" s="5">
        <v>4.4</v>
      </c>
      <c r="R48" s="9">
        <f t="shared" si="6"/>
        <v>0.05961751940510693</v>
      </c>
      <c r="S48" s="7"/>
      <c r="AB48" s="1">
        <v>32213.38</v>
      </c>
      <c r="AC48" s="1">
        <f t="shared" si="12"/>
        <v>0</v>
      </c>
      <c r="AE48" s="1">
        <v>64538.16</v>
      </c>
      <c r="AF48" s="1">
        <f t="shared" si="13"/>
        <v>0</v>
      </c>
    </row>
    <row r="49" spans="1:32" ht="12.75">
      <c r="A49" t="s">
        <v>226</v>
      </c>
      <c r="B49" s="6" t="s">
        <v>28</v>
      </c>
      <c r="C49" s="33" t="s">
        <v>124</v>
      </c>
      <c r="D49" s="1">
        <v>1425024.94</v>
      </c>
      <c r="E49" s="1">
        <f t="shared" si="9"/>
        <v>356256.235</v>
      </c>
      <c r="F49" s="1">
        <v>60736.42</v>
      </c>
      <c r="G49" s="1">
        <f t="shared" si="0"/>
        <v>416992.65499999997</v>
      </c>
      <c r="H49" s="1">
        <v>139360.24</v>
      </c>
      <c r="I49" s="18">
        <v>0</v>
      </c>
      <c r="J49" s="1">
        <f t="shared" si="1"/>
        <v>139360.24</v>
      </c>
      <c r="K49" s="10">
        <f t="shared" si="10"/>
        <v>0.2926213031752272</v>
      </c>
      <c r="L49" s="19">
        <f t="shared" si="2"/>
        <v>0.09779494806596156</v>
      </c>
      <c r="M49" s="11">
        <f t="shared" si="3"/>
        <v>-277632.415</v>
      </c>
      <c r="N49" s="1">
        <f t="shared" si="11"/>
        <v>139364.974716</v>
      </c>
      <c r="O49" s="2">
        <f t="shared" si="5"/>
        <v>4.734716000006301</v>
      </c>
      <c r="P49" s="17">
        <v>14785166</v>
      </c>
      <c r="Q49" s="5">
        <v>9.426</v>
      </c>
      <c r="R49" s="9">
        <f t="shared" si="6"/>
        <v>0.09779827061553042</v>
      </c>
      <c r="S49" s="7"/>
      <c r="AB49" s="1">
        <v>60736.42</v>
      </c>
      <c r="AC49" s="1">
        <f t="shared" si="12"/>
        <v>0</v>
      </c>
      <c r="AE49" s="1">
        <v>139360.24</v>
      </c>
      <c r="AF49" s="1">
        <f t="shared" si="13"/>
        <v>0</v>
      </c>
    </row>
    <row r="50" spans="1:32" ht="12.75">
      <c r="A50" t="s">
        <v>227</v>
      </c>
      <c r="B50" s="6" t="s">
        <v>29</v>
      </c>
      <c r="C50" s="33" t="s">
        <v>29</v>
      </c>
      <c r="D50" s="1">
        <v>8467009.57</v>
      </c>
      <c r="E50" s="1">
        <f t="shared" si="9"/>
        <v>2116752.3925</v>
      </c>
      <c r="F50" s="1">
        <v>127581.31</v>
      </c>
      <c r="G50" s="1">
        <f t="shared" si="0"/>
        <v>2244333.7025</v>
      </c>
      <c r="H50" s="1">
        <v>667783</v>
      </c>
      <c r="I50" s="18">
        <v>0</v>
      </c>
      <c r="J50" s="1">
        <f t="shared" si="1"/>
        <v>667783</v>
      </c>
      <c r="K50" s="10">
        <f t="shared" si="10"/>
        <v>0.26506804839952486</v>
      </c>
      <c r="L50" s="19">
        <f t="shared" si="2"/>
        <v>0.07886881365601196</v>
      </c>
      <c r="M50" s="11">
        <f t="shared" si="3"/>
        <v>-1576550.7025000001</v>
      </c>
      <c r="N50" s="1">
        <f t="shared" si="11"/>
        <v>667750.202712</v>
      </c>
      <c r="O50" s="2">
        <f t="shared" si="5"/>
        <v>-32.79728800000157</v>
      </c>
      <c r="P50" s="17">
        <v>108260409</v>
      </c>
      <c r="Q50" s="5">
        <v>6.168</v>
      </c>
      <c r="R50" s="9">
        <f t="shared" si="6"/>
        <v>0.07886494011745873</v>
      </c>
      <c r="S50" s="7"/>
      <c r="AB50" s="1">
        <v>127581.31</v>
      </c>
      <c r="AC50" s="1">
        <f t="shared" si="12"/>
        <v>0</v>
      </c>
      <c r="AE50" s="1">
        <v>667783</v>
      </c>
      <c r="AF50" s="1">
        <f t="shared" si="13"/>
        <v>0</v>
      </c>
    </row>
    <row r="51" spans="1:33" ht="12.75">
      <c r="A51" t="s">
        <v>228</v>
      </c>
      <c r="B51" s="6" t="s">
        <v>30</v>
      </c>
      <c r="C51" s="33" t="s">
        <v>125</v>
      </c>
      <c r="D51" s="1">
        <v>33207850.19</v>
      </c>
      <c r="E51" s="1">
        <f t="shared" si="9"/>
        <v>8301962.5475</v>
      </c>
      <c r="F51" s="1">
        <v>0</v>
      </c>
      <c r="G51" s="1">
        <f t="shared" si="0"/>
        <v>8301962.5475</v>
      </c>
      <c r="H51" s="1">
        <v>8221262.390000001</v>
      </c>
      <c r="I51" s="18">
        <v>0</v>
      </c>
      <c r="J51" s="1">
        <f t="shared" si="1"/>
        <v>8221262.390000001</v>
      </c>
      <c r="K51" s="10">
        <f t="shared" si="10"/>
        <v>0.25</v>
      </c>
      <c r="L51" s="19">
        <f t="shared" si="2"/>
        <v>0.2475698469777998</v>
      </c>
      <c r="M51" s="11">
        <f t="shared" si="3"/>
        <v>-80700.15749999974</v>
      </c>
      <c r="N51" s="1">
        <f t="shared" si="11"/>
        <v>8221050.080320001</v>
      </c>
      <c r="O51" s="2">
        <f t="shared" si="5"/>
        <v>-212.30967999994755</v>
      </c>
      <c r="P51" s="17">
        <v>1640273360</v>
      </c>
      <c r="Q51" s="5">
        <v>5.0120000000000005</v>
      </c>
      <c r="R51" s="9">
        <f t="shared" si="6"/>
        <v>0.24756345361963947</v>
      </c>
      <c r="S51" s="7"/>
      <c r="T51" t="s">
        <v>78</v>
      </c>
      <c r="AB51" s="1">
        <v>0</v>
      </c>
      <c r="AC51" s="1">
        <f t="shared" si="12"/>
        <v>0</v>
      </c>
      <c r="AE51" s="1">
        <v>5021262.39</v>
      </c>
      <c r="AF51" s="1">
        <f t="shared" si="13"/>
        <v>3200000.000000001</v>
      </c>
      <c r="AG51" s="20" t="s">
        <v>170</v>
      </c>
    </row>
    <row r="52" spans="1:32" ht="12.75">
      <c r="A52" t="s">
        <v>229</v>
      </c>
      <c r="B52" s="6" t="s">
        <v>30</v>
      </c>
      <c r="C52" s="33" t="s">
        <v>126</v>
      </c>
      <c r="D52" s="1">
        <v>10045962.92</v>
      </c>
      <c r="E52" s="1">
        <f t="shared" si="9"/>
        <v>2511490.73</v>
      </c>
      <c r="F52" s="1">
        <v>0</v>
      </c>
      <c r="G52" s="1">
        <f t="shared" si="0"/>
        <v>2511490.73</v>
      </c>
      <c r="H52" s="1">
        <v>1033407.54</v>
      </c>
      <c r="I52" s="18">
        <v>0</v>
      </c>
      <c r="J52" s="1">
        <f t="shared" si="1"/>
        <v>1033407.54</v>
      </c>
      <c r="K52" s="10">
        <f t="shared" si="10"/>
        <v>0.25</v>
      </c>
      <c r="L52" s="19">
        <f t="shared" si="2"/>
        <v>0.10286794289700604</v>
      </c>
      <c r="M52" s="11">
        <f t="shared" si="3"/>
        <v>-1478083.19</v>
      </c>
      <c r="N52" s="1">
        <f t="shared" si="11"/>
        <v>1033297.987866</v>
      </c>
      <c r="O52" s="2">
        <f t="shared" si="5"/>
        <v>-109.55213399999775</v>
      </c>
      <c r="P52" s="17">
        <v>292967958</v>
      </c>
      <c r="Q52" s="5">
        <v>3.527</v>
      </c>
      <c r="R52" s="9">
        <f t="shared" si="6"/>
        <v>0.1028570378065859</v>
      </c>
      <c r="S52" s="7"/>
      <c r="AB52" s="1">
        <v>0</v>
      </c>
      <c r="AC52" s="1">
        <f t="shared" si="12"/>
        <v>0</v>
      </c>
      <c r="AE52" s="1">
        <v>1033407.54</v>
      </c>
      <c r="AF52" s="1">
        <f t="shared" si="13"/>
        <v>0</v>
      </c>
    </row>
    <row r="53" spans="1:32" ht="12.75">
      <c r="A53" t="s">
        <v>230</v>
      </c>
      <c r="B53" s="6" t="s">
        <v>30</v>
      </c>
      <c r="C53" s="33" t="s">
        <v>81</v>
      </c>
      <c r="D53" s="1">
        <v>6264079.52</v>
      </c>
      <c r="E53" s="1">
        <f t="shared" si="9"/>
        <v>1566019.88</v>
      </c>
      <c r="F53" s="1">
        <v>0</v>
      </c>
      <c r="G53" s="1">
        <f t="shared" si="0"/>
        <v>1566019.88</v>
      </c>
      <c r="H53" s="1">
        <v>1100000</v>
      </c>
      <c r="I53" s="18">
        <v>0</v>
      </c>
      <c r="J53" s="1">
        <f t="shared" si="1"/>
        <v>1100000</v>
      </c>
      <c r="K53" s="10">
        <f t="shared" si="10"/>
        <v>0.25</v>
      </c>
      <c r="L53" s="19">
        <f t="shared" si="2"/>
        <v>0.17560441186736406</v>
      </c>
      <c r="M53" s="11">
        <f t="shared" si="3"/>
        <v>-466019.8799999999</v>
      </c>
      <c r="N53" s="1">
        <f t="shared" si="11"/>
        <v>1100068.697668</v>
      </c>
      <c r="O53" s="2">
        <f t="shared" si="5"/>
        <v>68.69766799989156</v>
      </c>
      <c r="P53" s="17">
        <v>451959202</v>
      </c>
      <c r="Q53" s="5">
        <v>2.434</v>
      </c>
      <c r="R53" s="9">
        <f t="shared" si="6"/>
        <v>0.17561537878880568</v>
      </c>
      <c r="S53" s="7"/>
      <c r="AB53" s="1">
        <v>0</v>
      </c>
      <c r="AC53" s="1">
        <f t="shared" si="12"/>
        <v>0</v>
      </c>
      <c r="AE53" s="1">
        <v>1100000</v>
      </c>
      <c r="AF53" s="1">
        <f t="shared" si="13"/>
        <v>0</v>
      </c>
    </row>
    <row r="54" spans="1:33" ht="12.75">
      <c r="A54" t="s">
        <v>231</v>
      </c>
      <c r="B54" s="6" t="s">
        <v>31</v>
      </c>
      <c r="C54" s="33" t="s">
        <v>127</v>
      </c>
      <c r="D54" s="1">
        <v>181847206.67</v>
      </c>
      <c r="E54" s="1">
        <f t="shared" si="9"/>
        <v>45461801.6675</v>
      </c>
      <c r="F54" s="1">
        <v>5532198.710000008</v>
      </c>
      <c r="G54" s="1">
        <f t="shared" si="0"/>
        <v>50994000.377500005</v>
      </c>
      <c r="H54" s="1">
        <v>35012147</v>
      </c>
      <c r="I54" s="18">
        <v>0</v>
      </c>
      <c r="J54" s="1">
        <f t="shared" si="1"/>
        <v>35012147</v>
      </c>
      <c r="K54" s="10">
        <f t="shared" si="10"/>
        <v>0.28042223640003083</v>
      </c>
      <c r="L54" s="19">
        <f t="shared" si="2"/>
        <v>0.19253607267961453</v>
      </c>
      <c r="M54" s="11">
        <f t="shared" si="3"/>
        <v>-15981853.377500005</v>
      </c>
      <c r="N54" s="1">
        <f t="shared" si="11"/>
        <v>27021926.556928</v>
      </c>
      <c r="O54" s="11">
        <f t="shared" si="5"/>
        <v>-7990220.443071999</v>
      </c>
      <c r="P54" s="17">
        <v>2361230912</v>
      </c>
      <c r="Q54" s="5">
        <v>11.444</v>
      </c>
      <c r="R54" s="9">
        <f t="shared" si="6"/>
        <v>0.1485968745506494</v>
      </c>
      <c r="S54" s="7"/>
      <c r="AB54" s="1">
        <v>5532198.71</v>
      </c>
      <c r="AC54" s="1">
        <f t="shared" si="12"/>
        <v>-8.381903171539307E-09</v>
      </c>
      <c r="AE54" s="1">
        <v>19012147</v>
      </c>
      <c r="AF54" s="1">
        <f t="shared" si="13"/>
        <v>16000000</v>
      </c>
      <c r="AG54" s="20" t="s">
        <v>170</v>
      </c>
    </row>
    <row r="55" spans="1:32" s="12" customFormat="1" ht="12.75">
      <c r="A55" t="s">
        <v>232</v>
      </c>
      <c r="B55" s="6" t="s">
        <v>31</v>
      </c>
      <c r="C55" s="33" t="s">
        <v>128</v>
      </c>
      <c r="D55" s="1">
        <v>100129492.97999999</v>
      </c>
      <c r="E55" s="1">
        <f t="shared" si="9"/>
        <v>25032373.244999997</v>
      </c>
      <c r="F55" s="1">
        <v>3311063.72</v>
      </c>
      <c r="G55" s="1">
        <f t="shared" si="0"/>
        <v>28343436.964999996</v>
      </c>
      <c r="H55" s="1">
        <v>14040000</v>
      </c>
      <c r="I55" s="18">
        <v>0</v>
      </c>
      <c r="J55" s="1">
        <f t="shared" si="1"/>
        <v>14040000</v>
      </c>
      <c r="K55" s="10">
        <f t="shared" si="10"/>
        <v>0.2830678166987359</v>
      </c>
      <c r="L55" s="19">
        <f t="shared" si="2"/>
        <v>0.14021842698039397</v>
      </c>
      <c r="M55" s="11">
        <f t="shared" si="3"/>
        <v>-14303436.964999996</v>
      </c>
      <c r="N55" s="1">
        <f t="shared" si="11"/>
        <v>13087968.180480001</v>
      </c>
      <c r="O55" s="11">
        <f t="shared" si="5"/>
        <v>-952031.8195199985</v>
      </c>
      <c r="P55" s="17">
        <v>1346498784</v>
      </c>
      <c r="Q55" s="5">
        <v>9.72</v>
      </c>
      <c r="R55" s="9">
        <f t="shared" si="6"/>
        <v>0.13071042098549537</v>
      </c>
      <c r="S55" s="32" t="s">
        <v>292</v>
      </c>
      <c r="AB55" s="14">
        <v>3311063.72</v>
      </c>
      <c r="AC55" s="1">
        <f t="shared" si="12"/>
        <v>0</v>
      </c>
      <c r="AE55" s="14">
        <v>14040000</v>
      </c>
      <c r="AF55" s="1">
        <f t="shared" si="13"/>
        <v>0</v>
      </c>
    </row>
    <row r="56" spans="1:32" ht="12.75">
      <c r="A56" t="s">
        <v>233</v>
      </c>
      <c r="B56" s="6" t="s">
        <v>31</v>
      </c>
      <c r="C56" s="33" t="s">
        <v>129</v>
      </c>
      <c r="D56" s="1">
        <v>8768814.13</v>
      </c>
      <c r="E56" s="1">
        <f t="shared" si="9"/>
        <v>2192203.5325</v>
      </c>
      <c r="F56" s="1">
        <v>487185.26</v>
      </c>
      <c r="G56" s="1">
        <f t="shared" si="0"/>
        <v>2679388.7925000004</v>
      </c>
      <c r="H56" s="1">
        <v>1921000</v>
      </c>
      <c r="I56" s="18">
        <v>0</v>
      </c>
      <c r="J56" s="1">
        <f t="shared" si="1"/>
        <v>1921000</v>
      </c>
      <c r="K56" s="10">
        <f t="shared" si="10"/>
        <v>0.30555885354363194</v>
      </c>
      <c r="L56" s="19">
        <f t="shared" si="2"/>
        <v>0.2190718119372431</v>
      </c>
      <c r="M56" s="11">
        <f t="shared" si="3"/>
        <v>-758388.7925000004</v>
      </c>
      <c r="N56" s="1">
        <f t="shared" si="11"/>
        <v>1921041.0076960002</v>
      </c>
      <c r="O56" s="2">
        <f t="shared" si="5"/>
        <v>41.00769600016065</v>
      </c>
      <c r="P56" s="17">
        <v>366191576</v>
      </c>
      <c r="Q56" s="5">
        <v>5.246</v>
      </c>
      <c r="R56" s="9">
        <f t="shared" si="6"/>
        <v>0.21907648847564293</v>
      </c>
      <c r="S56" s="7"/>
      <c r="AB56" s="1">
        <v>487185.26</v>
      </c>
      <c r="AC56" s="1">
        <f t="shared" si="12"/>
        <v>0</v>
      </c>
      <c r="AE56" s="1">
        <v>1921000</v>
      </c>
      <c r="AF56" s="1">
        <f t="shared" si="13"/>
        <v>0</v>
      </c>
    </row>
    <row r="57" spans="1:32" ht="12.75">
      <c r="A57" t="s">
        <v>234</v>
      </c>
      <c r="B57" s="6" t="s">
        <v>32</v>
      </c>
      <c r="C57" s="33" t="s">
        <v>130</v>
      </c>
      <c r="D57" s="1">
        <v>2330008.9899999998</v>
      </c>
      <c r="E57" s="1">
        <f t="shared" si="9"/>
        <v>582502.2474999999</v>
      </c>
      <c r="F57" s="1">
        <v>0</v>
      </c>
      <c r="G57" s="1">
        <f t="shared" si="0"/>
        <v>582502.2474999999</v>
      </c>
      <c r="H57" s="1">
        <v>428694.86</v>
      </c>
      <c r="I57" s="18">
        <v>0</v>
      </c>
      <c r="J57" s="1">
        <f t="shared" si="1"/>
        <v>428694.86</v>
      </c>
      <c r="K57" s="10">
        <f t="shared" si="10"/>
        <v>0.25</v>
      </c>
      <c r="L57" s="19">
        <f t="shared" si="2"/>
        <v>0.1839885004048847</v>
      </c>
      <c r="M57" s="11">
        <f t="shared" si="3"/>
        <v>-153807.38749999995</v>
      </c>
      <c r="N57" s="1">
        <f t="shared" si="11"/>
        <v>428714.2178200001</v>
      </c>
      <c r="O57" s="2">
        <f t="shared" si="5"/>
        <v>19.357820000092033</v>
      </c>
      <c r="P57" s="17">
        <v>223521490</v>
      </c>
      <c r="Q57" s="5">
        <v>1.9180000000000001</v>
      </c>
      <c r="R57" s="9">
        <f t="shared" si="6"/>
        <v>0.18399680845008248</v>
      </c>
      <c r="S57" s="7"/>
      <c r="AB57" s="1">
        <v>0</v>
      </c>
      <c r="AC57" s="1">
        <f t="shared" si="12"/>
        <v>0</v>
      </c>
      <c r="AE57" s="1">
        <v>428694.86</v>
      </c>
      <c r="AF57" s="1">
        <f t="shared" si="13"/>
        <v>0</v>
      </c>
    </row>
    <row r="58" spans="1:32" ht="12.75">
      <c r="A58" t="s">
        <v>235</v>
      </c>
      <c r="B58" s="6" t="s">
        <v>32</v>
      </c>
      <c r="C58" s="33" t="s">
        <v>131</v>
      </c>
      <c r="D58" s="1">
        <v>1606373.86</v>
      </c>
      <c r="E58" s="1">
        <f t="shared" si="9"/>
        <v>401593.465</v>
      </c>
      <c r="F58" s="1">
        <v>0</v>
      </c>
      <c r="G58" s="1">
        <f t="shared" si="0"/>
        <v>401593.465</v>
      </c>
      <c r="H58" s="1">
        <v>29636.04</v>
      </c>
      <c r="I58" s="18">
        <v>0</v>
      </c>
      <c r="J58" s="1">
        <f t="shared" si="1"/>
        <v>29636.04</v>
      </c>
      <c r="K58" s="10">
        <f t="shared" si="10"/>
        <v>0.25</v>
      </c>
      <c r="L58" s="19">
        <f t="shared" si="2"/>
        <v>0.018449030289872867</v>
      </c>
      <c r="M58" s="11">
        <f t="shared" si="3"/>
        <v>-371957.42500000005</v>
      </c>
      <c r="N58" s="1">
        <f t="shared" si="11"/>
        <v>29647.2</v>
      </c>
      <c r="O58" s="2">
        <f t="shared" si="5"/>
        <v>11.159999999999854</v>
      </c>
      <c r="P58" s="17">
        <v>30882500</v>
      </c>
      <c r="Q58" s="5">
        <v>0.96</v>
      </c>
      <c r="R58" s="9">
        <f t="shared" si="6"/>
        <v>0.018455977614077957</v>
      </c>
      <c r="S58" s="7"/>
      <c r="AB58" s="1">
        <v>0</v>
      </c>
      <c r="AC58" s="1">
        <f t="shared" si="12"/>
        <v>0</v>
      </c>
      <c r="AE58" s="1">
        <v>29636.04</v>
      </c>
      <c r="AF58" s="1">
        <f t="shared" si="13"/>
        <v>0</v>
      </c>
    </row>
    <row r="59" spans="1:33" ht="12.75">
      <c r="A59" t="s">
        <v>236</v>
      </c>
      <c r="B59" s="6" t="s">
        <v>32</v>
      </c>
      <c r="C59" s="33" t="s">
        <v>132</v>
      </c>
      <c r="D59" s="1">
        <v>3028459.66</v>
      </c>
      <c r="E59" s="1">
        <f t="shared" si="9"/>
        <v>757114.915</v>
      </c>
      <c r="F59" s="1">
        <v>0</v>
      </c>
      <c r="G59" s="1">
        <f t="shared" si="0"/>
        <v>757114.915</v>
      </c>
      <c r="H59" s="1">
        <v>205000</v>
      </c>
      <c r="I59" s="18">
        <v>0</v>
      </c>
      <c r="J59" s="1">
        <f t="shared" si="1"/>
        <v>205000</v>
      </c>
      <c r="K59" s="10">
        <f t="shared" si="10"/>
        <v>0.25</v>
      </c>
      <c r="L59" s="19">
        <f t="shared" si="2"/>
        <v>0.06769117736902594</v>
      </c>
      <c r="M59" s="11">
        <f t="shared" si="3"/>
        <v>-552114.915</v>
      </c>
      <c r="N59" s="1">
        <f t="shared" si="11"/>
        <v>205001.33328</v>
      </c>
      <c r="O59" s="2">
        <f t="shared" si="5"/>
        <v>1.333279999991646</v>
      </c>
      <c r="P59" s="17">
        <v>12854360</v>
      </c>
      <c r="Q59" s="5">
        <v>15.948</v>
      </c>
      <c r="R59" s="9">
        <f t="shared" si="6"/>
        <v>0.0676916176192355</v>
      </c>
      <c r="S59" s="7"/>
      <c r="AC59" s="1">
        <f t="shared" si="12"/>
        <v>0</v>
      </c>
      <c r="AE59" s="1">
        <v>0</v>
      </c>
      <c r="AF59" s="1">
        <f t="shared" si="13"/>
        <v>205000</v>
      </c>
      <c r="AG59" s="20" t="s">
        <v>170</v>
      </c>
    </row>
    <row r="60" spans="1:32" ht="12.75">
      <c r="A60" t="s">
        <v>237</v>
      </c>
      <c r="B60" s="6" t="s">
        <v>32</v>
      </c>
      <c r="C60" s="33" t="s">
        <v>133</v>
      </c>
      <c r="D60" s="1">
        <v>785313.77</v>
      </c>
      <c r="E60" s="1">
        <f t="shared" si="9"/>
        <v>200000</v>
      </c>
      <c r="F60" s="1">
        <v>0</v>
      </c>
      <c r="G60" s="1">
        <f t="shared" si="0"/>
        <v>200000</v>
      </c>
      <c r="H60" s="1">
        <v>199997.66</v>
      </c>
      <c r="I60" s="18">
        <v>0</v>
      </c>
      <c r="J60" s="1">
        <f t="shared" si="1"/>
        <v>199997.66</v>
      </c>
      <c r="K60" s="10">
        <f t="shared" si="10"/>
        <v>0.2546752745720987</v>
      </c>
      <c r="L60" s="19">
        <f t="shared" si="2"/>
        <v>0.25467229487138626</v>
      </c>
      <c r="M60" s="11">
        <f t="shared" si="3"/>
        <v>-2.3399999999965075</v>
      </c>
      <c r="N60" s="1">
        <f t="shared" si="11"/>
        <v>199986.05296</v>
      </c>
      <c r="O60" s="2">
        <f t="shared" si="5"/>
        <v>-11.607040000002598</v>
      </c>
      <c r="P60" s="17">
        <v>14789680</v>
      </c>
      <c r="Q60" s="5">
        <v>13.522</v>
      </c>
      <c r="R60" s="9">
        <f t="shared" si="6"/>
        <v>0.2546575147408914</v>
      </c>
      <c r="S60" s="7"/>
      <c r="AB60" s="1">
        <v>0</v>
      </c>
      <c r="AC60" s="1">
        <f t="shared" si="12"/>
        <v>0</v>
      </c>
      <c r="AE60" s="1">
        <v>199997.66</v>
      </c>
      <c r="AF60" s="1">
        <f t="shared" si="13"/>
        <v>0</v>
      </c>
    </row>
    <row r="61" spans="1:32" ht="12.75">
      <c r="A61" t="s">
        <v>238</v>
      </c>
      <c r="B61" s="6" t="s">
        <v>33</v>
      </c>
      <c r="C61" s="33" t="s">
        <v>82</v>
      </c>
      <c r="D61" s="1">
        <v>16171986.7</v>
      </c>
      <c r="E61" s="1">
        <f t="shared" si="9"/>
        <v>4042996.675</v>
      </c>
      <c r="F61" s="1">
        <v>0</v>
      </c>
      <c r="G61" s="1">
        <f t="shared" si="0"/>
        <v>4042996.675</v>
      </c>
      <c r="H61" s="1">
        <v>500000</v>
      </c>
      <c r="I61" s="18">
        <v>0</v>
      </c>
      <c r="J61" s="1">
        <f t="shared" si="1"/>
        <v>500000</v>
      </c>
      <c r="K61" s="10">
        <f t="shared" si="10"/>
        <v>0.25</v>
      </c>
      <c r="L61" s="19">
        <f t="shared" si="2"/>
        <v>0.030917660846208835</v>
      </c>
      <c r="M61" s="11">
        <f t="shared" si="3"/>
        <v>-3542996.675</v>
      </c>
      <c r="N61" s="1">
        <f t="shared" si="11"/>
        <v>499922.1</v>
      </c>
      <c r="O61" s="2">
        <f t="shared" si="5"/>
        <v>-77.90000000002328</v>
      </c>
      <c r="P61" s="17">
        <v>166640700</v>
      </c>
      <c r="Q61" s="5">
        <v>3</v>
      </c>
      <c r="R61" s="9">
        <f t="shared" si="6"/>
        <v>0.030912843874648994</v>
      </c>
      <c r="S61" s="7"/>
      <c r="AB61" s="1">
        <v>0</v>
      </c>
      <c r="AC61" s="1">
        <f t="shared" si="12"/>
        <v>0</v>
      </c>
      <c r="AE61" s="1">
        <v>500000</v>
      </c>
      <c r="AF61" s="1">
        <f t="shared" si="13"/>
        <v>0</v>
      </c>
    </row>
    <row r="62" spans="1:32" ht="12.75">
      <c r="A62" t="s">
        <v>239</v>
      </c>
      <c r="B62" s="6" t="s">
        <v>33</v>
      </c>
      <c r="C62" s="33" t="s">
        <v>134</v>
      </c>
      <c r="D62" s="1">
        <v>2207668.73</v>
      </c>
      <c r="E62" s="1">
        <f t="shared" si="9"/>
        <v>551917.1825</v>
      </c>
      <c r="F62" s="1">
        <v>0</v>
      </c>
      <c r="G62" s="1">
        <f t="shared" si="0"/>
        <v>551917.1825</v>
      </c>
      <c r="H62" s="1">
        <v>18622.72</v>
      </c>
      <c r="I62" s="18">
        <v>0</v>
      </c>
      <c r="J62" s="1">
        <f t="shared" si="1"/>
        <v>18622.72</v>
      </c>
      <c r="K62" s="10">
        <f t="shared" si="10"/>
        <v>0.25</v>
      </c>
      <c r="L62" s="19">
        <f t="shared" si="2"/>
        <v>0.008435468486252465</v>
      </c>
      <c r="M62" s="11">
        <f t="shared" si="3"/>
        <v>-533294.4625</v>
      </c>
      <c r="N62" s="1">
        <f t="shared" si="11"/>
        <v>18627.12527</v>
      </c>
      <c r="O62" s="2">
        <f t="shared" si="5"/>
        <v>4.405269999999291</v>
      </c>
      <c r="P62" s="17">
        <v>9126470</v>
      </c>
      <c r="Q62" s="5">
        <v>2.041</v>
      </c>
      <c r="R62" s="9">
        <f t="shared" si="6"/>
        <v>0.008437463926030243</v>
      </c>
      <c r="S62" s="7"/>
      <c r="AB62" s="1">
        <v>0</v>
      </c>
      <c r="AC62" s="1">
        <f t="shared" si="12"/>
        <v>0</v>
      </c>
      <c r="AE62" s="1">
        <v>18622.72</v>
      </c>
      <c r="AF62" s="1">
        <f t="shared" si="13"/>
        <v>0</v>
      </c>
    </row>
    <row r="63" spans="1:32" ht="12.75">
      <c r="A63" t="s">
        <v>240</v>
      </c>
      <c r="B63" s="6" t="s">
        <v>33</v>
      </c>
      <c r="C63" s="33" t="s">
        <v>135</v>
      </c>
      <c r="D63" s="1">
        <v>2039621.96</v>
      </c>
      <c r="E63" s="1">
        <f t="shared" si="9"/>
        <v>509905.49</v>
      </c>
      <c r="F63" s="1">
        <v>0</v>
      </c>
      <c r="G63" s="1">
        <f t="shared" si="0"/>
        <v>509905.49</v>
      </c>
      <c r="H63" s="1">
        <v>481496.36</v>
      </c>
      <c r="I63" s="18">
        <v>0</v>
      </c>
      <c r="J63" s="1">
        <f t="shared" si="1"/>
        <v>481496.36</v>
      </c>
      <c r="K63" s="10">
        <f t="shared" si="10"/>
        <v>0.25</v>
      </c>
      <c r="L63" s="19">
        <f t="shared" si="2"/>
        <v>0.23607137471691078</v>
      </c>
      <c r="M63" s="11">
        <f t="shared" si="3"/>
        <v>-28409.130000000005</v>
      </c>
      <c r="N63" s="1">
        <f t="shared" si="11"/>
        <v>481500.9620400001</v>
      </c>
      <c r="O63" s="2">
        <f t="shared" si="5"/>
        <v>4.602040000085253</v>
      </c>
      <c r="P63" s="17">
        <v>58194460</v>
      </c>
      <c r="Q63" s="5">
        <v>8.274000000000001</v>
      </c>
      <c r="R63" s="9">
        <f t="shared" si="6"/>
        <v>0.2360736310369987</v>
      </c>
      <c r="S63" s="7"/>
      <c r="AB63" s="1">
        <v>0</v>
      </c>
      <c r="AC63" s="1">
        <f t="shared" si="12"/>
        <v>0</v>
      </c>
      <c r="AE63" s="1">
        <v>481496.36</v>
      </c>
      <c r="AF63" s="1">
        <f t="shared" si="13"/>
        <v>0</v>
      </c>
    </row>
    <row r="64" spans="1:32" ht="12.75">
      <c r="A64" t="s">
        <v>241</v>
      </c>
      <c r="B64" s="6" t="s">
        <v>34</v>
      </c>
      <c r="C64" s="33" t="s">
        <v>136</v>
      </c>
      <c r="D64" s="1">
        <v>1793659.22</v>
      </c>
      <c r="E64" s="1">
        <f t="shared" si="9"/>
        <v>448414.805</v>
      </c>
      <c r="F64" s="1">
        <v>31853.88</v>
      </c>
      <c r="G64" s="1">
        <f t="shared" si="0"/>
        <v>480268.685</v>
      </c>
      <c r="H64" s="1">
        <v>5221.77</v>
      </c>
      <c r="I64" s="18">
        <v>0</v>
      </c>
      <c r="J64" s="1">
        <f t="shared" si="1"/>
        <v>5221.77</v>
      </c>
      <c r="K64" s="10">
        <f t="shared" si="10"/>
        <v>0.2677591594015278</v>
      </c>
      <c r="L64" s="19">
        <f t="shared" si="2"/>
        <v>0.0029112386242465837</v>
      </c>
      <c r="M64" s="11">
        <f t="shared" si="3"/>
        <v>-475046.915</v>
      </c>
      <c r="N64" s="1">
        <f t="shared" si="11"/>
        <v>5257.620940000001</v>
      </c>
      <c r="O64" s="2">
        <f t="shared" si="5"/>
        <v>35.850940000000264</v>
      </c>
      <c r="P64" s="17">
        <v>309271820</v>
      </c>
      <c r="Q64" s="5">
        <v>0.017</v>
      </c>
      <c r="R64" s="9">
        <f t="shared" si="6"/>
        <v>0.0029312262225597127</v>
      </c>
      <c r="S64" s="7"/>
      <c r="AB64" s="1">
        <v>31853.88</v>
      </c>
      <c r="AC64" s="1">
        <f t="shared" si="12"/>
        <v>0</v>
      </c>
      <c r="AE64" s="1">
        <v>5221.77</v>
      </c>
      <c r="AF64" s="1">
        <f t="shared" si="13"/>
        <v>0</v>
      </c>
    </row>
    <row r="65" spans="1:32" ht="12.75">
      <c r="A65" t="s">
        <v>242</v>
      </c>
      <c r="B65" s="6" t="s">
        <v>34</v>
      </c>
      <c r="C65" s="33" t="s">
        <v>137</v>
      </c>
      <c r="D65" s="1">
        <v>148505520.85</v>
      </c>
      <c r="E65" s="1">
        <f t="shared" si="9"/>
        <v>37126380.2125</v>
      </c>
      <c r="F65" s="1">
        <v>964429.94</v>
      </c>
      <c r="G65" s="1">
        <f t="shared" si="0"/>
        <v>38090810.152499996</v>
      </c>
      <c r="H65" s="1">
        <v>8001460.9799999995</v>
      </c>
      <c r="I65" s="18">
        <v>0</v>
      </c>
      <c r="J65" s="1">
        <f t="shared" si="1"/>
        <v>8001460.9799999995</v>
      </c>
      <c r="K65" s="10">
        <f t="shared" si="10"/>
        <v>0.2564942362713514</v>
      </c>
      <c r="L65" s="19">
        <f t="shared" si="2"/>
        <v>0.053879889004813386</v>
      </c>
      <c r="M65" s="11">
        <f t="shared" si="3"/>
        <v>-30089349.172499996</v>
      </c>
      <c r="N65" s="1">
        <f t="shared" si="11"/>
        <v>8001025.703600001</v>
      </c>
      <c r="O65" s="2">
        <f t="shared" si="5"/>
        <v>-435.2763999989256</v>
      </c>
      <c r="P65" s="17">
        <v>2082515800</v>
      </c>
      <c r="Q65" s="5">
        <v>3.842</v>
      </c>
      <c r="R65" s="9">
        <f t="shared" si="6"/>
        <v>0.053876957959573396</v>
      </c>
      <c r="S65" s="7"/>
      <c r="AB65" s="1">
        <v>964429.94</v>
      </c>
      <c r="AC65" s="1">
        <f t="shared" si="12"/>
        <v>0</v>
      </c>
      <c r="AE65" s="8">
        <v>8001460.9799999995</v>
      </c>
      <c r="AF65" s="1">
        <f t="shared" si="13"/>
        <v>0</v>
      </c>
    </row>
    <row r="66" spans="1:32" ht="12.75">
      <c r="A66" t="s">
        <v>243</v>
      </c>
      <c r="B66" s="6" t="s">
        <v>7</v>
      </c>
      <c r="C66" s="33" t="s">
        <v>138</v>
      </c>
      <c r="D66" s="1">
        <v>1481847.92</v>
      </c>
      <c r="E66" s="1">
        <f t="shared" si="9"/>
        <v>370461.98</v>
      </c>
      <c r="F66" s="1">
        <v>0</v>
      </c>
      <c r="G66" s="1">
        <f t="shared" si="0"/>
        <v>370461.98</v>
      </c>
      <c r="H66" s="1">
        <v>70000</v>
      </c>
      <c r="I66" s="18">
        <v>0</v>
      </c>
      <c r="J66" s="1">
        <f t="shared" si="1"/>
        <v>70000</v>
      </c>
      <c r="K66" s="10">
        <f t="shared" si="10"/>
        <v>0.25</v>
      </c>
      <c r="L66" s="19">
        <f t="shared" si="2"/>
        <v>0.04723831579154223</v>
      </c>
      <c r="M66" s="11">
        <f t="shared" si="3"/>
        <v>-300461.98</v>
      </c>
      <c r="N66" s="1">
        <f t="shared" si="11"/>
        <v>69989.84352</v>
      </c>
      <c r="O66" s="2">
        <f t="shared" si="5"/>
        <v>-10.156480000005104</v>
      </c>
      <c r="P66" s="17">
        <v>33520040</v>
      </c>
      <c r="Q66" s="5">
        <v>2.088</v>
      </c>
      <c r="R66" s="9">
        <f t="shared" si="6"/>
        <v>0.04723146186283408</v>
      </c>
      <c r="S66" s="7"/>
      <c r="AB66" s="1">
        <v>0</v>
      </c>
      <c r="AC66" s="1">
        <f t="shared" si="12"/>
        <v>0</v>
      </c>
      <c r="AE66" s="1">
        <v>70000</v>
      </c>
      <c r="AF66" s="1">
        <f t="shared" si="13"/>
        <v>0</v>
      </c>
    </row>
    <row r="67" spans="1:32" ht="12.75">
      <c r="A67" t="s">
        <v>244</v>
      </c>
      <c r="B67" s="6" t="s">
        <v>35</v>
      </c>
      <c r="C67" s="33" t="s">
        <v>35</v>
      </c>
      <c r="D67" s="1">
        <v>15688718.39</v>
      </c>
      <c r="E67" s="1">
        <f t="shared" si="9"/>
        <v>3922179.5975</v>
      </c>
      <c r="F67" s="1">
        <v>0</v>
      </c>
      <c r="G67" s="1">
        <f t="shared" si="0"/>
        <v>3922179.5975</v>
      </c>
      <c r="H67" s="1">
        <v>2177847.37</v>
      </c>
      <c r="I67" s="18">
        <v>0</v>
      </c>
      <c r="J67" s="1">
        <f aca="true" t="shared" si="14" ref="J67:J110">H67+I67</f>
        <v>2177847.37</v>
      </c>
      <c r="K67" s="10">
        <f t="shared" si="10"/>
        <v>0.25</v>
      </c>
      <c r="L67" s="19">
        <f aca="true" t="shared" si="15" ref="L67:L110">J67/D67</f>
        <v>0.13881614264860292</v>
      </c>
      <c r="M67" s="11">
        <f aca="true" t="shared" si="16" ref="M67:M110">J67-G67</f>
        <v>-1744332.2275</v>
      </c>
      <c r="N67" s="1">
        <f aca="true" t="shared" si="17" ref="N67:N98">(P67*Q67)/1000</f>
        <v>2177877.135182</v>
      </c>
      <c r="O67" s="2">
        <f aca="true" t="shared" si="18" ref="O67:O110">N67-H67</f>
        <v>29.76518200011924</v>
      </c>
      <c r="P67" s="17">
        <v>476142793</v>
      </c>
      <c r="Q67" s="5">
        <v>4.574</v>
      </c>
      <c r="R67" s="9">
        <f aca="true" t="shared" si="19" ref="R67:R110">N67/D67</f>
        <v>0.13881803988337127</v>
      </c>
      <c r="S67" s="7"/>
      <c r="AB67" s="1">
        <v>0</v>
      </c>
      <c r="AC67" s="1">
        <f aca="true" t="shared" si="20" ref="AC67:AC98">AB67-F67</f>
        <v>0</v>
      </c>
      <c r="AE67" s="1">
        <v>2177847.37</v>
      </c>
      <c r="AF67" s="1">
        <f aca="true" t="shared" si="21" ref="AF67:AF98">H67-AE67</f>
        <v>0</v>
      </c>
    </row>
    <row r="68" spans="1:32" ht="12.75">
      <c r="A68" t="s">
        <v>245</v>
      </c>
      <c r="B68" s="6" t="s">
        <v>52</v>
      </c>
      <c r="C68" s="33" t="s">
        <v>69</v>
      </c>
      <c r="D68" s="1">
        <v>5138552.85</v>
      </c>
      <c r="E68" s="1">
        <f aca="true" t="shared" si="22" ref="E68:E110">IF((D68*0.25)&lt;200000,200000,(D68*0.25))</f>
        <v>1284638.2125</v>
      </c>
      <c r="F68" s="1">
        <v>70570.47</v>
      </c>
      <c r="G68" s="1">
        <f t="shared" si="0"/>
        <v>1355208.6824999999</v>
      </c>
      <c r="H68" s="1">
        <v>390000</v>
      </c>
      <c r="I68" s="18">
        <v>0</v>
      </c>
      <c r="J68" s="1">
        <f t="shared" si="14"/>
        <v>390000</v>
      </c>
      <c r="K68" s="10">
        <f aca="true" t="shared" si="23" ref="K68:K110">(E68+F68-I68)/D68</f>
        <v>0.26373353005408906</v>
      </c>
      <c r="L68" s="19">
        <f t="shared" si="15"/>
        <v>0.07589685488979646</v>
      </c>
      <c r="M68" s="11">
        <f t="shared" si="16"/>
        <v>-965208.6824999999</v>
      </c>
      <c r="N68" s="1">
        <f t="shared" si="17"/>
        <v>389973.81915</v>
      </c>
      <c r="O68" s="2">
        <f t="shared" si="18"/>
        <v>-26.180850000004284</v>
      </c>
      <c r="P68" s="17">
        <v>61636450</v>
      </c>
      <c r="Q68" s="5">
        <v>6.327</v>
      </c>
      <c r="R68" s="9">
        <f t="shared" si="19"/>
        <v>0.07589175990473661</v>
      </c>
      <c r="S68" s="7"/>
      <c r="AB68" s="1">
        <v>70570.4700000002</v>
      </c>
      <c r="AC68" s="1">
        <f t="shared" si="20"/>
        <v>2.0372681319713593E-10</v>
      </c>
      <c r="AE68" s="1">
        <v>390000</v>
      </c>
      <c r="AF68" s="1">
        <f t="shared" si="21"/>
        <v>0</v>
      </c>
    </row>
    <row r="69" spans="1:32" ht="12.75">
      <c r="A69" t="s">
        <v>246</v>
      </c>
      <c r="B69" s="6" t="s">
        <v>52</v>
      </c>
      <c r="C69" s="33" t="s">
        <v>139</v>
      </c>
      <c r="D69" s="1">
        <v>3396718.76</v>
      </c>
      <c r="E69" s="1">
        <f t="shared" si="22"/>
        <v>849179.69</v>
      </c>
      <c r="F69" s="1">
        <v>63148.97</v>
      </c>
      <c r="G69" s="1">
        <f t="shared" si="0"/>
        <v>912328.6599999999</v>
      </c>
      <c r="H69" s="1">
        <v>57800</v>
      </c>
      <c r="I69" s="18">
        <v>0</v>
      </c>
      <c r="J69" s="1">
        <f t="shared" si="14"/>
        <v>57800</v>
      </c>
      <c r="K69" s="10">
        <f t="shared" si="23"/>
        <v>0.2685911682602772</v>
      </c>
      <c r="L69" s="19">
        <f t="shared" si="15"/>
        <v>0.017016422048435946</v>
      </c>
      <c r="M69" s="11">
        <f t="shared" si="16"/>
        <v>-854528.6599999999</v>
      </c>
      <c r="N69" s="1">
        <f t="shared" si="17"/>
        <v>57795.83654</v>
      </c>
      <c r="O69" s="2">
        <f t="shared" si="18"/>
        <v>-4.163460000003397</v>
      </c>
      <c r="P69" s="17">
        <v>53564260</v>
      </c>
      <c r="Q69" s="5">
        <v>1.079</v>
      </c>
      <c r="R69" s="9">
        <f t="shared" si="19"/>
        <v>0.017015196318461174</v>
      </c>
      <c r="S69" s="7"/>
      <c r="AB69" s="1">
        <v>63148.97</v>
      </c>
      <c r="AC69" s="1">
        <f t="shared" si="20"/>
        <v>0</v>
      </c>
      <c r="AE69" s="1">
        <v>57800</v>
      </c>
      <c r="AF69" s="1">
        <f t="shared" si="21"/>
        <v>0</v>
      </c>
    </row>
    <row r="70" spans="1:32" ht="12.75">
      <c r="A70" t="s">
        <v>247</v>
      </c>
      <c r="B70" s="6" t="s">
        <v>70</v>
      </c>
      <c r="C70" s="33" t="s">
        <v>84</v>
      </c>
      <c r="D70" s="1">
        <v>3251777.3000000003</v>
      </c>
      <c r="E70" s="1">
        <f t="shared" si="22"/>
        <v>812944.3250000001</v>
      </c>
      <c r="F70" s="1">
        <v>0</v>
      </c>
      <c r="G70" s="1">
        <f t="shared" si="0"/>
        <v>812944.3250000001</v>
      </c>
      <c r="H70" s="1">
        <v>248000</v>
      </c>
      <c r="I70" s="18">
        <v>0</v>
      </c>
      <c r="J70" s="1">
        <f t="shared" si="14"/>
        <v>248000</v>
      </c>
      <c r="K70" s="10">
        <f t="shared" si="23"/>
        <v>0.25</v>
      </c>
      <c r="L70" s="19">
        <f t="shared" si="15"/>
        <v>0.0762659853735986</v>
      </c>
      <c r="M70" s="11">
        <f t="shared" si="16"/>
        <v>-564944.3250000001</v>
      </c>
      <c r="N70" s="1">
        <f t="shared" si="17"/>
        <v>248187.22111999997</v>
      </c>
      <c r="O70" s="2">
        <f t="shared" si="18"/>
        <v>187.22111999997287</v>
      </c>
      <c r="P70" s="17">
        <v>45092155</v>
      </c>
      <c r="Q70" s="5">
        <v>5.504</v>
      </c>
      <c r="R70" s="9">
        <f t="shared" si="19"/>
        <v>0.07632356038650001</v>
      </c>
      <c r="S70" s="7"/>
      <c r="AB70" s="1">
        <v>0</v>
      </c>
      <c r="AC70" s="1">
        <f t="shared" si="20"/>
        <v>0</v>
      </c>
      <c r="AE70" s="1">
        <v>248000</v>
      </c>
      <c r="AF70" s="1">
        <f t="shared" si="21"/>
        <v>0</v>
      </c>
    </row>
    <row r="71" spans="1:32" ht="12.75">
      <c r="A71" t="s">
        <v>248</v>
      </c>
      <c r="B71" s="6" t="s">
        <v>36</v>
      </c>
      <c r="C71" s="33" t="s">
        <v>65</v>
      </c>
      <c r="D71" s="1">
        <v>10773193.530000001</v>
      </c>
      <c r="E71" s="1">
        <f t="shared" si="22"/>
        <v>2693298.3825000003</v>
      </c>
      <c r="F71" s="1">
        <v>0</v>
      </c>
      <c r="G71" s="1">
        <f t="shared" si="0"/>
        <v>2693298.3825000003</v>
      </c>
      <c r="H71" s="1">
        <v>400000</v>
      </c>
      <c r="I71" s="18">
        <v>0</v>
      </c>
      <c r="J71" s="1">
        <f t="shared" si="14"/>
        <v>400000</v>
      </c>
      <c r="K71" s="10">
        <f t="shared" si="23"/>
        <v>0.25</v>
      </c>
      <c r="L71" s="19">
        <f t="shared" si="15"/>
        <v>0.03712919468921858</v>
      </c>
      <c r="M71" s="11">
        <f t="shared" si="16"/>
        <v>-2293298.3825000003</v>
      </c>
      <c r="N71" s="1">
        <f t="shared" si="17"/>
        <v>399997.72305300005</v>
      </c>
      <c r="O71" s="2">
        <f t="shared" si="18"/>
        <v>-2.2769469999475405</v>
      </c>
      <c r="P71" s="17">
        <v>169418773</v>
      </c>
      <c r="Q71" s="5">
        <v>2.361</v>
      </c>
      <c r="R71" s="9">
        <f t="shared" si="19"/>
        <v>0.037128983336197435</v>
      </c>
      <c r="S71" s="7"/>
      <c r="AB71" s="1">
        <v>0</v>
      </c>
      <c r="AC71" s="1">
        <f t="shared" si="20"/>
        <v>0</v>
      </c>
      <c r="AE71" s="1">
        <v>400000</v>
      </c>
      <c r="AF71" s="1">
        <f t="shared" si="21"/>
        <v>0</v>
      </c>
    </row>
    <row r="72" spans="1:32" ht="12.75">
      <c r="A72" t="s">
        <v>249</v>
      </c>
      <c r="B72" s="6" t="s">
        <v>36</v>
      </c>
      <c r="C72" s="33" t="s">
        <v>140</v>
      </c>
      <c r="D72" s="1">
        <v>22176226.759999998</v>
      </c>
      <c r="E72" s="1">
        <f t="shared" si="22"/>
        <v>5544056.6899999995</v>
      </c>
      <c r="F72" s="1">
        <v>0</v>
      </c>
      <c r="G72" s="1">
        <f t="shared" si="0"/>
        <v>5544056.6899999995</v>
      </c>
      <c r="H72" s="1">
        <v>550000</v>
      </c>
      <c r="I72" s="18">
        <v>0</v>
      </c>
      <c r="J72" s="1">
        <f t="shared" si="14"/>
        <v>550000</v>
      </c>
      <c r="K72" s="10">
        <f t="shared" si="23"/>
        <v>0.25</v>
      </c>
      <c r="L72" s="19">
        <f t="shared" si="15"/>
        <v>0.024801333696319042</v>
      </c>
      <c r="M72" s="11">
        <f t="shared" si="16"/>
        <v>-4994056.6899999995</v>
      </c>
      <c r="N72" s="1">
        <f t="shared" si="17"/>
        <v>549967.15452</v>
      </c>
      <c r="O72" s="2">
        <f t="shared" si="18"/>
        <v>-32.84548000001814</v>
      </c>
      <c r="P72" s="17">
        <v>198831220</v>
      </c>
      <c r="Q72" s="5">
        <v>2.766</v>
      </c>
      <c r="R72" s="9">
        <f t="shared" si="19"/>
        <v>0.02479985258411923</v>
      </c>
      <c r="S72" s="7"/>
      <c r="AB72" s="1">
        <v>0</v>
      </c>
      <c r="AC72" s="1">
        <f t="shared" si="20"/>
        <v>0</v>
      </c>
      <c r="AE72" s="1">
        <v>550000</v>
      </c>
      <c r="AF72" s="1">
        <f t="shared" si="21"/>
        <v>0</v>
      </c>
    </row>
    <row r="73" spans="1:32" ht="12.75">
      <c r="A73" t="s">
        <v>250</v>
      </c>
      <c r="B73" s="6" t="s">
        <v>36</v>
      </c>
      <c r="C73" s="33" t="s">
        <v>141</v>
      </c>
      <c r="D73" s="1">
        <v>2394926.49</v>
      </c>
      <c r="E73" s="1">
        <f t="shared" si="22"/>
        <v>598731.6225</v>
      </c>
      <c r="F73" s="1">
        <v>1230.74</v>
      </c>
      <c r="G73" s="1">
        <f t="shared" si="0"/>
        <v>599962.3625</v>
      </c>
      <c r="H73" s="1">
        <v>9617.9</v>
      </c>
      <c r="I73" s="18">
        <v>0</v>
      </c>
      <c r="J73" s="1">
        <f t="shared" si="14"/>
        <v>9617.9</v>
      </c>
      <c r="K73" s="10">
        <f t="shared" si="23"/>
        <v>0.2505138946874315</v>
      </c>
      <c r="L73" s="19">
        <f t="shared" si="15"/>
        <v>0.0040159478965886754</v>
      </c>
      <c r="M73" s="11">
        <f t="shared" si="16"/>
        <v>-590344.4625</v>
      </c>
      <c r="N73" s="1">
        <f t="shared" si="17"/>
        <v>9611.142199999998</v>
      </c>
      <c r="O73" s="2">
        <f t="shared" si="18"/>
        <v>-6.757800000001225</v>
      </c>
      <c r="P73" s="17">
        <v>13536820</v>
      </c>
      <c r="Q73" s="5">
        <v>0.71</v>
      </c>
      <c r="R73" s="9">
        <f t="shared" si="19"/>
        <v>0.00401312618158898</v>
      </c>
      <c r="S73" s="7"/>
      <c r="AB73" s="1">
        <v>1230.74</v>
      </c>
      <c r="AC73" s="1">
        <f t="shared" si="20"/>
        <v>0</v>
      </c>
      <c r="AE73" s="1">
        <v>9617.9</v>
      </c>
      <c r="AF73" s="1">
        <f t="shared" si="21"/>
        <v>0</v>
      </c>
    </row>
    <row r="74" spans="1:32" ht="12.75">
      <c r="A74" t="s">
        <v>251</v>
      </c>
      <c r="B74" s="6" t="s">
        <v>37</v>
      </c>
      <c r="C74" s="33" t="s">
        <v>142</v>
      </c>
      <c r="D74" s="1">
        <v>3245020.85</v>
      </c>
      <c r="E74" s="1">
        <f t="shared" si="22"/>
        <v>811255.2125</v>
      </c>
      <c r="F74" s="1">
        <v>0</v>
      </c>
      <c r="G74" s="1">
        <f t="shared" si="0"/>
        <v>811255.2125</v>
      </c>
      <c r="H74" s="1">
        <v>15862</v>
      </c>
      <c r="I74" s="18">
        <v>0</v>
      </c>
      <c r="J74" s="1">
        <f t="shared" si="14"/>
        <v>15862</v>
      </c>
      <c r="K74" s="10">
        <f t="shared" si="23"/>
        <v>0.25</v>
      </c>
      <c r="L74" s="19">
        <f t="shared" si="15"/>
        <v>0.004888104185832889</v>
      </c>
      <c r="M74" s="11">
        <f t="shared" si="16"/>
        <v>-795393.2125</v>
      </c>
      <c r="N74" s="1">
        <f t="shared" si="17"/>
        <v>15863.827421</v>
      </c>
      <c r="O74" s="2">
        <f t="shared" si="18"/>
        <v>1.8274209999999584</v>
      </c>
      <c r="P74" s="17">
        <v>14675141</v>
      </c>
      <c r="Q74" s="5">
        <v>1.081</v>
      </c>
      <c r="R74" s="9">
        <f t="shared" si="19"/>
        <v>0.004888667331983398</v>
      </c>
      <c r="S74" s="7"/>
      <c r="AB74" s="1">
        <v>0</v>
      </c>
      <c r="AC74" s="1">
        <f t="shared" si="20"/>
        <v>0</v>
      </c>
      <c r="AE74" s="1">
        <v>15862</v>
      </c>
      <c r="AF74" s="1">
        <f t="shared" si="21"/>
        <v>0</v>
      </c>
    </row>
    <row r="75" spans="1:32" ht="12.75">
      <c r="A75" t="s">
        <v>252</v>
      </c>
      <c r="B75" s="6" t="s">
        <v>53</v>
      </c>
      <c r="C75" s="33" t="s">
        <v>53</v>
      </c>
      <c r="D75" s="1">
        <v>2802823.1300000004</v>
      </c>
      <c r="E75" s="1">
        <f t="shared" si="22"/>
        <v>700705.7825000001</v>
      </c>
      <c r="F75" s="1">
        <v>27492.28</v>
      </c>
      <c r="G75" s="1">
        <f t="shared" si="0"/>
        <v>728198.0625000001</v>
      </c>
      <c r="H75" s="1">
        <v>155000</v>
      </c>
      <c r="I75" s="18">
        <v>0</v>
      </c>
      <c r="J75" s="1">
        <f t="shared" si="14"/>
        <v>155000</v>
      </c>
      <c r="K75" s="10">
        <f t="shared" si="23"/>
        <v>0.25980878161940957</v>
      </c>
      <c r="L75" s="19">
        <f t="shared" si="15"/>
        <v>0.055301384643561144</v>
      </c>
      <c r="M75" s="11">
        <f t="shared" si="16"/>
        <v>-573198.0625000001</v>
      </c>
      <c r="N75" s="1">
        <f t="shared" si="17"/>
        <v>155005.84810499998</v>
      </c>
      <c r="O75" s="2">
        <f t="shared" si="18"/>
        <v>5.848104999982752</v>
      </c>
      <c r="P75" s="17">
        <v>62882697</v>
      </c>
      <c r="Q75" s="5">
        <v>2.465</v>
      </c>
      <c r="R75" s="9">
        <f t="shared" si="19"/>
        <v>0.0553034711487485</v>
      </c>
      <c r="S75" s="7"/>
      <c r="AB75" s="1">
        <v>27492.28</v>
      </c>
      <c r="AC75" s="1">
        <f t="shared" si="20"/>
        <v>0</v>
      </c>
      <c r="AE75" s="1">
        <v>155000</v>
      </c>
      <c r="AF75" s="1">
        <f t="shared" si="21"/>
        <v>0</v>
      </c>
    </row>
    <row r="76" spans="1:32" s="12" customFormat="1" ht="12.75">
      <c r="A76" t="s">
        <v>253</v>
      </c>
      <c r="B76" s="6" t="s">
        <v>53</v>
      </c>
      <c r="C76" s="33" t="s">
        <v>143</v>
      </c>
      <c r="D76" s="1">
        <v>3373993.63</v>
      </c>
      <c r="E76" s="1">
        <f t="shared" si="22"/>
        <v>843498.4075</v>
      </c>
      <c r="F76" s="1">
        <v>0</v>
      </c>
      <c r="G76" s="1">
        <f t="shared" si="0"/>
        <v>843498.4075</v>
      </c>
      <c r="H76" s="1">
        <v>464318.16039</v>
      </c>
      <c r="I76" s="18">
        <v>0</v>
      </c>
      <c r="J76" s="1">
        <f t="shared" si="14"/>
        <v>464318.16039</v>
      </c>
      <c r="K76" s="10">
        <f t="shared" si="23"/>
        <v>0.25</v>
      </c>
      <c r="L76" s="19">
        <f t="shared" si="15"/>
        <v>0.13761678630970028</v>
      </c>
      <c r="M76" s="11">
        <f t="shared" si="16"/>
        <v>-379180.24711</v>
      </c>
      <c r="N76" s="1">
        <f t="shared" si="17"/>
        <v>464318.16039</v>
      </c>
      <c r="O76" s="11">
        <f t="shared" si="18"/>
        <v>0</v>
      </c>
      <c r="P76" s="17">
        <v>139434883</v>
      </c>
      <c r="Q76" s="5">
        <v>3.33</v>
      </c>
      <c r="R76" s="9">
        <f t="shared" si="19"/>
        <v>0.13761678630970028</v>
      </c>
      <c r="S76" s="32" t="s">
        <v>291</v>
      </c>
      <c r="AB76" s="14">
        <v>0</v>
      </c>
      <c r="AC76" s="1">
        <f t="shared" si="20"/>
        <v>0</v>
      </c>
      <c r="AE76" s="14">
        <v>448662.43642108986</v>
      </c>
      <c r="AF76" s="1">
        <f t="shared" si="21"/>
        <v>15655.723968910112</v>
      </c>
    </row>
    <row r="77" spans="1:33" ht="12.75">
      <c r="A77" t="s">
        <v>254</v>
      </c>
      <c r="B77" s="6" t="s">
        <v>38</v>
      </c>
      <c r="C77" s="33" t="s">
        <v>144</v>
      </c>
      <c r="D77" s="1">
        <v>8836012.5</v>
      </c>
      <c r="E77" s="1">
        <f t="shared" si="22"/>
        <v>2209003.125</v>
      </c>
      <c r="F77" s="1">
        <v>739613.15</v>
      </c>
      <c r="G77" s="1">
        <f t="shared" si="0"/>
        <v>2948616.275</v>
      </c>
      <c r="H77" s="1">
        <v>557874.1152250001</v>
      </c>
      <c r="I77" s="18">
        <v>0</v>
      </c>
      <c r="J77" s="1">
        <f t="shared" si="14"/>
        <v>557874.1152250001</v>
      </c>
      <c r="K77" s="10">
        <f t="shared" si="23"/>
        <v>0.33370440286271663</v>
      </c>
      <c r="L77" s="19">
        <f t="shared" si="15"/>
        <v>0.06313641082162345</v>
      </c>
      <c r="M77" s="11">
        <f t="shared" si="16"/>
        <v>-2390742.159775</v>
      </c>
      <c r="N77" s="1">
        <f t="shared" si="17"/>
        <v>557874.1152250001</v>
      </c>
      <c r="O77" s="2">
        <f t="shared" si="18"/>
        <v>0</v>
      </c>
      <c r="P77" s="17">
        <v>133943365</v>
      </c>
      <c r="Q77" s="5">
        <v>4.165</v>
      </c>
      <c r="R77" s="9">
        <f t="shared" si="19"/>
        <v>0.06313641082162345</v>
      </c>
      <c r="S77" s="7" t="s">
        <v>90</v>
      </c>
      <c r="AB77" s="1">
        <v>739613.15</v>
      </c>
      <c r="AC77" s="1">
        <f t="shared" si="20"/>
        <v>0</v>
      </c>
      <c r="AE77" s="1">
        <v>557733</v>
      </c>
      <c r="AF77" s="1">
        <f t="shared" si="21"/>
        <v>141.11522500007413</v>
      </c>
      <c r="AG77" s="20" t="s">
        <v>171</v>
      </c>
    </row>
    <row r="78" spans="1:32" ht="12.75">
      <c r="A78" t="s">
        <v>255</v>
      </c>
      <c r="B78" s="6" t="s">
        <v>38</v>
      </c>
      <c r="C78" s="33" t="s">
        <v>38</v>
      </c>
      <c r="D78" s="1">
        <v>4419874.779999999</v>
      </c>
      <c r="E78" s="1">
        <f t="shared" si="22"/>
        <v>1104968.6949999998</v>
      </c>
      <c r="F78" s="1">
        <v>139332.39</v>
      </c>
      <c r="G78" s="1">
        <f aca="true" t="shared" si="24" ref="G78:G110">E78+F78</f>
        <v>1244301.085</v>
      </c>
      <c r="H78" s="1">
        <v>757952.78</v>
      </c>
      <c r="I78" s="18">
        <v>0</v>
      </c>
      <c r="J78" s="1">
        <f t="shared" si="14"/>
        <v>757952.78</v>
      </c>
      <c r="K78" s="10">
        <f t="shared" si="23"/>
        <v>0.28152405824492616</v>
      </c>
      <c r="L78" s="19">
        <f t="shared" si="15"/>
        <v>0.17148738770377567</v>
      </c>
      <c r="M78" s="11">
        <f t="shared" si="16"/>
        <v>-486348.30499999993</v>
      </c>
      <c r="N78" s="1">
        <f t="shared" si="17"/>
        <v>757906.714413</v>
      </c>
      <c r="O78" s="2">
        <f t="shared" si="18"/>
        <v>-46.065586999990046</v>
      </c>
      <c r="P78" s="17">
        <v>335505407</v>
      </c>
      <c r="Q78" s="5">
        <v>2.259</v>
      </c>
      <c r="R78" s="9">
        <f t="shared" si="19"/>
        <v>0.17147696532999973</v>
      </c>
      <c r="S78" s="7"/>
      <c r="AB78" s="1">
        <v>139332.39</v>
      </c>
      <c r="AC78" s="1">
        <f t="shared" si="20"/>
        <v>0</v>
      </c>
      <c r="AE78" s="1">
        <v>757952.78</v>
      </c>
      <c r="AF78" s="1">
        <f t="shared" si="21"/>
        <v>0</v>
      </c>
    </row>
    <row r="79" spans="1:33" ht="12.75">
      <c r="A79" t="s">
        <v>256</v>
      </c>
      <c r="B79" s="6" t="s">
        <v>71</v>
      </c>
      <c r="C79" s="33" t="s">
        <v>95</v>
      </c>
      <c r="D79" s="1">
        <v>4460982.38</v>
      </c>
      <c r="E79" s="1">
        <f t="shared" si="22"/>
        <v>1115245.595</v>
      </c>
      <c r="F79" s="1">
        <v>81512.76</v>
      </c>
      <c r="G79" s="1">
        <f t="shared" si="24"/>
        <v>1196758.355</v>
      </c>
      <c r="H79" s="1">
        <v>334217</v>
      </c>
      <c r="I79" s="18">
        <v>0</v>
      </c>
      <c r="J79" s="1">
        <f t="shared" si="14"/>
        <v>334217</v>
      </c>
      <c r="K79" s="10">
        <f t="shared" si="23"/>
        <v>0.2682723788297052</v>
      </c>
      <c r="L79" s="19">
        <f t="shared" si="15"/>
        <v>0.07492004485343877</v>
      </c>
      <c r="M79" s="11">
        <f t="shared" si="16"/>
        <v>-862541.355</v>
      </c>
      <c r="N79" s="1">
        <f t="shared" si="17"/>
        <v>334248.225</v>
      </c>
      <c r="O79" s="2">
        <f t="shared" si="18"/>
        <v>31.224999999976717</v>
      </c>
      <c r="P79" s="17">
        <v>44566430</v>
      </c>
      <c r="Q79" s="5">
        <v>7.5</v>
      </c>
      <c r="R79" s="9">
        <f t="shared" si="19"/>
        <v>0.07492704443275564</v>
      </c>
      <c r="S79" s="7"/>
      <c r="AB79" s="1">
        <v>0</v>
      </c>
      <c r="AC79" s="1">
        <f t="shared" si="20"/>
        <v>-81512.76</v>
      </c>
      <c r="AE79" s="1">
        <v>0</v>
      </c>
      <c r="AF79" s="1">
        <f t="shared" si="21"/>
        <v>334217</v>
      </c>
      <c r="AG79" s="20" t="s">
        <v>174</v>
      </c>
    </row>
    <row r="80" spans="1:33" ht="12.75">
      <c r="A80" t="s">
        <v>257</v>
      </c>
      <c r="B80" s="6" t="s">
        <v>39</v>
      </c>
      <c r="C80" s="33" t="s">
        <v>145</v>
      </c>
      <c r="D80" s="1">
        <v>15537226.19</v>
      </c>
      <c r="E80" s="1">
        <f t="shared" si="22"/>
        <v>3884306.5475</v>
      </c>
      <c r="F80" s="1">
        <v>1114082.5</v>
      </c>
      <c r="G80" s="1">
        <f t="shared" si="24"/>
        <v>4998389.047499999</v>
      </c>
      <c r="H80" s="1">
        <v>4615941.63</v>
      </c>
      <c r="I80" s="18">
        <v>0</v>
      </c>
      <c r="J80" s="1">
        <f t="shared" si="14"/>
        <v>4615941.63</v>
      </c>
      <c r="K80" s="10">
        <f t="shared" si="23"/>
        <v>0.3217040793753161</v>
      </c>
      <c r="L80" s="19">
        <f t="shared" si="15"/>
        <v>0.29708916981403616</v>
      </c>
      <c r="M80" s="11">
        <f t="shared" si="16"/>
        <v>-382447.4174999995</v>
      </c>
      <c r="N80" s="1">
        <f t="shared" si="17"/>
        <v>4616792.44704</v>
      </c>
      <c r="O80" s="2">
        <f t="shared" si="18"/>
        <v>850.8170400001109</v>
      </c>
      <c r="P80" s="17">
        <v>3374848280</v>
      </c>
      <c r="Q80" s="5">
        <v>1.368</v>
      </c>
      <c r="R80" s="9">
        <f t="shared" si="19"/>
        <v>0.2971439297196716</v>
      </c>
      <c r="S80" s="7"/>
      <c r="AB80" s="1">
        <v>1114082.5</v>
      </c>
      <c r="AC80" s="1">
        <f t="shared" si="20"/>
        <v>0</v>
      </c>
      <c r="AE80" s="1">
        <v>3265941.63</v>
      </c>
      <c r="AF80" s="1">
        <f t="shared" si="21"/>
        <v>1350000</v>
      </c>
      <c r="AG80" s="20" t="s">
        <v>170</v>
      </c>
    </row>
    <row r="81" spans="1:32" ht="12.75">
      <c r="A81" t="s">
        <v>258</v>
      </c>
      <c r="B81" s="6" t="s">
        <v>40</v>
      </c>
      <c r="C81" s="33" t="s">
        <v>146</v>
      </c>
      <c r="D81" s="1">
        <v>4788847</v>
      </c>
      <c r="E81" s="1">
        <f t="shared" si="22"/>
        <v>1197211.75</v>
      </c>
      <c r="F81" s="1">
        <v>0</v>
      </c>
      <c r="G81" s="1">
        <f t="shared" si="24"/>
        <v>1197211.75</v>
      </c>
      <c r="H81" s="1">
        <v>404670</v>
      </c>
      <c r="I81" s="18">
        <v>0</v>
      </c>
      <c r="J81" s="1">
        <f t="shared" si="14"/>
        <v>404670</v>
      </c>
      <c r="K81" s="10">
        <f t="shared" si="23"/>
        <v>0.25</v>
      </c>
      <c r="L81" s="19">
        <f t="shared" si="15"/>
        <v>0.08450259530112363</v>
      </c>
      <c r="M81" s="11">
        <f t="shared" si="16"/>
        <v>-792541.75</v>
      </c>
      <c r="N81" s="1">
        <f t="shared" si="17"/>
        <v>404511.30640000006</v>
      </c>
      <c r="O81" s="2">
        <f t="shared" si="18"/>
        <v>-158.6935999999405</v>
      </c>
      <c r="P81" s="17">
        <v>763228880</v>
      </c>
      <c r="Q81" s="5">
        <v>0.53</v>
      </c>
      <c r="R81" s="9">
        <f t="shared" si="19"/>
        <v>0.08446945713655084</v>
      </c>
      <c r="S81" s="7"/>
      <c r="AB81" s="1">
        <v>0</v>
      </c>
      <c r="AC81" s="1">
        <f t="shared" si="20"/>
        <v>0</v>
      </c>
      <c r="AE81" s="1">
        <v>404670</v>
      </c>
      <c r="AF81" s="1">
        <f t="shared" si="21"/>
        <v>0</v>
      </c>
    </row>
    <row r="82" spans="1:32" ht="12.75">
      <c r="A82" t="s">
        <v>259</v>
      </c>
      <c r="B82" s="6" t="s">
        <v>40</v>
      </c>
      <c r="C82" s="33" t="s">
        <v>147</v>
      </c>
      <c r="D82" s="1">
        <v>3489717.1</v>
      </c>
      <c r="E82" s="1">
        <f t="shared" si="22"/>
        <v>872429.275</v>
      </c>
      <c r="F82" s="1">
        <v>19261.71</v>
      </c>
      <c r="G82" s="1">
        <f t="shared" si="24"/>
        <v>891690.985</v>
      </c>
      <c r="H82" s="1">
        <v>671262.95</v>
      </c>
      <c r="I82" s="18">
        <v>0</v>
      </c>
      <c r="J82" s="1">
        <f t="shared" si="14"/>
        <v>671262.95</v>
      </c>
      <c r="K82" s="10">
        <f t="shared" si="23"/>
        <v>0.25551956202982756</v>
      </c>
      <c r="L82" s="19">
        <f t="shared" si="15"/>
        <v>0.19235454644733235</v>
      </c>
      <c r="M82" s="11">
        <f t="shared" si="16"/>
        <v>-220428.03500000003</v>
      </c>
      <c r="N82" s="1">
        <f t="shared" si="17"/>
        <v>671211.7784</v>
      </c>
      <c r="O82" s="2">
        <f t="shared" si="18"/>
        <v>-51.17160000000149</v>
      </c>
      <c r="P82" s="17">
        <v>364789010</v>
      </c>
      <c r="Q82" s="5">
        <v>1.84</v>
      </c>
      <c r="R82" s="9">
        <f t="shared" si="19"/>
        <v>0.19233988290913323</v>
      </c>
      <c r="S82" s="7"/>
      <c r="AB82" s="1">
        <v>19606.4</v>
      </c>
      <c r="AC82" s="1">
        <f t="shared" si="20"/>
        <v>344.6900000000023</v>
      </c>
      <c r="AE82" s="1">
        <v>671262.95</v>
      </c>
      <c r="AF82" s="1">
        <f t="shared" si="21"/>
        <v>0</v>
      </c>
    </row>
    <row r="83" spans="1:32" s="12" customFormat="1" ht="12.75">
      <c r="A83" t="s">
        <v>260</v>
      </c>
      <c r="B83" s="6" t="s">
        <v>48</v>
      </c>
      <c r="C83" s="33" t="s">
        <v>87</v>
      </c>
      <c r="D83" s="1">
        <v>8333539.47</v>
      </c>
      <c r="E83" s="1">
        <f t="shared" si="22"/>
        <v>2083384.8675</v>
      </c>
      <c r="F83" s="1">
        <v>0</v>
      </c>
      <c r="G83" s="1">
        <f t="shared" si="24"/>
        <v>2083384.8675</v>
      </c>
      <c r="H83" s="1">
        <v>195000</v>
      </c>
      <c r="I83" s="18">
        <v>0</v>
      </c>
      <c r="J83" s="1">
        <f t="shared" si="14"/>
        <v>195000</v>
      </c>
      <c r="K83" s="10">
        <f t="shared" si="23"/>
        <v>0.25</v>
      </c>
      <c r="L83" s="19">
        <f t="shared" si="15"/>
        <v>0.02339942118255786</v>
      </c>
      <c r="M83" s="11">
        <f t="shared" si="16"/>
        <v>-1888384.8675</v>
      </c>
      <c r="N83" s="1">
        <f t="shared" si="17"/>
        <v>186123.816</v>
      </c>
      <c r="O83" s="2">
        <f t="shared" si="18"/>
        <v>-8876.184000000008</v>
      </c>
      <c r="P83" s="17">
        <v>46530954</v>
      </c>
      <c r="Q83" s="5">
        <v>4</v>
      </c>
      <c r="R83" s="9">
        <f t="shared" si="19"/>
        <v>0.022334305449686676</v>
      </c>
      <c r="S83" s="13"/>
      <c r="AB83" s="14">
        <v>0</v>
      </c>
      <c r="AC83" s="1">
        <f t="shared" si="20"/>
        <v>0</v>
      </c>
      <c r="AE83" s="14">
        <v>195000</v>
      </c>
      <c r="AF83" s="1">
        <f t="shared" si="21"/>
        <v>0</v>
      </c>
    </row>
    <row r="84" spans="1:32" ht="12.75">
      <c r="A84" t="s">
        <v>261</v>
      </c>
      <c r="B84" s="6" t="s">
        <v>48</v>
      </c>
      <c r="C84" s="33" t="s">
        <v>148</v>
      </c>
      <c r="D84" s="1">
        <v>3710172.8600000003</v>
      </c>
      <c r="E84" s="1">
        <f t="shared" si="22"/>
        <v>927543.2150000001</v>
      </c>
      <c r="F84" s="1">
        <v>0</v>
      </c>
      <c r="G84" s="1">
        <f t="shared" si="24"/>
        <v>927543.2150000001</v>
      </c>
      <c r="H84" s="1">
        <v>75000</v>
      </c>
      <c r="I84" s="18">
        <v>0</v>
      </c>
      <c r="J84" s="1">
        <f t="shared" si="14"/>
        <v>75000</v>
      </c>
      <c r="K84" s="10">
        <f t="shared" si="23"/>
        <v>0.25</v>
      </c>
      <c r="L84" s="19">
        <f t="shared" si="15"/>
        <v>0.020214691560220186</v>
      </c>
      <c r="M84" s="11">
        <f t="shared" si="16"/>
        <v>-852543.2150000001</v>
      </c>
      <c r="N84" s="1">
        <f t="shared" si="17"/>
        <v>75008.295864</v>
      </c>
      <c r="O84" s="2">
        <f t="shared" si="18"/>
        <v>8.29586399999971</v>
      </c>
      <c r="P84" s="17">
        <v>29231604</v>
      </c>
      <c r="Q84" s="5">
        <v>2.566</v>
      </c>
      <c r="R84" s="9">
        <f t="shared" si="19"/>
        <v>0.020216927537979993</v>
      </c>
      <c r="S84" s="7"/>
      <c r="AB84" s="1">
        <v>0</v>
      </c>
      <c r="AC84" s="1">
        <f t="shared" si="20"/>
        <v>0</v>
      </c>
      <c r="AE84" s="1">
        <v>75000</v>
      </c>
      <c r="AF84" s="1">
        <f t="shared" si="21"/>
        <v>0</v>
      </c>
    </row>
    <row r="85" spans="1:33" ht="12.75">
      <c r="A85" t="s">
        <v>262</v>
      </c>
      <c r="B85" s="6" t="s">
        <v>41</v>
      </c>
      <c r="C85" s="33" t="s">
        <v>149</v>
      </c>
      <c r="D85" s="1">
        <v>3692978.81</v>
      </c>
      <c r="E85" s="1">
        <f t="shared" si="22"/>
        <v>923244.7025</v>
      </c>
      <c r="F85" s="1">
        <v>0</v>
      </c>
      <c r="G85" s="1">
        <f t="shared" si="24"/>
        <v>923244.7025</v>
      </c>
      <c r="H85" s="1">
        <v>905473</v>
      </c>
      <c r="I85" s="18">
        <v>0</v>
      </c>
      <c r="J85" s="1">
        <f t="shared" si="14"/>
        <v>905473</v>
      </c>
      <c r="K85" s="10">
        <f t="shared" si="23"/>
        <v>0.25</v>
      </c>
      <c r="L85" s="19">
        <f t="shared" si="15"/>
        <v>0.2451877052606213</v>
      </c>
      <c r="M85" s="11">
        <f t="shared" si="16"/>
        <v>-17771.702500000014</v>
      </c>
      <c r="N85" s="1">
        <f t="shared" si="17"/>
        <v>905522.4932400001</v>
      </c>
      <c r="O85" s="2">
        <f t="shared" si="18"/>
        <v>49.49324000009801</v>
      </c>
      <c r="P85" s="17">
        <v>103052520</v>
      </c>
      <c r="Q85" s="5">
        <v>8.787</v>
      </c>
      <c r="R85" s="9">
        <f t="shared" si="19"/>
        <v>0.24520110724382957</v>
      </c>
      <c r="S85" s="7"/>
      <c r="AB85" s="1">
        <v>0</v>
      </c>
      <c r="AC85" s="1">
        <f t="shared" si="20"/>
        <v>0</v>
      </c>
      <c r="AE85" s="1">
        <v>584000</v>
      </c>
      <c r="AF85" s="1">
        <f t="shared" si="21"/>
        <v>321473</v>
      </c>
      <c r="AG85" s="20" t="s">
        <v>170</v>
      </c>
    </row>
    <row r="86" spans="1:33" s="12" customFormat="1" ht="12.75">
      <c r="A86" t="s">
        <v>263</v>
      </c>
      <c r="B86" s="6" t="s">
        <v>41</v>
      </c>
      <c r="C86" s="33" t="s">
        <v>150</v>
      </c>
      <c r="D86" s="1">
        <v>15927769.620000001</v>
      </c>
      <c r="E86" s="1">
        <f t="shared" si="22"/>
        <v>3981942.4050000003</v>
      </c>
      <c r="F86" s="1">
        <v>773723.74</v>
      </c>
      <c r="G86" s="1">
        <f t="shared" si="24"/>
        <v>4755666.1450000005</v>
      </c>
      <c r="H86" s="1">
        <v>2537161.06</v>
      </c>
      <c r="I86" s="18">
        <v>0</v>
      </c>
      <c r="J86" s="1">
        <f t="shared" si="14"/>
        <v>2537161.06</v>
      </c>
      <c r="K86" s="10">
        <f t="shared" si="23"/>
        <v>0.2985770298327557</v>
      </c>
      <c r="L86" s="19">
        <f t="shared" si="15"/>
        <v>0.1592916723766626</v>
      </c>
      <c r="M86" s="11">
        <f t="shared" si="16"/>
        <v>-2218505.0850000004</v>
      </c>
      <c r="N86" s="1">
        <f t="shared" si="17"/>
        <v>2537863.7774939993</v>
      </c>
      <c r="O86" s="2">
        <f t="shared" si="18"/>
        <v>702.7174939992838</v>
      </c>
      <c r="P86" s="17">
        <v>1132469334</v>
      </c>
      <c r="Q86" s="5">
        <v>2.2409999999999997</v>
      </c>
      <c r="R86" s="9">
        <f t="shared" si="19"/>
        <v>0.1593357913908601</v>
      </c>
      <c r="S86" s="13"/>
      <c r="AB86" s="14">
        <v>773723.74</v>
      </c>
      <c r="AC86" s="1">
        <f t="shared" si="20"/>
        <v>0</v>
      </c>
      <c r="AE86" s="14">
        <v>2512161.06</v>
      </c>
      <c r="AF86" s="1">
        <f t="shared" si="21"/>
        <v>25000</v>
      </c>
      <c r="AG86" s="35" t="s">
        <v>169</v>
      </c>
    </row>
    <row r="87" spans="1:33" ht="12.75">
      <c r="A87" t="s">
        <v>264</v>
      </c>
      <c r="B87" s="6" t="s">
        <v>41</v>
      </c>
      <c r="C87" s="33" t="s">
        <v>151</v>
      </c>
      <c r="D87" s="1">
        <v>3622637.21</v>
      </c>
      <c r="E87" s="1">
        <f t="shared" si="22"/>
        <v>905659.3025</v>
      </c>
      <c r="F87" s="1">
        <v>13739.38</v>
      </c>
      <c r="G87" s="1">
        <f t="shared" si="24"/>
        <v>919398.6825</v>
      </c>
      <c r="H87" s="1">
        <v>909314</v>
      </c>
      <c r="I87" s="18">
        <v>0</v>
      </c>
      <c r="J87" s="1">
        <f t="shared" si="14"/>
        <v>909314</v>
      </c>
      <c r="K87" s="10">
        <f t="shared" si="23"/>
        <v>0.2537926458553657</v>
      </c>
      <c r="L87" s="19">
        <f t="shared" si="15"/>
        <v>0.2510088499863888</v>
      </c>
      <c r="M87" s="11">
        <f t="shared" si="16"/>
        <v>-10084.682499999995</v>
      </c>
      <c r="N87" s="1">
        <f t="shared" si="17"/>
        <v>914287.8582649999</v>
      </c>
      <c r="O87" s="2">
        <f t="shared" si="18"/>
        <v>4973.85826499993</v>
      </c>
      <c r="P87" s="17">
        <v>160598605</v>
      </c>
      <c r="Q87" s="5">
        <v>5.693</v>
      </c>
      <c r="R87" s="9">
        <f t="shared" si="19"/>
        <v>0.2523818437411236</v>
      </c>
      <c r="S87" s="7"/>
      <c r="AB87" s="1">
        <v>13739.38</v>
      </c>
      <c r="AC87" s="1">
        <f t="shared" si="20"/>
        <v>0</v>
      </c>
      <c r="AE87" s="1">
        <v>560000</v>
      </c>
      <c r="AF87" s="1">
        <f t="shared" si="21"/>
        <v>349314</v>
      </c>
      <c r="AG87" s="20" t="s">
        <v>173</v>
      </c>
    </row>
    <row r="88" spans="1:33" ht="12.75">
      <c r="A88" t="s">
        <v>265</v>
      </c>
      <c r="B88" s="6" t="s">
        <v>54</v>
      </c>
      <c r="C88" s="33" t="s">
        <v>72</v>
      </c>
      <c r="D88" s="1">
        <v>2550053.67</v>
      </c>
      <c r="E88" s="1">
        <f t="shared" si="22"/>
        <v>637513.4175</v>
      </c>
      <c r="F88" s="1">
        <v>0</v>
      </c>
      <c r="G88" s="1">
        <f t="shared" si="24"/>
        <v>637513.4175</v>
      </c>
      <c r="H88" s="1">
        <v>151821</v>
      </c>
      <c r="I88" s="18">
        <v>0</v>
      </c>
      <c r="J88" s="1">
        <f t="shared" si="14"/>
        <v>151821</v>
      </c>
      <c r="K88" s="10">
        <f t="shared" si="23"/>
        <v>0.25</v>
      </c>
      <c r="L88" s="19">
        <f t="shared" si="15"/>
        <v>0.05953639399283702</v>
      </c>
      <c r="M88" s="11">
        <f t="shared" si="16"/>
        <v>-485692.4175</v>
      </c>
      <c r="N88" s="1">
        <f t="shared" si="17"/>
        <v>151239.78</v>
      </c>
      <c r="O88" s="2">
        <f t="shared" si="18"/>
        <v>-581.2200000000012</v>
      </c>
      <c r="P88" s="17">
        <v>25206630</v>
      </c>
      <c r="Q88" s="5">
        <v>6</v>
      </c>
      <c r="R88" s="9">
        <f t="shared" si="19"/>
        <v>0.05930846937821509</v>
      </c>
      <c r="S88" s="25" t="s">
        <v>90</v>
      </c>
      <c r="AC88" s="1">
        <f t="shared" si="20"/>
        <v>0</v>
      </c>
      <c r="AE88" s="1">
        <v>0</v>
      </c>
      <c r="AF88" s="1">
        <f t="shared" si="21"/>
        <v>151821</v>
      </c>
      <c r="AG88" s="20" t="s">
        <v>172</v>
      </c>
    </row>
    <row r="89" spans="1:32" ht="12.75">
      <c r="A89" t="s">
        <v>266</v>
      </c>
      <c r="B89" s="6" t="s">
        <v>42</v>
      </c>
      <c r="C89" s="33" t="s">
        <v>152</v>
      </c>
      <c r="D89" s="1">
        <v>1028778.69</v>
      </c>
      <c r="E89" s="1">
        <f t="shared" si="22"/>
        <v>257194.6725</v>
      </c>
      <c r="F89" s="1">
        <v>25108.4</v>
      </c>
      <c r="G89" s="1">
        <f t="shared" si="24"/>
        <v>282303.0725</v>
      </c>
      <c r="H89" s="1">
        <v>19817.92</v>
      </c>
      <c r="I89" s="18">
        <v>0</v>
      </c>
      <c r="J89" s="1">
        <f t="shared" si="14"/>
        <v>19817.92</v>
      </c>
      <c r="K89" s="10">
        <f t="shared" si="23"/>
        <v>0.27440602652840723</v>
      </c>
      <c r="L89" s="19">
        <f t="shared" si="15"/>
        <v>0.019263540538538952</v>
      </c>
      <c r="M89" s="11">
        <f t="shared" si="16"/>
        <v>-262485.1525</v>
      </c>
      <c r="N89" s="1">
        <f t="shared" si="17"/>
        <v>19816.206</v>
      </c>
      <c r="O89" s="2">
        <f t="shared" si="18"/>
        <v>-1.7139999999999418</v>
      </c>
      <c r="P89" s="17">
        <v>57605250</v>
      </c>
      <c r="Q89" s="5">
        <v>0.344</v>
      </c>
      <c r="R89" s="9">
        <f t="shared" si="19"/>
        <v>0.01926187448536672</v>
      </c>
      <c r="S89" s="7"/>
      <c r="AB89" s="1">
        <v>25108.4</v>
      </c>
      <c r="AC89" s="1">
        <f t="shared" si="20"/>
        <v>0</v>
      </c>
      <c r="AE89" s="1">
        <v>19817.92</v>
      </c>
      <c r="AF89" s="1">
        <f t="shared" si="21"/>
        <v>0</v>
      </c>
    </row>
    <row r="90" spans="1:32" ht="12.75">
      <c r="A90" t="s">
        <v>267</v>
      </c>
      <c r="B90" s="6" t="s">
        <v>43</v>
      </c>
      <c r="C90" s="33" t="s">
        <v>153</v>
      </c>
      <c r="D90" s="1">
        <v>6797927.55</v>
      </c>
      <c r="E90" s="1">
        <f t="shared" si="22"/>
        <v>1699481.8875</v>
      </c>
      <c r="F90" s="1">
        <v>2296.63</v>
      </c>
      <c r="G90" s="1">
        <f t="shared" si="24"/>
        <v>1701778.5174999998</v>
      </c>
      <c r="H90" s="1">
        <v>992351.46</v>
      </c>
      <c r="I90" s="18">
        <v>0</v>
      </c>
      <c r="J90" s="1">
        <f t="shared" si="14"/>
        <v>992351.46</v>
      </c>
      <c r="K90" s="10">
        <f t="shared" si="23"/>
        <v>0.2503378426708887</v>
      </c>
      <c r="L90" s="19">
        <f t="shared" si="15"/>
        <v>0.14597852841194225</v>
      </c>
      <c r="M90" s="11">
        <f t="shared" si="16"/>
        <v>-709427.0574999999</v>
      </c>
      <c r="N90" s="1">
        <f t="shared" si="17"/>
        <v>992523.9091200001</v>
      </c>
      <c r="O90" s="2">
        <f t="shared" si="18"/>
        <v>172.44912000012118</v>
      </c>
      <c r="P90" s="17">
        <v>899025280</v>
      </c>
      <c r="Q90" s="5">
        <v>1.104</v>
      </c>
      <c r="R90" s="9">
        <f t="shared" si="19"/>
        <v>0.1460038963080741</v>
      </c>
      <c r="S90" s="7"/>
      <c r="AB90" s="1">
        <v>2296.63</v>
      </c>
      <c r="AC90" s="1">
        <f t="shared" si="20"/>
        <v>0</v>
      </c>
      <c r="AE90" s="1">
        <v>992351.46</v>
      </c>
      <c r="AF90" s="1">
        <f t="shared" si="21"/>
        <v>0</v>
      </c>
    </row>
    <row r="91" spans="1:32" ht="12.75">
      <c r="A91" t="s">
        <v>268</v>
      </c>
      <c r="B91" s="6" t="s">
        <v>43</v>
      </c>
      <c r="C91" s="33" t="s">
        <v>154</v>
      </c>
      <c r="D91" s="1">
        <v>2835054.88</v>
      </c>
      <c r="E91" s="1">
        <f t="shared" si="22"/>
        <v>708763.72</v>
      </c>
      <c r="F91" s="1">
        <v>6362.14</v>
      </c>
      <c r="G91" s="1">
        <f t="shared" si="24"/>
        <v>715125.86</v>
      </c>
      <c r="H91" s="1">
        <v>371650.3</v>
      </c>
      <c r="I91" s="18">
        <v>0</v>
      </c>
      <c r="J91" s="1">
        <f t="shared" si="14"/>
        <v>371650.3</v>
      </c>
      <c r="K91" s="10">
        <f t="shared" si="23"/>
        <v>0.25224409765217665</v>
      </c>
      <c r="L91" s="19">
        <f t="shared" si="15"/>
        <v>0.13109104258327445</v>
      </c>
      <c r="M91" s="11">
        <f t="shared" si="16"/>
        <v>-343475.56</v>
      </c>
      <c r="N91" s="1">
        <f t="shared" si="17"/>
        <v>371664.557264</v>
      </c>
      <c r="O91" s="2">
        <f t="shared" si="18"/>
        <v>14.257264000014402</v>
      </c>
      <c r="P91" s="17">
        <v>70806736</v>
      </c>
      <c r="Q91" s="5">
        <v>5.249</v>
      </c>
      <c r="R91" s="9">
        <f t="shared" si="19"/>
        <v>0.13109607150320843</v>
      </c>
      <c r="S91" s="7"/>
      <c r="AB91" s="1">
        <v>6362.14</v>
      </c>
      <c r="AC91" s="1">
        <f t="shared" si="20"/>
        <v>0</v>
      </c>
      <c r="AE91" s="1">
        <v>371650.3</v>
      </c>
      <c r="AF91" s="1">
        <f t="shared" si="21"/>
        <v>0</v>
      </c>
    </row>
    <row r="92" spans="1:32" ht="12.75">
      <c r="A92" t="s">
        <v>269</v>
      </c>
      <c r="B92" s="6" t="s">
        <v>44</v>
      </c>
      <c r="C92" s="33" t="s">
        <v>155</v>
      </c>
      <c r="D92" s="1">
        <v>1642500.84</v>
      </c>
      <c r="E92" s="1">
        <f t="shared" si="22"/>
        <v>410625.21</v>
      </c>
      <c r="F92" s="1">
        <v>3088.39</v>
      </c>
      <c r="G92" s="1">
        <f t="shared" si="24"/>
        <v>413713.60000000003</v>
      </c>
      <c r="H92" s="1">
        <v>74228.81</v>
      </c>
      <c r="I92" s="18">
        <v>0</v>
      </c>
      <c r="J92" s="1">
        <f t="shared" si="14"/>
        <v>74228.81</v>
      </c>
      <c r="K92" s="10">
        <f t="shared" si="23"/>
        <v>0.2518802973641097</v>
      </c>
      <c r="L92" s="19">
        <f t="shared" si="15"/>
        <v>0.0451925552744314</v>
      </c>
      <c r="M92" s="11">
        <f t="shared" si="16"/>
        <v>-339484.79000000004</v>
      </c>
      <c r="N92" s="1">
        <f t="shared" si="17"/>
        <v>74241.48368</v>
      </c>
      <c r="O92" s="2">
        <f t="shared" si="18"/>
        <v>12.673680000007153</v>
      </c>
      <c r="P92" s="17">
        <v>27456170</v>
      </c>
      <c r="Q92" s="5">
        <v>2.704</v>
      </c>
      <c r="R92" s="9">
        <f t="shared" si="19"/>
        <v>0.04520027136180947</v>
      </c>
      <c r="S92" s="7"/>
      <c r="AB92" s="1">
        <v>3088.39</v>
      </c>
      <c r="AC92" s="1">
        <f t="shared" si="20"/>
        <v>0</v>
      </c>
      <c r="AE92" s="1">
        <v>74228.81</v>
      </c>
      <c r="AF92" s="1">
        <f t="shared" si="21"/>
        <v>0</v>
      </c>
    </row>
    <row r="93" spans="1:33" ht="12.75">
      <c r="A93" t="s">
        <v>270</v>
      </c>
      <c r="B93" s="6" t="s">
        <v>45</v>
      </c>
      <c r="C93" s="33" t="s">
        <v>45</v>
      </c>
      <c r="D93" s="1">
        <v>22215910.150000002</v>
      </c>
      <c r="E93" s="1">
        <f t="shared" si="22"/>
        <v>5553977.537500001</v>
      </c>
      <c r="F93" s="1">
        <v>650000</v>
      </c>
      <c r="G93" s="1">
        <f t="shared" si="24"/>
        <v>6203977.537500001</v>
      </c>
      <c r="H93" s="1">
        <v>6162349.01</v>
      </c>
      <c r="I93" s="18">
        <v>0</v>
      </c>
      <c r="J93" s="1">
        <f t="shared" si="14"/>
        <v>6162349.01</v>
      </c>
      <c r="K93" s="10">
        <f t="shared" si="23"/>
        <v>0.2792583106256396</v>
      </c>
      <c r="L93" s="19">
        <f t="shared" si="15"/>
        <v>0.27738449464335807</v>
      </c>
      <c r="M93" s="11">
        <f t="shared" si="16"/>
        <v>-41628.52750000078</v>
      </c>
      <c r="N93" s="1">
        <f t="shared" si="17"/>
        <v>6163099.093479999</v>
      </c>
      <c r="O93" s="2">
        <f t="shared" si="18"/>
        <v>750.0834799995646</v>
      </c>
      <c r="P93" s="17">
        <v>1926570520</v>
      </c>
      <c r="Q93" s="5">
        <v>3.199</v>
      </c>
      <c r="R93" s="9">
        <f t="shared" si="19"/>
        <v>0.2774182579902088</v>
      </c>
      <c r="S93" s="7"/>
      <c r="AB93" s="1">
        <v>650000</v>
      </c>
      <c r="AC93" s="1">
        <f t="shared" si="20"/>
        <v>0</v>
      </c>
      <c r="AE93" s="1">
        <v>4004718.01</v>
      </c>
      <c r="AF93" s="1">
        <f t="shared" si="21"/>
        <v>2157631</v>
      </c>
      <c r="AG93" s="20" t="s">
        <v>170</v>
      </c>
    </row>
    <row r="94" spans="1:32" ht="12.75">
      <c r="A94" t="s">
        <v>271</v>
      </c>
      <c r="B94" s="6" t="s">
        <v>55</v>
      </c>
      <c r="C94" s="33" t="s">
        <v>156</v>
      </c>
      <c r="D94" s="1">
        <v>3646666.0900000003</v>
      </c>
      <c r="E94" s="1">
        <f t="shared" si="22"/>
        <v>911666.5225000001</v>
      </c>
      <c r="F94" s="1">
        <v>235967.64</v>
      </c>
      <c r="G94" s="1">
        <f t="shared" si="24"/>
        <v>1147634.1625</v>
      </c>
      <c r="H94" s="1">
        <v>584000</v>
      </c>
      <c r="I94" s="18">
        <v>0</v>
      </c>
      <c r="J94" s="1">
        <f t="shared" si="14"/>
        <v>584000</v>
      </c>
      <c r="K94" s="10">
        <f t="shared" si="23"/>
        <v>0.3147077725726185</v>
      </c>
      <c r="L94" s="19">
        <f t="shared" si="15"/>
        <v>0.16014627760996894</v>
      </c>
      <c r="M94" s="11">
        <f t="shared" si="16"/>
        <v>-563634.1625000001</v>
      </c>
      <c r="N94" s="1">
        <f t="shared" si="17"/>
        <v>583914.55636</v>
      </c>
      <c r="O94" s="2">
        <f t="shared" si="18"/>
        <v>-85.44363999995403</v>
      </c>
      <c r="P94" s="17">
        <v>230522920</v>
      </c>
      <c r="Q94" s="5">
        <v>2.533</v>
      </c>
      <c r="R94" s="9">
        <f t="shared" si="19"/>
        <v>0.16012284699200413</v>
      </c>
      <c r="S94" s="7"/>
      <c r="AB94" s="1">
        <v>235967.64</v>
      </c>
      <c r="AC94" s="1">
        <f t="shared" si="20"/>
        <v>0</v>
      </c>
      <c r="AE94" s="1">
        <v>584000</v>
      </c>
      <c r="AF94" s="1">
        <f t="shared" si="21"/>
        <v>0</v>
      </c>
    </row>
    <row r="95" spans="1:32" ht="12.75">
      <c r="A95" t="s">
        <v>272</v>
      </c>
      <c r="B95" s="6" t="s">
        <v>55</v>
      </c>
      <c r="C95" s="33" t="s">
        <v>66</v>
      </c>
      <c r="D95" s="1">
        <v>19016527.3</v>
      </c>
      <c r="E95" s="1">
        <f t="shared" si="22"/>
        <v>4754131.825</v>
      </c>
      <c r="F95" s="1">
        <v>1157745.67</v>
      </c>
      <c r="G95" s="1">
        <f t="shared" si="24"/>
        <v>5911877.495</v>
      </c>
      <c r="H95" s="1">
        <v>1100000</v>
      </c>
      <c r="I95" s="18">
        <v>0</v>
      </c>
      <c r="J95" s="1">
        <f t="shared" si="14"/>
        <v>1100000</v>
      </c>
      <c r="K95" s="10">
        <f t="shared" si="23"/>
        <v>0.31088102479152435</v>
      </c>
      <c r="L95" s="19">
        <f t="shared" si="15"/>
        <v>0.05784442041633963</v>
      </c>
      <c r="M95" s="11">
        <f t="shared" si="16"/>
        <v>-4811877.495</v>
      </c>
      <c r="N95" s="1">
        <f t="shared" si="17"/>
        <v>1100049.099237</v>
      </c>
      <c r="O95" s="2">
        <f t="shared" si="18"/>
        <v>49.09923700010404</v>
      </c>
      <c r="P95" s="17">
        <v>262478907</v>
      </c>
      <c r="Q95" s="5">
        <v>4.191</v>
      </c>
      <c r="R95" s="9">
        <f t="shared" si="19"/>
        <v>0.05784700234080068</v>
      </c>
      <c r="S95" s="7"/>
      <c r="AB95" s="1">
        <v>1157745.67</v>
      </c>
      <c r="AC95" s="1">
        <f t="shared" si="20"/>
        <v>0</v>
      </c>
      <c r="AE95" s="1">
        <v>1100000</v>
      </c>
      <c r="AF95" s="1">
        <f t="shared" si="21"/>
        <v>0</v>
      </c>
    </row>
    <row r="96" spans="1:32" ht="12.75">
      <c r="A96" t="s">
        <v>273</v>
      </c>
      <c r="B96" s="6" t="s">
        <v>46</v>
      </c>
      <c r="C96" s="33" t="s">
        <v>157</v>
      </c>
      <c r="D96" s="1">
        <v>1402439.6199999999</v>
      </c>
      <c r="E96" s="1">
        <f t="shared" si="22"/>
        <v>350609.90499999997</v>
      </c>
      <c r="F96" s="1">
        <v>0</v>
      </c>
      <c r="G96" s="1">
        <f t="shared" si="24"/>
        <v>350609.90499999997</v>
      </c>
      <c r="H96" s="1">
        <v>7823.44</v>
      </c>
      <c r="I96" s="18">
        <v>0</v>
      </c>
      <c r="J96" s="1">
        <f t="shared" si="14"/>
        <v>7823.44</v>
      </c>
      <c r="K96" s="10">
        <f t="shared" si="23"/>
        <v>0.25</v>
      </c>
      <c r="L96" s="19">
        <f t="shared" si="15"/>
        <v>0.005578450500421544</v>
      </c>
      <c r="M96" s="11">
        <f t="shared" si="16"/>
        <v>-342786.46499999997</v>
      </c>
      <c r="N96" s="1">
        <f t="shared" si="17"/>
        <v>7814.83404</v>
      </c>
      <c r="O96" s="2">
        <f t="shared" si="18"/>
        <v>-8.605959999999868</v>
      </c>
      <c r="P96" s="17">
        <v>30646408</v>
      </c>
      <c r="Q96" s="5">
        <v>0.255</v>
      </c>
      <c r="R96" s="9">
        <f t="shared" si="19"/>
        <v>0.005572314079375482</v>
      </c>
      <c r="S96" s="7"/>
      <c r="AB96" s="1">
        <v>0</v>
      </c>
      <c r="AC96" s="1">
        <f t="shared" si="20"/>
        <v>0</v>
      </c>
      <c r="AE96" s="1">
        <v>7823.44</v>
      </c>
      <c r="AF96" s="1">
        <f t="shared" si="21"/>
        <v>0</v>
      </c>
    </row>
    <row r="97" spans="1:33" ht="12.75">
      <c r="A97" t="s">
        <v>274</v>
      </c>
      <c r="B97" s="6" t="s">
        <v>46</v>
      </c>
      <c r="C97" s="33" t="s">
        <v>158</v>
      </c>
      <c r="D97" s="1">
        <v>1389663.03</v>
      </c>
      <c r="E97" s="1">
        <f t="shared" si="22"/>
        <v>347415.7575</v>
      </c>
      <c r="F97" s="1">
        <v>0</v>
      </c>
      <c r="G97" s="1">
        <f t="shared" si="24"/>
        <v>347415.7575</v>
      </c>
      <c r="H97" s="1">
        <v>231952.78</v>
      </c>
      <c r="I97" s="18">
        <v>0</v>
      </c>
      <c r="J97" s="1">
        <f t="shared" si="14"/>
        <v>231952.78</v>
      </c>
      <c r="K97" s="10">
        <f t="shared" si="23"/>
        <v>0.25</v>
      </c>
      <c r="L97" s="19">
        <f t="shared" si="15"/>
        <v>0.1669129673831792</v>
      </c>
      <c r="M97" s="11">
        <f t="shared" si="16"/>
        <v>-115462.97750000001</v>
      </c>
      <c r="N97" s="1">
        <f t="shared" si="17"/>
        <v>231944.274816</v>
      </c>
      <c r="O97" s="2">
        <f t="shared" si="18"/>
        <v>-8.50518400000874</v>
      </c>
      <c r="P97" s="17">
        <v>21772672</v>
      </c>
      <c r="Q97" s="5">
        <v>10.652999999999999</v>
      </c>
      <c r="R97" s="9">
        <f t="shared" si="19"/>
        <v>0.16690684706205358</v>
      </c>
      <c r="S97" s="7"/>
      <c r="AB97" s="1">
        <v>0</v>
      </c>
      <c r="AC97" s="1">
        <f t="shared" si="20"/>
        <v>0</v>
      </c>
      <c r="AE97" s="1">
        <v>156952.78</v>
      </c>
      <c r="AF97" s="1">
        <f t="shared" si="21"/>
        <v>75000</v>
      </c>
      <c r="AG97" s="20" t="s">
        <v>170</v>
      </c>
    </row>
    <row r="98" spans="1:32" ht="12.75">
      <c r="A98" t="s">
        <v>275</v>
      </c>
      <c r="B98" s="6" t="s">
        <v>47</v>
      </c>
      <c r="C98" s="33" t="s">
        <v>159</v>
      </c>
      <c r="D98" s="1">
        <v>13617774.07</v>
      </c>
      <c r="E98" s="1">
        <f t="shared" si="22"/>
        <v>3404443.5175</v>
      </c>
      <c r="F98" s="1">
        <v>464593.64</v>
      </c>
      <c r="G98" s="1">
        <f t="shared" si="24"/>
        <v>3869037.1575</v>
      </c>
      <c r="H98" s="1">
        <v>2073000</v>
      </c>
      <c r="I98" s="18">
        <v>0</v>
      </c>
      <c r="J98" s="1">
        <f t="shared" si="14"/>
        <v>2073000</v>
      </c>
      <c r="K98" s="10">
        <f t="shared" si="23"/>
        <v>0.28411670935439454</v>
      </c>
      <c r="L98" s="19">
        <f t="shared" si="15"/>
        <v>0.15222752186547328</v>
      </c>
      <c r="M98" s="11">
        <f t="shared" si="16"/>
        <v>-1796037.1575000002</v>
      </c>
      <c r="N98" s="1">
        <f t="shared" si="17"/>
        <v>2072857.5297</v>
      </c>
      <c r="O98" s="2">
        <f t="shared" si="18"/>
        <v>-142.4702999999281</v>
      </c>
      <c r="P98" s="17">
        <v>661409550</v>
      </c>
      <c r="Q98" s="5">
        <v>3.134</v>
      </c>
      <c r="R98" s="9">
        <f t="shared" si="19"/>
        <v>0.1522170597811952</v>
      </c>
      <c r="S98" s="7"/>
      <c r="AB98" s="1">
        <v>464593.64</v>
      </c>
      <c r="AC98" s="1">
        <f t="shared" si="20"/>
        <v>0</v>
      </c>
      <c r="AE98" s="1">
        <v>2073000</v>
      </c>
      <c r="AF98" s="1">
        <f t="shared" si="21"/>
        <v>0</v>
      </c>
    </row>
    <row r="99" spans="1:32" ht="12.75">
      <c r="A99" t="s">
        <v>276</v>
      </c>
      <c r="B99" s="6" t="s">
        <v>47</v>
      </c>
      <c r="C99" s="33" t="s">
        <v>86</v>
      </c>
      <c r="D99" s="1">
        <v>12263718.729999999</v>
      </c>
      <c r="E99" s="1">
        <f t="shared" si="22"/>
        <v>3065929.6824999996</v>
      </c>
      <c r="F99" s="1">
        <v>402051.6</v>
      </c>
      <c r="G99" s="1">
        <f t="shared" si="24"/>
        <v>3467981.2824999997</v>
      </c>
      <c r="H99" s="1">
        <v>1200000</v>
      </c>
      <c r="I99" s="18">
        <v>0</v>
      </c>
      <c r="J99" s="1">
        <f t="shared" si="14"/>
        <v>1200000</v>
      </c>
      <c r="K99" s="10">
        <f t="shared" si="23"/>
        <v>0.282783824291117</v>
      </c>
      <c r="L99" s="19">
        <f t="shared" si="15"/>
        <v>0.0978496022633422</v>
      </c>
      <c r="M99" s="11">
        <f t="shared" si="16"/>
        <v>-2267981.2824999997</v>
      </c>
      <c r="N99" s="1">
        <f aca="true" t="shared" si="25" ref="N99:N110">(P99*Q99)/1000</f>
        <v>1199909.34468</v>
      </c>
      <c r="O99" s="2">
        <f t="shared" si="18"/>
        <v>-90.65531999990344</v>
      </c>
      <c r="P99" s="17">
        <v>192200760</v>
      </c>
      <c r="Q99" s="5">
        <v>6.243</v>
      </c>
      <c r="R99" s="9">
        <f t="shared" si="19"/>
        <v>0.09784221010750466</v>
      </c>
      <c r="S99" s="7"/>
      <c r="AB99" s="1">
        <v>402051.6</v>
      </c>
      <c r="AC99" s="1">
        <f aca="true" t="shared" si="26" ref="AC99:AC112">AB99-F99</f>
        <v>0</v>
      </c>
      <c r="AE99" s="1">
        <v>1200000</v>
      </c>
      <c r="AF99" s="1">
        <f aca="true" t="shared" si="27" ref="AF99:AF110">H99-AE99</f>
        <v>0</v>
      </c>
    </row>
    <row r="100" spans="1:32" ht="12.75">
      <c r="A100" t="s">
        <v>277</v>
      </c>
      <c r="B100" s="6" t="s">
        <v>47</v>
      </c>
      <c r="C100" s="33" t="s">
        <v>56</v>
      </c>
      <c r="D100" s="1">
        <v>15292380.870000001</v>
      </c>
      <c r="E100" s="1">
        <f t="shared" si="22"/>
        <v>3823095.2175000003</v>
      </c>
      <c r="F100" s="1">
        <v>263308.68</v>
      </c>
      <c r="G100" s="1">
        <f t="shared" si="24"/>
        <v>4086403.8975000004</v>
      </c>
      <c r="H100" s="1">
        <v>1246526.37</v>
      </c>
      <c r="I100" s="18">
        <v>0</v>
      </c>
      <c r="J100" s="1">
        <f t="shared" si="14"/>
        <v>1246526.37</v>
      </c>
      <c r="K100" s="10">
        <f t="shared" si="23"/>
        <v>0.26721829205264885</v>
      </c>
      <c r="L100" s="19">
        <f t="shared" si="15"/>
        <v>0.08151290375231153</v>
      </c>
      <c r="M100" s="11">
        <f t="shared" si="16"/>
        <v>-2839877.5275000003</v>
      </c>
      <c r="N100" s="1">
        <f t="shared" si="25"/>
        <v>1246462.02928</v>
      </c>
      <c r="O100" s="2">
        <f t="shared" si="18"/>
        <v>-64.34072000021115</v>
      </c>
      <c r="P100" s="17">
        <v>352506230</v>
      </c>
      <c r="Q100" s="5">
        <v>3.536</v>
      </c>
      <c r="R100" s="9">
        <f t="shared" si="19"/>
        <v>0.081508696381298</v>
      </c>
      <c r="S100" s="7"/>
      <c r="AB100" s="1">
        <v>263308.68</v>
      </c>
      <c r="AC100" s="1">
        <f t="shared" si="26"/>
        <v>0</v>
      </c>
      <c r="AE100" s="1">
        <v>1246526.37</v>
      </c>
      <c r="AF100" s="1">
        <f t="shared" si="27"/>
        <v>0</v>
      </c>
    </row>
    <row r="101" spans="1:32" s="12" customFormat="1" ht="13.5" customHeight="1">
      <c r="A101" t="s">
        <v>278</v>
      </c>
      <c r="B101" s="6" t="s">
        <v>47</v>
      </c>
      <c r="C101" s="33" t="s">
        <v>160</v>
      </c>
      <c r="D101" s="1">
        <v>28555640.21</v>
      </c>
      <c r="E101" s="1">
        <f t="shared" si="22"/>
        <v>7138910.0525</v>
      </c>
      <c r="F101" s="1">
        <v>679899.57</v>
      </c>
      <c r="G101" s="1">
        <f t="shared" si="24"/>
        <v>7818809.6225000005</v>
      </c>
      <c r="H101" s="1">
        <v>2595350</v>
      </c>
      <c r="I101" s="18">
        <v>0</v>
      </c>
      <c r="J101" s="1">
        <f t="shared" si="14"/>
        <v>2595350</v>
      </c>
      <c r="K101" s="10">
        <f t="shared" si="23"/>
        <v>0.27380964198315905</v>
      </c>
      <c r="L101" s="19">
        <f t="shared" si="15"/>
        <v>0.0908874737499713</v>
      </c>
      <c r="M101" s="11">
        <f t="shared" si="16"/>
        <v>-5223459.6225000005</v>
      </c>
      <c r="N101" s="1">
        <f t="shared" si="25"/>
        <v>2595151.52421</v>
      </c>
      <c r="O101" s="2">
        <f t="shared" si="18"/>
        <v>-198.47579000005499</v>
      </c>
      <c r="P101" s="17">
        <v>478016490</v>
      </c>
      <c r="Q101" s="5">
        <v>5.429</v>
      </c>
      <c r="R101" s="9">
        <f t="shared" si="19"/>
        <v>0.0908805232565297</v>
      </c>
      <c r="S101" s="13"/>
      <c r="AB101" s="14">
        <v>679899.57</v>
      </c>
      <c r="AC101" s="1">
        <f t="shared" si="26"/>
        <v>0</v>
      </c>
      <c r="AE101" s="14">
        <v>2595350</v>
      </c>
      <c r="AF101" s="1">
        <f t="shared" si="27"/>
        <v>0</v>
      </c>
    </row>
    <row r="102" spans="1:32" ht="13.5" customHeight="1">
      <c r="A102" t="s">
        <v>279</v>
      </c>
      <c r="B102" s="6" t="s">
        <v>47</v>
      </c>
      <c r="C102" s="33" t="s">
        <v>161</v>
      </c>
      <c r="D102" s="1">
        <v>20464598.7</v>
      </c>
      <c r="E102" s="1">
        <f t="shared" si="22"/>
        <v>5116149.675</v>
      </c>
      <c r="F102" s="1">
        <v>418806.28</v>
      </c>
      <c r="G102" s="1">
        <f t="shared" si="24"/>
        <v>5534955.955</v>
      </c>
      <c r="H102" s="1">
        <v>500000</v>
      </c>
      <c r="I102" s="18">
        <v>0</v>
      </c>
      <c r="J102" s="1">
        <f t="shared" si="14"/>
        <v>500000</v>
      </c>
      <c r="K102" s="10">
        <f t="shared" si="23"/>
        <v>0.2704649153467153</v>
      </c>
      <c r="L102" s="19">
        <f t="shared" si="15"/>
        <v>0.02443243609756198</v>
      </c>
      <c r="M102" s="11">
        <f t="shared" si="16"/>
        <v>-5034955.955</v>
      </c>
      <c r="N102" s="1">
        <f t="shared" si="25"/>
        <v>499947.552354</v>
      </c>
      <c r="O102" s="2">
        <f t="shared" si="18"/>
        <v>-52.447646000015084</v>
      </c>
      <c r="P102" s="17">
        <v>236047003</v>
      </c>
      <c r="Q102" s="5">
        <v>2.118</v>
      </c>
      <c r="R102" s="9">
        <f t="shared" si="19"/>
        <v>0.024429873250043258</v>
      </c>
      <c r="S102" s="7"/>
      <c r="AB102" s="1">
        <v>418806.28</v>
      </c>
      <c r="AC102" s="1">
        <f t="shared" si="26"/>
        <v>0</v>
      </c>
      <c r="AE102" s="1">
        <v>500000</v>
      </c>
      <c r="AF102" s="1">
        <f t="shared" si="27"/>
        <v>0</v>
      </c>
    </row>
    <row r="103" spans="1:33" ht="13.5" customHeight="1">
      <c r="A103" t="s">
        <v>280</v>
      </c>
      <c r="B103" s="6" t="s">
        <v>47</v>
      </c>
      <c r="C103" s="33" t="s">
        <v>165</v>
      </c>
      <c r="D103" s="1">
        <v>8196585.6</v>
      </c>
      <c r="E103" s="1">
        <f t="shared" si="22"/>
        <v>2049146.4</v>
      </c>
      <c r="F103" s="1">
        <v>243119.79</v>
      </c>
      <c r="G103" s="1">
        <f t="shared" si="24"/>
        <v>2292266.19</v>
      </c>
      <c r="H103" s="1">
        <v>1974045</v>
      </c>
      <c r="I103" s="18">
        <v>0</v>
      </c>
      <c r="J103" s="1">
        <f t="shared" si="14"/>
        <v>1974045</v>
      </c>
      <c r="K103" s="10">
        <f t="shared" si="23"/>
        <v>0.2796611054729911</v>
      </c>
      <c r="L103" s="19">
        <f t="shared" si="15"/>
        <v>0.24083747749794746</v>
      </c>
      <c r="M103" s="11">
        <f t="shared" si="16"/>
        <v>-318221.18999999994</v>
      </c>
      <c r="N103" s="1">
        <f t="shared" si="25"/>
        <v>1973951.65044</v>
      </c>
      <c r="O103" s="2">
        <f t="shared" si="18"/>
        <v>-93.34956000000238</v>
      </c>
      <c r="P103" s="17">
        <v>452533620</v>
      </c>
      <c r="Q103" s="5">
        <v>4.362</v>
      </c>
      <c r="R103" s="9">
        <f t="shared" si="19"/>
        <v>0.2408260886630648</v>
      </c>
      <c r="S103" s="7"/>
      <c r="AB103" s="1">
        <v>243119.79</v>
      </c>
      <c r="AC103" s="1">
        <f t="shared" si="26"/>
        <v>0</v>
      </c>
      <c r="AE103" s="1">
        <v>1386287</v>
      </c>
      <c r="AF103" s="1">
        <f t="shared" si="27"/>
        <v>587758</v>
      </c>
      <c r="AG103" s="20" t="s">
        <v>171</v>
      </c>
    </row>
    <row r="104" spans="1:32" ht="13.5" customHeight="1">
      <c r="A104" t="s">
        <v>281</v>
      </c>
      <c r="B104" s="6" t="s">
        <v>47</v>
      </c>
      <c r="C104" s="33" t="s">
        <v>162</v>
      </c>
      <c r="D104" s="1">
        <v>16772491.27</v>
      </c>
      <c r="E104" s="1">
        <f t="shared" si="22"/>
        <v>4193122.8175</v>
      </c>
      <c r="F104" s="1">
        <v>520740.69</v>
      </c>
      <c r="G104" s="1">
        <f t="shared" si="24"/>
        <v>4713863.5075</v>
      </c>
      <c r="H104" s="1">
        <v>2675000</v>
      </c>
      <c r="I104" s="18">
        <v>0</v>
      </c>
      <c r="J104" s="1">
        <f t="shared" si="14"/>
        <v>2675000</v>
      </c>
      <c r="K104" s="10">
        <f t="shared" si="23"/>
        <v>0.28104730726146926</v>
      </c>
      <c r="L104" s="19">
        <f t="shared" si="15"/>
        <v>0.1594873389372168</v>
      </c>
      <c r="M104" s="11">
        <f t="shared" si="16"/>
        <v>-2038863.5075000003</v>
      </c>
      <c r="N104" s="1">
        <f t="shared" si="25"/>
        <v>2675077.8572600004</v>
      </c>
      <c r="O104" s="2">
        <f t="shared" si="18"/>
        <v>77.85726000042632</v>
      </c>
      <c r="P104" s="17">
        <v>280966060</v>
      </c>
      <c r="Q104" s="5">
        <v>9.521</v>
      </c>
      <c r="R104" s="9">
        <f t="shared" si="19"/>
        <v>0.1594919808987923</v>
      </c>
      <c r="S104" s="7"/>
      <c r="AB104" s="1">
        <v>520740.6899999995</v>
      </c>
      <c r="AC104" s="1">
        <f t="shared" si="26"/>
        <v>-5.238689482212067E-10</v>
      </c>
      <c r="AE104" s="1">
        <v>2675000</v>
      </c>
      <c r="AF104" s="1">
        <f t="shared" si="27"/>
        <v>0</v>
      </c>
    </row>
    <row r="105" spans="1:32" ht="13.5" customHeight="1">
      <c r="A105" t="s">
        <v>282</v>
      </c>
      <c r="B105" s="6" t="s">
        <v>47</v>
      </c>
      <c r="C105" s="33" t="s">
        <v>85</v>
      </c>
      <c r="D105" s="1">
        <v>6536350.09</v>
      </c>
      <c r="E105" s="1">
        <f t="shared" si="22"/>
        <v>1634087.5225</v>
      </c>
      <c r="F105" s="1">
        <v>223101.13</v>
      </c>
      <c r="G105" s="1">
        <f t="shared" si="24"/>
        <v>1857188.6524999999</v>
      </c>
      <c r="H105" s="1">
        <v>900000</v>
      </c>
      <c r="I105" s="18">
        <v>0</v>
      </c>
      <c r="J105" s="1">
        <f t="shared" si="14"/>
        <v>900000</v>
      </c>
      <c r="K105" s="10">
        <f t="shared" si="23"/>
        <v>0.28413237157252696</v>
      </c>
      <c r="L105" s="19">
        <f t="shared" si="15"/>
        <v>0.13769152319073533</v>
      </c>
      <c r="M105" s="11">
        <f t="shared" si="16"/>
        <v>-957188.6524999999</v>
      </c>
      <c r="N105" s="1">
        <f t="shared" si="25"/>
        <v>900069.1635599999</v>
      </c>
      <c r="O105" s="2">
        <f t="shared" si="18"/>
        <v>69.16355999989901</v>
      </c>
      <c r="P105" s="17">
        <v>156615480</v>
      </c>
      <c r="Q105" s="5">
        <v>5.747</v>
      </c>
      <c r="R105" s="9">
        <f t="shared" si="19"/>
        <v>0.1377021045639861</v>
      </c>
      <c r="S105" s="7"/>
      <c r="AB105" s="1">
        <v>223101.13</v>
      </c>
      <c r="AC105" s="1">
        <f t="shared" si="26"/>
        <v>0</v>
      </c>
      <c r="AE105" s="1">
        <v>900000</v>
      </c>
      <c r="AF105" s="1">
        <f t="shared" si="27"/>
        <v>0</v>
      </c>
    </row>
    <row r="106" spans="1:32" ht="12.75">
      <c r="A106" t="s">
        <v>283</v>
      </c>
      <c r="B106" s="6" t="s">
        <v>47</v>
      </c>
      <c r="C106" s="33" t="s">
        <v>163</v>
      </c>
      <c r="D106" s="1">
        <v>2061881.6199999999</v>
      </c>
      <c r="E106" s="1">
        <f t="shared" si="22"/>
        <v>515470.40499999997</v>
      </c>
      <c r="F106" s="1">
        <v>0</v>
      </c>
      <c r="G106" s="1">
        <f t="shared" si="24"/>
        <v>515470.40499999997</v>
      </c>
      <c r="H106" s="1">
        <v>75000</v>
      </c>
      <c r="I106" s="18">
        <v>0</v>
      </c>
      <c r="J106" s="1">
        <f t="shared" si="14"/>
        <v>75000</v>
      </c>
      <c r="K106" s="10">
        <f t="shared" si="23"/>
        <v>0.25</v>
      </c>
      <c r="L106" s="19">
        <f t="shared" si="15"/>
        <v>0.036374542200924224</v>
      </c>
      <c r="M106" s="11">
        <f t="shared" si="16"/>
        <v>-440470.40499999997</v>
      </c>
      <c r="N106" s="1">
        <f t="shared" si="25"/>
        <v>74991.85712</v>
      </c>
      <c r="O106" s="2">
        <f t="shared" si="18"/>
        <v>-8.142879999999423</v>
      </c>
      <c r="P106" s="17">
        <v>17295170</v>
      </c>
      <c r="Q106" s="5">
        <v>4.336</v>
      </c>
      <c r="R106" s="9">
        <f t="shared" si="19"/>
        <v>0.03637059295382827</v>
      </c>
      <c r="S106" s="7"/>
      <c r="AB106" s="1">
        <v>0</v>
      </c>
      <c r="AC106" s="1">
        <f t="shared" si="26"/>
        <v>0</v>
      </c>
      <c r="AE106" s="1">
        <v>75000</v>
      </c>
      <c r="AF106" s="1">
        <f t="shared" si="27"/>
        <v>0</v>
      </c>
    </row>
    <row r="107" spans="1:32" ht="12.75">
      <c r="A107" t="s">
        <v>284</v>
      </c>
      <c r="B107" s="6" t="s">
        <v>47</v>
      </c>
      <c r="C107" s="33" t="s">
        <v>164</v>
      </c>
      <c r="D107" s="1">
        <v>1349924.01</v>
      </c>
      <c r="E107" s="1">
        <f t="shared" si="22"/>
        <v>337481.0025</v>
      </c>
      <c r="F107" s="1">
        <v>0</v>
      </c>
      <c r="G107" s="1">
        <f t="shared" si="24"/>
        <v>337481.0025</v>
      </c>
      <c r="H107" s="1">
        <v>130000</v>
      </c>
      <c r="I107" s="18">
        <v>0</v>
      </c>
      <c r="J107" s="1">
        <f t="shared" si="14"/>
        <v>130000</v>
      </c>
      <c r="K107" s="10">
        <f t="shared" si="23"/>
        <v>0.25</v>
      </c>
      <c r="L107" s="19">
        <f t="shared" si="15"/>
        <v>0.09630171701294504</v>
      </c>
      <c r="M107" s="11">
        <f t="shared" si="16"/>
        <v>-207481.0025</v>
      </c>
      <c r="N107" s="1">
        <f t="shared" si="25"/>
        <v>129977.27305</v>
      </c>
      <c r="O107" s="2">
        <f t="shared" si="18"/>
        <v>-22.726949999996577</v>
      </c>
      <c r="P107" s="17">
        <v>68589590</v>
      </c>
      <c r="Q107" s="5">
        <v>1.895</v>
      </c>
      <c r="R107" s="9">
        <f t="shared" si="19"/>
        <v>0.096284881287503</v>
      </c>
      <c r="S107" s="7"/>
      <c r="AB107" s="1">
        <v>0</v>
      </c>
      <c r="AC107" s="1">
        <f t="shared" si="26"/>
        <v>0</v>
      </c>
      <c r="AE107" s="1">
        <v>130000</v>
      </c>
      <c r="AF107" s="1">
        <f t="shared" si="27"/>
        <v>0</v>
      </c>
    </row>
    <row r="108" spans="1:32" ht="12.75">
      <c r="A108" t="s">
        <v>285</v>
      </c>
      <c r="B108" s="6" t="s">
        <v>73</v>
      </c>
      <c r="C108" s="33" t="s">
        <v>74</v>
      </c>
      <c r="D108" s="1">
        <v>6327406.83</v>
      </c>
      <c r="E108" s="1">
        <f t="shared" si="22"/>
        <v>1581851.7075</v>
      </c>
      <c r="F108" s="1">
        <v>0</v>
      </c>
      <c r="G108" s="1">
        <f t="shared" si="24"/>
        <v>1581851.7075</v>
      </c>
      <c r="H108" s="1">
        <v>1194000</v>
      </c>
      <c r="I108" s="18">
        <v>0</v>
      </c>
      <c r="J108" s="1">
        <f t="shared" si="14"/>
        <v>1194000</v>
      </c>
      <c r="K108" s="10">
        <f t="shared" si="23"/>
        <v>0.25</v>
      </c>
      <c r="L108" s="19">
        <f t="shared" si="15"/>
        <v>0.18870289710769236</v>
      </c>
      <c r="M108" s="11">
        <f t="shared" si="16"/>
        <v>-387851.7075</v>
      </c>
      <c r="N108" s="1">
        <f t="shared" si="25"/>
        <v>1076664.72152</v>
      </c>
      <c r="O108" s="2">
        <f t="shared" si="18"/>
        <v>-117335.2784800001</v>
      </c>
      <c r="P108" s="17">
        <v>123131830</v>
      </c>
      <c r="Q108" s="5">
        <v>8.744</v>
      </c>
      <c r="R108" s="9">
        <f t="shared" si="19"/>
        <v>0.17015892141077957</v>
      </c>
      <c r="S108" s="25" t="s">
        <v>288</v>
      </c>
      <c r="AB108" s="1">
        <v>0</v>
      </c>
      <c r="AC108" s="1">
        <f t="shared" si="26"/>
        <v>0</v>
      </c>
      <c r="AE108" s="1">
        <v>1194000</v>
      </c>
      <c r="AF108" s="1">
        <f t="shared" si="27"/>
        <v>0</v>
      </c>
    </row>
    <row r="109" spans="1:32" ht="12.75">
      <c r="A109" t="s">
        <v>286</v>
      </c>
      <c r="B109" s="6" t="s">
        <v>73</v>
      </c>
      <c r="C109" s="33" t="s">
        <v>75</v>
      </c>
      <c r="D109" s="1">
        <v>5125226.55</v>
      </c>
      <c r="E109" s="1">
        <f t="shared" si="22"/>
        <v>1281306.6375</v>
      </c>
      <c r="F109" s="1">
        <v>0</v>
      </c>
      <c r="G109" s="1">
        <f t="shared" si="24"/>
        <v>1281306.6375</v>
      </c>
      <c r="H109" s="1">
        <v>400000</v>
      </c>
      <c r="I109" s="18">
        <v>0</v>
      </c>
      <c r="J109" s="1">
        <f t="shared" si="14"/>
        <v>400000</v>
      </c>
      <c r="K109" s="10">
        <f t="shared" si="23"/>
        <v>0.25</v>
      </c>
      <c r="L109" s="19">
        <f t="shared" si="15"/>
        <v>0.07804533050348769</v>
      </c>
      <c r="M109" s="11">
        <f t="shared" si="16"/>
        <v>-881306.6375</v>
      </c>
      <c r="N109" s="1">
        <f t="shared" si="25"/>
        <v>400023.36256</v>
      </c>
      <c r="O109" s="2">
        <f t="shared" si="18"/>
        <v>23.362559999979567</v>
      </c>
      <c r="P109" s="17">
        <v>102622720</v>
      </c>
      <c r="Q109" s="5">
        <v>3.898</v>
      </c>
      <c r="R109" s="9">
        <f t="shared" si="19"/>
        <v>0.0780498888502792</v>
      </c>
      <c r="S109" s="7"/>
      <c r="AB109" s="1">
        <v>0</v>
      </c>
      <c r="AC109" s="1">
        <f t="shared" si="26"/>
        <v>0</v>
      </c>
      <c r="AE109" s="1">
        <v>400000</v>
      </c>
      <c r="AF109" s="1">
        <f t="shared" si="27"/>
        <v>0</v>
      </c>
    </row>
    <row r="110" spans="1:33" ht="12.75">
      <c r="A110" t="s">
        <v>287</v>
      </c>
      <c r="B110" s="6" t="s">
        <v>73</v>
      </c>
      <c r="C110" s="33" t="s">
        <v>76</v>
      </c>
      <c r="D110" s="1">
        <v>1261480.44</v>
      </c>
      <c r="E110" s="1">
        <f t="shared" si="22"/>
        <v>315370.11</v>
      </c>
      <c r="F110" s="1">
        <v>0</v>
      </c>
      <c r="G110" s="1">
        <f t="shared" si="24"/>
        <v>315370.11</v>
      </c>
      <c r="H110" s="1">
        <v>27380</v>
      </c>
      <c r="I110" s="18">
        <v>0</v>
      </c>
      <c r="J110" s="1">
        <f t="shared" si="14"/>
        <v>27380</v>
      </c>
      <c r="K110" s="10">
        <f t="shared" si="23"/>
        <v>0.25</v>
      </c>
      <c r="L110" s="19">
        <f t="shared" si="15"/>
        <v>0.021704656791983235</v>
      </c>
      <c r="M110" s="11">
        <f t="shared" si="16"/>
        <v>-287990.11</v>
      </c>
      <c r="N110" s="1">
        <f t="shared" si="25"/>
        <v>27373.467468</v>
      </c>
      <c r="O110" s="2">
        <f t="shared" si="18"/>
        <v>-6.532532000001083</v>
      </c>
      <c r="P110" s="17">
        <v>20628084</v>
      </c>
      <c r="Q110" s="5">
        <v>1.327</v>
      </c>
      <c r="R110" s="9">
        <f t="shared" si="19"/>
        <v>0.021699478327226383</v>
      </c>
      <c r="S110" s="7"/>
      <c r="AC110" s="1">
        <f t="shared" si="26"/>
        <v>0</v>
      </c>
      <c r="AE110" s="1">
        <v>0</v>
      </c>
      <c r="AF110" s="1">
        <f t="shared" si="27"/>
        <v>27380</v>
      </c>
      <c r="AG110" s="20" t="s">
        <v>170</v>
      </c>
    </row>
    <row r="111" spans="4:29" ht="12.75">
      <c r="D111" s="1"/>
      <c r="P111" s="4"/>
      <c r="S111" s="7"/>
      <c r="AC111" s="1">
        <f t="shared" si="26"/>
        <v>0</v>
      </c>
    </row>
    <row r="112" spans="3:31" ht="12.75">
      <c r="C112" s="6" t="s">
        <v>9</v>
      </c>
      <c r="D112" s="1">
        <f aca="true" t="shared" si="28" ref="D112:J112">SUM(D3:D111)</f>
        <v>5117248627.380001</v>
      </c>
      <c r="E112" s="1">
        <f t="shared" si="28"/>
        <v>1279336566.8850002</v>
      </c>
      <c r="F112" s="1">
        <f t="shared" si="28"/>
        <v>135794518.42999998</v>
      </c>
      <c r="G112" s="1">
        <f t="shared" si="28"/>
        <v>1415131085.3149986</v>
      </c>
      <c r="H112" s="1">
        <f t="shared" si="28"/>
        <v>652079317.8380467</v>
      </c>
      <c r="I112" s="1">
        <f t="shared" si="28"/>
        <v>0</v>
      </c>
      <c r="J112" s="1">
        <f t="shared" si="28"/>
        <v>652079317.8380467</v>
      </c>
      <c r="N112" s="1">
        <f>SUM(N3:N111)</f>
        <v>632316771.4840028</v>
      </c>
      <c r="O112" s="1"/>
      <c r="P112" s="4"/>
      <c r="Q112" s="1"/>
      <c r="S112" s="7"/>
      <c r="AB112" s="1">
        <f>SUM(AB3:AB111)</f>
        <v>135781580.05999997</v>
      </c>
      <c r="AC112" s="1">
        <f t="shared" si="26"/>
        <v>-12938.370000004768</v>
      </c>
      <c r="AE112" s="1">
        <f>SUM(AE3:AE111)</f>
        <v>592489247.1864209</v>
      </c>
    </row>
    <row r="113" spans="16:19" ht="12.75">
      <c r="P113" s="4"/>
      <c r="S113" s="7"/>
    </row>
    <row r="114" spans="4:19" ht="12.75">
      <c r="D114" s="45"/>
      <c r="P114" s="4"/>
      <c r="S114" s="7"/>
    </row>
    <row r="115" spans="16:19" ht="12.75">
      <c r="P115" s="4"/>
      <c r="S115" s="7"/>
    </row>
    <row r="116" spans="3:19" ht="12.75">
      <c r="C116" s="6" t="s">
        <v>8</v>
      </c>
      <c r="P116" s="4"/>
      <c r="S116" s="7"/>
    </row>
    <row r="117" spans="3:180" ht="12.75">
      <c r="C117" s="6" t="s">
        <v>59</v>
      </c>
      <c r="E117"/>
      <c r="F117"/>
      <c r="G117"/>
      <c r="I117"/>
      <c r="J117"/>
      <c r="L117"/>
      <c r="M117" s="12"/>
      <c r="N117"/>
      <c r="O117"/>
      <c r="P117" s="4"/>
      <c r="S117" s="7"/>
      <c r="U117" s="1"/>
      <c r="V117" s="1"/>
      <c r="W117" s="1"/>
      <c r="X117" s="1"/>
      <c r="Y117" s="1"/>
      <c r="Z117" s="1"/>
      <c r="AA117" s="1"/>
      <c r="AB117"/>
      <c r="AC117" s="1"/>
      <c r="AD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3:28" ht="12.75">
      <c r="C118" s="6" t="s">
        <v>60</v>
      </c>
      <c r="E118"/>
      <c r="F118"/>
      <c r="G118"/>
      <c r="I118"/>
      <c r="J118"/>
      <c r="L118"/>
      <c r="M118" s="12"/>
      <c r="N118"/>
      <c r="O118"/>
      <c r="P118" s="4"/>
      <c r="S118" s="7"/>
      <c r="AB118"/>
    </row>
    <row r="119" spans="3:19" ht="12.75">
      <c r="C119" s="6" t="s">
        <v>61</v>
      </c>
      <c r="P119" s="4"/>
      <c r="S119" s="7"/>
    </row>
    <row r="120" spans="4:19" ht="12.75">
      <c r="D120" s="1"/>
      <c r="P120" s="4"/>
      <c r="S120" s="7"/>
    </row>
    <row r="121" spans="3:19" ht="12.75">
      <c r="C121" s="15" t="s">
        <v>93</v>
      </c>
      <c r="P121" s="4"/>
      <c r="S121" s="7"/>
    </row>
    <row r="122" ht="12.75">
      <c r="P122" s="4"/>
    </row>
    <row r="123" ht="12.75">
      <c r="P123" s="4"/>
    </row>
    <row r="124" ht="12.75">
      <c r="P124" s="4"/>
    </row>
    <row r="125" ht="12.75">
      <c r="P125" s="4"/>
    </row>
    <row r="126" ht="12.75">
      <c r="P126" s="4"/>
    </row>
    <row r="127" spans="3:16" ht="12.75">
      <c r="C127" s="34"/>
      <c r="D127" s="1"/>
      <c r="P127" s="4"/>
    </row>
    <row r="128" spans="7:16" ht="12.75">
      <c r="G128" s="16"/>
      <c r="P128" s="4"/>
    </row>
    <row r="129" ht="12.75">
      <c r="P129" s="4"/>
    </row>
    <row r="130" ht="12.75">
      <c r="P130" s="4"/>
    </row>
    <row r="131" ht="12.75">
      <c r="P131" s="4"/>
    </row>
    <row r="132" ht="12.75">
      <c r="P132" s="4"/>
    </row>
    <row r="133" ht="12.75">
      <c r="P133" s="4"/>
    </row>
    <row r="134" ht="12.75">
      <c r="P134" s="4"/>
    </row>
    <row r="135" ht="12.75">
      <c r="P135" s="4"/>
    </row>
    <row r="136" ht="12.75">
      <c r="P136" s="4"/>
    </row>
    <row r="137" ht="12.75">
      <c r="P137" s="4"/>
    </row>
    <row r="138" ht="12.75">
      <c r="P138" s="4"/>
    </row>
    <row r="139" ht="12.75">
      <c r="P139" s="4"/>
    </row>
    <row r="140" ht="12.75">
      <c r="P140" s="4"/>
    </row>
    <row r="141" ht="12.75">
      <c r="P141" s="4"/>
    </row>
    <row r="142" ht="12.75">
      <c r="P142" s="4"/>
    </row>
    <row r="143" ht="12.75">
      <c r="P143" s="4"/>
    </row>
    <row r="144" ht="12.75">
      <c r="P144" s="4"/>
    </row>
    <row r="145" ht="12.75">
      <c r="P145" s="4"/>
    </row>
    <row r="146" ht="12.75">
      <c r="P146" s="4"/>
    </row>
    <row r="147" ht="12.75">
      <c r="P147" s="4"/>
    </row>
    <row r="148" ht="12.75">
      <c r="P148" s="4"/>
    </row>
    <row r="149" ht="12.75">
      <c r="P149" s="4"/>
    </row>
    <row r="150" ht="12.75">
      <c r="P150" s="4"/>
    </row>
    <row r="151" ht="12.75">
      <c r="P151" s="4"/>
    </row>
    <row r="152" ht="12.75">
      <c r="P152" s="4"/>
    </row>
    <row r="153" ht="12.75">
      <c r="P153" s="4"/>
    </row>
    <row r="154" ht="12.75">
      <c r="P154" s="4"/>
    </row>
    <row r="155" ht="12.75">
      <c r="P155" s="4"/>
    </row>
    <row r="156" ht="12.75">
      <c r="P156" s="4"/>
    </row>
    <row r="157" ht="12.75">
      <c r="P157" s="4"/>
    </row>
    <row r="158" ht="12.75">
      <c r="P158" s="4"/>
    </row>
    <row r="159" ht="12.75">
      <c r="P159" s="4"/>
    </row>
    <row r="160" ht="12.75">
      <c r="P160" s="4"/>
    </row>
    <row r="161" ht="12.75">
      <c r="P161" s="4"/>
    </row>
    <row r="162" ht="12.75">
      <c r="P162" s="4"/>
    </row>
    <row r="163" ht="12.75">
      <c r="P163" s="4"/>
    </row>
    <row r="164" ht="12.75">
      <c r="P164" s="4"/>
    </row>
    <row r="165" ht="12.75">
      <c r="P165" s="4"/>
    </row>
    <row r="166" ht="12.75">
      <c r="P166" s="4"/>
    </row>
    <row r="167" ht="12.75">
      <c r="P167" s="4"/>
    </row>
    <row r="168" ht="12.75">
      <c r="P168" s="4"/>
    </row>
    <row r="169" ht="12.75">
      <c r="P169" s="4"/>
    </row>
    <row r="170" ht="12.75">
      <c r="P170" s="4"/>
    </row>
    <row r="171" ht="12.75">
      <c r="P171" s="4"/>
    </row>
    <row r="172" ht="12.75">
      <c r="P172" s="4"/>
    </row>
    <row r="173" ht="12.75">
      <c r="P173" s="4"/>
    </row>
    <row r="174" ht="12.75">
      <c r="P174" s="4"/>
    </row>
    <row r="175" ht="12.75">
      <c r="P175" s="4"/>
    </row>
    <row r="176" ht="12.75">
      <c r="P176" s="4"/>
    </row>
    <row r="177" ht="12.75">
      <c r="P177" s="4"/>
    </row>
    <row r="178" ht="12.75">
      <c r="P178" s="4"/>
    </row>
    <row r="179" ht="12.75">
      <c r="P179" s="4"/>
    </row>
    <row r="180" ht="12.75">
      <c r="P180" s="4"/>
    </row>
    <row r="181" ht="12.75">
      <c r="P181" s="4"/>
    </row>
    <row r="182" ht="12.75">
      <c r="P182" s="4"/>
    </row>
    <row r="183" ht="12.75">
      <c r="P183" s="4"/>
    </row>
    <row r="184" ht="12.75">
      <c r="P184" s="4"/>
    </row>
    <row r="185" ht="12.75">
      <c r="P185" s="4"/>
    </row>
    <row r="186" ht="12.75">
      <c r="P186" s="4"/>
    </row>
    <row r="187" ht="12.75">
      <c r="P187" s="4"/>
    </row>
    <row r="188" ht="12.75">
      <c r="P188" s="4"/>
    </row>
    <row r="189" ht="12.75">
      <c r="P189" s="4"/>
    </row>
    <row r="190" ht="12.75">
      <c r="P190" s="4"/>
    </row>
    <row r="191" ht="12.75">
      <c r="P191" s="4"/>
    </row>
    <row r="192" ht="12.75">
      <c r="P192" s="4"/>
    </row>
    <row r="193" ht="12.75">
      <c r="P193" s="4"/>
    </row>
    <row r="194" ht="12.75">
      <c r="P194" s="4"/>
    </row>
    <row r="195" ht="12.75">
      <c r="P195" s="4"/>
    </row>
    <row r="196" ht="12.75">
      <c r="P196" s="4"/>
    </row>
    <row r="197" ht="12.75">
      <c r="P197" s="4"/>
    </row>
    <row r="198" ht="12.75">
      <c r="P198" s="4"/>
    </row>
    <row r="199" ht="12.75">
      <c r="P199" s="4"/>
    </row>
    <row r="200" ht="12.75">
      <c r="P200" s="4"/>
    </row>
    <row r="201" ht="12.75">
      <c r="P201" s="4"/>
    </row>
    <row r="202" ht="12.75">
      <c r="P202" s="4"/>
    </row>
    <row r="203" ht="12.75">
      <c r="P203" s="4"/>
    </row>
    <row r="204" ht="12.75">
      <c r="P204" s="4"/>
    </row>
    <row r="205" ht="12.75">
      <c r="P205" s="4"/>
    </row>
    <row r="206" ht="12.75">
      <c r="P206" s="4"/>
    </row>
    <row r="207" ht="12.75">
      <c r="P207" s="4"/>
    </row>
    <row r="208" ht="12.75">
      <c r="P208" s="4"/>
    </row>
    <row r="209" ht="12.75">
      <c r="P209" s="4"/>
    </row>
    <row r="210" ht="12.75">
      <c r="P210" s="4"/>
    </row>
    <row r="211" ht="12.75">
      <c r="P211" s="4"/>
    </row>
    <row r="212" ht="12.75">
      <c r="P212" s="4"/>
    </row>
    <row r="213" ht="12.75">
      <c r="P213" s="4"/>
    </row>
    <row r="214" ht="12.75">
      <c r="P214" s="4"/>
    </row>
    <row r="215" ht="12.75">
      <c r="P215" s="4"/>
    </row>
    <row r="216" ht="12.75">
      <c r="P216" s="4"/>
    </row>
    <row r="217" ht="12.75">
      <c r="P217" s="4"/>
    </row>
    <row r="218" ht="12.75">
      <c r="P218" s="4"/>
    </row>
    <row r="219" ht="12.75">
      <c r="P219" s="4"/>
    </row>
    <row r="220" ht="12.75">
      <c r="P220" s="4"/>
    </row>
    <row r="221" ht="12.75">
      <c r="P221" s="4"/>
    </row>
    <row r="222" ht="12.75">
      <c r="P222" s="4"/>
    </row>
    <row r="223" ht="12.75">
      <c r="P223" s="4"/>
    </row>
    <row r="224" ht="12.75">
      <c r="P224" s="4"/>
    </row>
    <row r="225" ht="12.75">
      <c r="P225" s="4"/>
    </row>
    <row r="226" ht="12.75">
      <c r="P226" s="4"/>
    </row>
    <row r="227" ht="12.75">
      <c r="P227" s="4"/>
    </row>
  </sheetData>
  <sheetProtection/>
  <autoFilter ref="B1:FX227"/>
  <printOptions gridLines="1"/>
  <pageMargins left="0.5" right="0.5" top="1" bottom="1" header="0.5" footer="0.5"/>
  <pageSetup fitToHeight="0" fitToWidth="1" horizontalDpi="300" verticalDpi="300" orientation="landscape" scale="34" r:id="rId4"/>
  <headerFooter alignWithMargins="0">
    <oddHeader>&amp;CFY 2009-10
 Override Reconciliation</oddHeader>
    <oddFooter>&amp;LCDE, Public School Finance&amp;CPage &amp;P&amp;R&amp;D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zoomScalePageLayoutView="0" workbookViewId="0" topLeftCell="A1">
      <selection activeCell="N30" sqref="N30"/>
    </sheetView>
  </sheetViews>
  <sheetFormatPr defaultColWidth="9.140625" defaultRowHeight="12.75"/>
  <cols>
    <col min="2" max="2" width="14.28125" style="0" bestFit="1" customWidth="1"/>
    <col min="3" max="3" width="26.28125" style="0" bestFit="1" customWidth="1"/>
    <col min="4" max="4" width="3.421875" style="0" customWidth="1"/>
    <col min="5" max="5" width="12.7109375" style="0" bestFit="1" customWidth="1"/>
    <col min="6" max="6" width="12.140625" style="0" customWidth="1"/>
    <col min="7" max="7" width="12.28125" style="0" customWidth="1"/>
  </cols>
  <sheetData>
    <row r="1" spans="1:7" s="51" customFormat="1" ht="38.25">
      <c r="A1" s="52" t="s">
        <v>438</v>
      </c>
      <c r="B1" s="52" t="s">
        <v>10</v>
      </c>
      <c r="C1" s="52" t="s">
        <v>0</v>
      </c>
      <c r="D1" s="52"/>
      <c r="E1" s="53" t="s">
        <v>294</v>
      </c>
      <c r="F1" s="53" t="s">
        <v>295</v>
      </c>
      <c r="G1" s="53" t="s">
        <v>439</v>
      </c>
    </row>
    <row r="2" spans="1:7" ht="12.75">
      <c r="A2" t="s">
        <v>180</v>
      </c>
      <c r="B2" s="6" t="s">
        <v>11</v>
      </c>
      <c r="C2" s="33" t="s">
        <v>96</v>
      </c>
      <c r="E2" s="1">
        <v>4883691.24064</v>
      </c>
      <c r="F2" s="50">
        <v>7193.3</v>
      </c>
      <c r="G2" s="1">
        <f aca="true" t="shared" si="0" ref="G2:G33">ROUND(E2/F2,2)</f>
        <v>678.92</v>
      </c>
    </row>
    <row r="3" spans="1:7" ht="12.75">
      <c r="A3" t="s">
        <v>181</v>
      </c>
      <c r="B3" s="6" t="s">
        <v>11</v>
      </c>
      <c r="C3" s="33" t="s">
        <v>83</v>
      </c>
      <c r="E3" s="1">
        <v>35399281.608448</v>
      </c>
      <c r="F3" s="50">
        <v>40191.5</v>
      </c>
      <c r="G3" s="1">
        <f t="shared" si="0"/>
        <v>880.77</v>
      </c>
    </row>
    <row r="4" spans="1:7" ht="12.75">
      <c r="A4" t="s">
        <v>182</v>
      </c>
      <c r="B4" s="6" t="s">
        <v>11</v>
      </c>
      <c r="C4" s="33" t="s">
        <v>97</v>
      </c>
      <c r="E4" s="1">
        <v>4890273.52059</v>
      </c>
      <c r="F4" s="50">
        <v>7020.8</v>
      </c>
      <c r="G4" s="1">
        <f t="shared" si="0"/>
        <v>696.54</v>
      </c>
    </row>
    <row r="5" spans="1:7" ht="12.75">
      <c r="A5" t="s">
        <v>183</v>
      </c>
      <c r="B5" s="6" t="s">
        <v>11</v>
      </c>
      <c r="C5" s="33" t="s">
        <v>50</v>
      </c>
      <c r="E5" s="1">
        <v>749785.73376</v>
      </c>
      <c r="F5" s="50">
        <v>14228.4</v>
      </c>
      <c r="G5" s="1">
        <f t="shared" si="0"/>
        <v>52.7</v>
      </c>
    </row>
    <row r="6" spans="1:7" ht="12.75">
      <c r="A6" t="s">
        <v>184</v>
      </c>
      <c r="B6" s="6" t="s">
        <v>11</v>
      </c>
      <c r="C6" s="33" t="s">
        <v>79</v>
      </c>
      <c r="E6" s="1">
        <v>300026.50248</v>
      </c>
      <c r="F6" s="50">
        <v>957.4</v>
      </c>
      <c r="G6" s="1">
        <f t="shared" si="0"/>
        <v>313.38</v>
      </c>
    </row>
    <row r="7" spans="1:7" ht="12.75">
      <c r="A7" t="s">
        <v>185</v>
      </c>
      <c r="B7" s="6" t="s">
        <v>11</v>
      </c>
      <c r="C7" s="33" t="s">
        <v>5</v>
      </c>
      <c r="E7" s="1">
        <v>8363680.876180002</v>
      </c>
      <c r="F7" s="50">
        <v>9516.9</v>
      </c>
      <c r="G7" s="1">
        <f t="shared" si="0"/>
        <v>878.82</v>
      </c>
    </row>
    <row r="8" spans="1:7" ht="12.75">
      <c r="A8" t="s">
        <v>186</v>
      </c>
      <c r="B8" s="6" t="s">
        <v>12</v>
      </c>
      <c r="C8" s="33" t="s">
        <v>98</v>
      </c>
      <c r="E8" s="1">
        <v>3164582.60157</v>
      </c>
      <c r="F8" s="50">
        <v>3046.9</v>
      </c>
      <c r="G8" s="1">
        <f t="shared" si="0"/>
        <v>1038.62</v>
      </c>
    </row>
    <row r="9" spans="1:7" ht="12.75">
      <c r="A9" t="s">
        <v>187</v>
      </c>
      <c r="B9" s="6" t="s">
        <v>12</v>
      </c>
      <c r="C9" s="33" t="s">
        <v>99</v>
      </c>
      <c r="E9" s="1">
        <v>1000019.4275959999</v>
      </c>
      <c r="F9" s="50">
        <v>1495.8</v>
      </c>
      <c r="G9" s="1">
        <f t="shared" si="0"/>
        <v>668.55</v>
      </c>
    </row>
    <row r="10" spans="1:7" ht="12.75">
      <c r="A10" t="s">
        <v>188</v>
      </c>
      <c r="B10" s="6" t="s">
        <v>12</v>
      </c>
      <c r="C10" s="33" t="s">
        <v>100</v>
      </c>
      <c r="E10" s="1">
        <v>59604233.24908999</v>
      </c>
      <c r="F10" s="50">
        <v>49395.8</v>
      </c>
      <c r="G10" s="1">
        <f t="shared" si="0"/>
        <v>1206.67</v>
      </c>
    </row>
    <row r="11" spans="1:7" ht="12.75">
      <c r="A11" t="s">
        <v>189</v>
      </c>
      <c r="B11" s="6" t="s">
        <v>12</v>
      </c>
      <c r="C11" s="33" t="s">
        <v>101</v>
      </c>
      <c r="E11" s="1">
        <v>28814502.1632</v>
      </c>
      <c r="F11" s="50">
        <v>15054.6</v>
      </c>
      <c r="G11" s="1">
        <f t="shared" si="0"/>
        <v>1914</v>
      </c>
    </row>
    <row r="12" spans="1:7" ht="12.75">
      <c r="A12" t="s">
        <v>190</v>
      </c>
      <c r="B12" s="6" t="s">
        <v>12</v>
      </c>
      <c r="C12" s="33" t="s">
        <v>102</v>
      </c>
      <c r="E12" s="1">
        <v>6513.41184</v>
      </c>
      <c r="F12" s="50">
        <v>157.6</v>
      </c>
      <c r="G12" s="1">
        <f t="shared" si="0"/>
        <v>41.33</v>
      </c>
    </row>
    <row r="13" spans="1:7" ht="12.75">
      <c r="A13" t="s">
        <v>191</v>
      </c>
      <c r="B13" s="6" t="s">
        <v>12</v>
      </c>
      <c r="C13" s="33" t="s">
        <v>103</v>
      </c>
      <c r="E13" s="1">
        <v>21400646.14304</v>
      </c>
      <c r="F13" s="50">
        <v>35565.9</v>
      </c>
      <c r="G13" s="1">
        <f t="shared" si="0"/>
        <v>601.72</v>
      </c>
    </row>
    <row r="14" spans="1:7" ht="12.75">
      <c r="A14" t="s">
        <v>193</v>
      </c>
      <c r="B14" s="6" t="s">
        <v>13</v>
      </c>
      <c r="C14" s="33" t="s">
        <v>94</v>
      </c>
      <c r="E14" s="1">
        <v>99995.46414899999</v>
      </c>
      <c r="F14" s="50">
        <v>63.9</v>
      </c>
      <c r="G14" s="1">
        <f t="shared" si="0"/>
        <v>1564.87</v>
      </c>
    </row>
    <row r="15" spans="1:7" ht="12.75">
      <c r="A15" t="s">
        <v>192</v>
      </c>
      <c r="B15" s="6" t="s">
        <v>13</v>
      </c>
      <c r="C15" s="33" t="s">
        <v>6</v>
      </c>
      <c r="E15" s="1">
        <v>154643.467977</v>
      </c>
      <c r="F15" s="50">
        <v>48.8</v>
      </c>
      <c r="G15" s="1">
        <f t="shared" si="0"/>
        <v>3168.92</v>
      </c>
    </row>
    <row r="16" spans="1:7" ht="12.75">
      <c r="A16" t="s">
        <v>194</v>
      </c>
      <c r="B16" s="6" t="s">
        <v>14</v>
      </c>
      <c r="C16" s="33" t="s">
        <v>104</v>
      </c>
      <c r="E16" s="1">
        <v>125776.08077999999</v>
      </c>
      <c r="F16" s="50">
        <v>274.2</v>
      </c>
      <c r="G16" s="1">
        <f t="shared" si="0"/>
        <v>458.7</v>
      </c>
    </row>
    <row r="17" spans="1:7" ht="12.75">
      <c r="A17" t="s">
        <v>195</v>
      </c>
      <c r="B17" s="6" t="s">
        <v>15</v>
      </c>
      <c r="C17" s="33" t="s">
        <v>105</v>
      </c>
      <c r="E17" s="1">
        <v>17119939.747560002</v>
      </c>
      <c r="F17" s="50">
        <v>25493.3</v>
      </c>
      <c r="G17" s="1">
        <f t="shared" si="0"/>
        <v>671.55</v>
      </c>
    </row>
    <row r="18" spans="1:7" ht="12.75">
      <c r="A18" t="s">
        <v>196</v>
      </c>
      <c r="B18" s="6" t="s">
        <v>15</v>
      </c>
      <c r="C18" s="33" t="s">
        <v>179</v>
      </c>
      <c r="E18" s="1">
        <v>55164631.943123996</v>
      </c>
      <c r="F18" s="50">
        <v>28148.8</v>
      </c>
      <c r="G18" s="1">
        <f t="shared" si="0"/>
        <v>1959.75</v>
      </c>
    </row>
    <row r="19" spans="1:7" ht="12.75">
      <c r="A19" t="s">
        <v>197</v>
      </c>
      <c r="B19" s="6" t="s">
        <v>16</v>
      </c>
      <c r="C19" s="33" t="s">
        <v>106</v>
      </c>
      <c r="E19" s="1">
        <v>1227222.1347120001</v>
      </c>
      <c r="F19" s="50">
        <v>921.4</v>
      </c>
      <c r="G19" s="1">
        <f t="shared" si="0"/>
        <v>1331.91</v>
      </c>
    </row>
    <row r="20" spans="1:7" ht="12.75">
      <c r="A20" t="s">
        <v>198</v>
      </c>
      <c r="B20" s="6" t="s">
        <v>16</v>
      </c>
      <c r="C20" s="33" t="s">
        <v>107</v>
      </c>
      <c r="E20" s="1">
        <v>1556693.6801599998</v>
      </c>
      <c r="F20" s="50">
        <v>1074.6</v>
      </c>
      <c r="G20" s="1">
        <f t="shared" si="0"/>
        <v>1448.63</v>
      </c>
    </row>
    <row r="21" spans="1:7" ht="12.75">
      <c r="A21" t="s">
        <v>199</v>
      </c>
      <c r="B21" s="6" t="s">
        <v>17</v>
      </c>
      <c r="C21" s="33" t="s">
        <v>28</v>
      </c>
      <c r="E21" s="1">
        <v>318403.094457</v>
      </c>
      <c r="F21" s="50">
        <v>105.2</v>
      </c>
      <c r="G21" s="1">
        <f t="shared" si="0"/>
        <v>3026.65</v>
      </c>
    </row>
    <row r="22" spans="1:7" ht="12.75">
      <c r="A22" t="s">
        <v>200</v>
      </c>
      <c r="B22" s="6" t="s">
        <v>17</v>
      </c>
      <c r="C22" s="33" t="s">
        <v>17</v>
      </c>
      <c r="E22" s="1">
        <v>217894.678005</v>
      </c>
      <c r="F22" s="50">
        <v>183.7</v>
      </c>
      <c r="G22" s="1">
        <f t="shared" si="0"/>
        <v>1186.14</v>
      </c>
    </row>
    <row r="23" spans="1:7" ht="12.75">
      <c r="A23" t="s">
        <v>201</v>
      </c>
      <c r="B23" s="6" t="s">
        <v>18</v>
      </c>
      <c r="C23" s="33" t="s">
        <v>18</v>
      </c>
      <c r="E23" s="1">
        <v>1838899.50842</v>
      </c>
      <c r="F23" s="50">
        <v>918.1</v>
      </c>
      <c r="G23" s="1">
        <f t="shared" si="0"/>
        <v>2002.94</v>
      </c>
    </row>
    <row r="24" spans="1:7" ht="12.75">
      <c r="A24" t="s">
        <v>202</v>
      </c>
      <c r="B24" s="6" t="s">
        <v>19</v>
      </c>
      <c r="C24" s="33" t="s">
        <v>108</v>
      </c>
      <c r="E24" s="1">
        <v>189850.66033500002</v>
      </c>
      <c r="F24" s="50">
        <v>1074.7</v>
      </c>
      <c r="G24" s="1">
        <f t="shared" si="0"/>
        <v>176.65</v>
      </c>
    </row>
    <row r="25" spans="1:7" ht="12.75">
      <c r="A25" t="s">
        <v>203</v>
      </c>
      <c r="B25" s="6" t="s">
        <v>20</v>
      </c>
      <c r="C25" s="33" t="s">
        <v>20</v>
      </c>
      <c r="E25" s="1">
        <v>76860872.505604</v>
      </c>
      <c r="F25" s="50">
        <v>72770.1</v>
      </c>
      <c r="G25" s="1">
        <f t="shared" si="0"/>
        <v>1056.22</v>
      </c>
    </row>
    <row r="26" spans="1:7" ht="12.75">
      <c r="A26" t="s">
        <v>204</v>
      </c>
      <c r="B26" s="6" t="s">
        <v>21</v>
      </c>
      <c r="C26" s="33" t="s">
        <v>21</v>
      </c>
      <c r="E26" s="1">
        <v>33714188.878388</v>
      </c>
      <c r="F26" s="50">
        <v>57945.8</v>
      </c>
      <c r="G26" s="1">
        <f t="shared" si="0"/>
        <v>581.82</v>
      </c>
    </row>
    <row r="27" spans="1:7" ht="12.75">
      <c r="A27" t="s">
        <v>205</v>
      </c>
      <c r="B27" s="6" t="s">
        <v>22</v>
      </c>
      <c r="C27" s="33" t="s">
        <v>22</v>
      </c>
      <c r="E27" s="1">
        <v>8061846.232104</v>
      </c>
      <c r="F27" s="50">
        <v>5846.8</v>
      </c>
      <c r="G27" s="1">
        <f t="shared" si="0"/>
        <v>1378.85</v>
      </c>
    </row>
    <row r="28" spans="1:7" ht="12.75">
      <c r="A28" t="s">
        <v>206</v>
      </c>
      <c r="B28" s="6" t="s">
        <v>23</v>
      </c>
      <c r="C28" s="33" t="s">
        <v>109</v>
      </c>
      <c r="E28" s="1">
        <v>5749803.5777</v>
      </c>
      <c r="F28" s="50">
        <v>10358</v>
      </c>
      <c r="G28" s="1">
        <f t="shared" si="0"/>
        <v>555.11</v>
      </c>
    </row>
    <row r="29" spans="1:7" ht="12.75">
      <c r="A29" t="s">
        <v>207</v>
      </c>
      <c r="B29" s="6" t="s">
        <v>23</v>
      </c>
      <c r="C29" s="33" t="s">
        <v>110</v>
      </c>
      <c r="E29" s="1">
        <v>3950147.43816</v>
      </c>
      <c r="F29" s="50">
        <v>8356.5</v>
      </c>
      <c r="G29" s="1">
        <f t="shared" si="0"/>
        <v>472.7</v>
      </c>
    </row>
    <row r="30" spans="1:7" ht="12.75">
      <c r="A30" t="s">
        <v>208</v>
      </c>
      <c r="B30" s="6" t="s">
        <v>23</v>
      </c>
      <c r="C30" s="33" t="s">
        <v>111</v>
      </c>
      <c r="E30" s="1">
        <v>806156.25</v>
      </c>
      <c r="F30" s="50">
        <v>7076.8</v>
      </c>
      <c r="G30" s="1">
        <f t="shared" si="0"/>
        <v>113.92</v>
      </c>
    </row>
    <row r="31" spans="1:7" ht="12.75">
      <c r="A31" t="s">
        <v>209</v>
      </c>
      <c r="B31" s="6" t="s">
        <v>23</v>
      </c>
      <c r="C31" s="33" t="s">
        <v>112</v>
      </c>
      <c r="E31" s="1">
        <v>26998239.46796</v>
      </c>
      <c r="F31" s="50">
        <v>28244.5</v>
      </c>
      <c r="G31" s="1">
        <f t="shared" si="0"/>
        <v>955.88</v>
      </c>
    </row>
    <row r="32" spans="1:7" ht="12.75">
      <c r="A32" t="s">
        <v>210</v>
      </c>
      <c r="B32" s="6" t="s">
        <v>23</v>
      </c>
      <c r="C32" s="33" t="s">
        <v>113</v>
      </c>
      <c r="E32" s="1">
        <v>3099861.98284</v>
      </c>
      <c r="F32" s="50">
        <v>4440</v>
      </c>
      <c r="G32" s="1">
        <f t="shared" si="0"/>
        <v>698.17</v>
      </c>
    </row>
    <row r="33" spans="1:7" ht="12.75">
      <c r="A33" t="s">
        <v>211</v>
      </c>
      <c r="B33" s="6" t="s">
        <v>23</v>
      </c>
      <c r="C33" s="33" t="s">
        <v>114</v>
      </c>
      <c r="E33" s="1">
        <v>1899983.0951799997</v>
      </c>
      <c r="F33" s="50">
        <v>1343.7</v>
      </c>
      <c r="G33" s="1">
        <f t="shared" si="0"/>
        <v>1413.99</v>
      </c>
    </row>
    <row r="34" spans="1:7" ht="12.75">
      <c r="A34" t="s">
        <v>212</v>
      </c>
      <c r="B34" s="6" t="s">
        <v>23</v>
      </c>
      <c r="C34" s="33" t="s">
        <v>115</v>
      </c>
      <c r="E34" s="1">
        <v>21016363.33471</v>
      </c>
      <c r="F34" s="50">
        <v>21888.5</v>
      </c>
      <c r="G34" s="1">
        <f aca="true" t="shared" si="1" ref="G34:G65">ROUND(E34/F34,2)</f>
        <v>960.16</v>
      </c>
    </row>
    <row r="35" spans="1:7" ht="12.75">
      <c r="A35" t="s">
        <v>213</v>
      </c>
      <c r="B35" s="6" t="s">
        <v>23</v>
      </c>
      <c r="C35" s="33" t="s">
        <v>116</v>
      </c>
      <c r="E35" s="1">
        <v>3999967.83537</v>
      </c>
      <c r="F35" s="50">
        <v>5635.5</v>
      </c>
      <c r="G35" s="1">
        <f t="shared" si="1"/>
        <v>709.78</v>
      </c>
    </row>
    <row r="36" spans="1:7" ht="12.75">
      <c r="A36" t="s">
        <v>214</v>
      </c>
      <c r="B36" s="6" t="s">
        <v>23</v>
      </c>
      <c r="C36" s="33" t="s">
        <v>80</v>
      </c>
      <c r="E36" s="1">
        <v>6898595.144000001</v>
      </c>
      <c r="F36" s="50">
        <v>14027.8</v>
      </c>
      <c r="G36" s="1">
        <f t="shared" si="1"/>
        <v>491.78</v>
      </c>
    </row>
    <row r="37" spans="1:7" ht="12.75">
      <c r="A37" t="s">
        <v>215</v>
      </c>
      <c r="B37" s="6" t="s">
        <v>23</v>
      </c>
      <c r="C37" s="33" t="s">
        <v>117</v>
      </c>
      <c r="E37" s="1">
        <v>40570.00218</v>
      </c>
      <c r="F37" s="50">
        <v>319.7</v>
      </c>
      <c r="G37" s="1">
        <f t="shared" si="1"/>
        <v>126.9</v>
      </c>
    </row>
    <row r="38" spans="1:7" ht="12.75">
      <c r="A38" t="s">
        <v>216</v>
      </c>
      <c r="B38" s="6" t="s">
        <v>67</v>
      </c>
      <c r="C38" s="33" t="s">
        <v>64</v>
      </c>
      <c r="E38" s="1">
        <v>350059.60656</v>
      </c>
      <c r="F38" s="50">
        <v>1660.6999999999998</v>
      </c>
      <c r="G38" s="1">
        <f t="shared" si="1"/>
        <v>210.79</v>
      </c>
    </row>
    <row r="39" spans="1:7" ht="12.75">
      <c r="A39" t="s">
        <v>217</v>
      </c>
      <c r="B39" s="6" t="s">
        <v>24</v>
      </c>
      <c r="C39" s="33" t="s">
        <v>118</v>
      </c>
      <c r="E39" s="1">
        <v>4000621.45052</v>
      </c>
      <c r="F39" s="50">
        <v>5130.9</v>
      </c>
      <c r="G39" s="1">
        <f t="shared" si="1"/>
        <v>779.71</v>
      </c>
    </row>
    <row r="40" spans="1:7" ht="12.75">
      <c r="A40" t="s">
        <v>218</v>
      </c>
      <c r="B40" s="6" t="s">
        <v>24</v>
      </c>
      <c r="C40" s="33" t="s">
        <v>121</v>
      </c>
      <c r="E40" s="1">
        <v>4253093.4136</v>
      </c>
      <c r="F40" s="50">
        <v>4803.7</v>
      </c>
      <c r="G40" s="1">
        <f t="shared" si="1"/>
        <v>885.38</v>
      </c>
    </row>
    <row r="41" spans="1:7" ht="12.75">
      <c r="A41" t="s">
        <v>219</v>
      </c>
      <c r="B41" s="6" t="s">
        <v>24</v>
      </c>
      <c r="C41" s="33" t="s">
        <v>122</v>
      </c>
      <c r="E41" s="1">
        <v>996349.43054</v>
      </c>
      <c r="F41" s="50">
        <v>1174.1</v>
      </c>
      <c r="G41" s="1">
        <f t="shared" si="1"/>
        <v>848.61</v>
      </c>
    </row>
    <row r="42" spans="1:7" ht="12.75">
      <c r="A42" t="s">
        <v>220</v>
      </c>
      <c r="B42" s="6" t="s">
        <v>51</v>
      </c>
      <c r="C42" s="33" t="s">
        <v>51</v>
      </c>
      <c r="E42" s="1">
        <v>520642.15384499996</v>
      </c>
      <c r="F42" s="50">
        <v>331.9</v>
      </c>
      <c r="G42" s="1">
        <f t="shared" si="1"/>
        <v>1568.67</v>
      </c>
    </row>
    <row r="43" spans="1:7" ht="12.75">
      <c r="A43" t="s">
        <v>221</v>
      </c>
      <c r="B43" s="6" t="s">
        <v>25</v>
      </c>
      <c r="C43" s="33" t="s">
        <v>119</v>
      </c>
      <c r="E43" s="1">
        <v>596721.912</v>
      </c>
      <c r="F43" s="50">
        <v>457.20000000000005</v>
      </c>
      <c r="G43" s="1">
        <f t="shared" si="1"/>
        <v>1305.17</v>
      </c>
    </row>
    <row r="44" spans="1:7" ht="12.75">
      <c r="A44" t="s">
        <v>222</v>
      </c>
      <c r="B44" s="6" t="s">
        <v>25</v>
      </c>
      <c r="C44" s="33" t="s">
        <v>120</v>
      </c>
      <c r="E44" s="1">
        <v>2114226.44748</v>
      </c>
      <c r="F44" s="50">
        <v>1330.4</v>
      </c>
      <c r="G44" s="1">
        <f t="shared" si="1"/>
        <v>1589.17</v>
      </c>
    </row>
    <row r="45" spans="1:7" ht="12.75">
      <c r="A45" t="s">
        <v>223</v>
      </c>
      <c r="B45" s="6" t="s">
        <v>68</v>
      </c>
      <c r="C45" s="33" t="s">
        <v>68</v>
      </c>
      <c r="E45" s="1">
        <v>1300306.392272</v>
      </c>
      <c r="F45" s="50">
        <v>1730.6</v>
      </c>
      <c r="G45" s="1">
        <f t="shared" si="1"/>
        <v>751.36</v>
      </c>
    </row>
    <row r="46" spans="1:7" ht="12.75">
      <c r="A46" t="s">
        <v>224</v>
      </c>
      <c r="B46" s="6" t="s">
        <v>26</v>
      </c>
      <c r="C46" s="33" t="s">
        <v>26</v>
      </c>
      <c r="E46" s="1">
        <v>74301582.82484</v>
      </c>
      <c r="F46" s="50">
        <v>81191.8</v>
      </c>
      <c r="G46" s="1">
        <f t="shared" si="1"/>
        <v>915.14</v>
      </c>
    </row>
    <row r="47" spans="1:7" ht="12.75">
      <c r="A47" t="s">
        <v>225</v>
      </c>
      <c r="B47" s="6" t="s">
        <v>27</v>
      </c>
      <c r="C47" s="33" t="s">
        <v>123</v>
      </c>
      <c r="E47" s="1">
        <v>64531.50000000001</v>
      </c>
      <c r="F47" s="50">
        <v>78.2</v>
      </c>
      <c r="G47" s="1">
        <f t="shared" si="1"/>
        <v>825.21</v>
      </c>
    </row>
    <row r="48" spans="1:7" ht="12.75">
      <c r="A48" t="s">
        <v>226</v>
      </c>
      <c r="B48" s="6" t="s">
        <v>28</v>
      </c>
      <c r="C48" s="33" t="s">
        <v>124</v>
      </c>
      <c r="E48" s="1">
        <v>139364.974716</v>
      </c>
      <c r="F48" s="50">
        <v>109.6</v>
      </c>
      <c r="G48" s="1">
        <f t="shared" si="1"/>
        <v>1271.58</v>
      </c>
    </row>
    <row r="49" spans="1:7" ht="12.75">
      <c r="A49" t="s">
        <v>227</v>
      </c>
      <c r="B49" s="6" t="s">
        <v>29</v>
      </c>
      <c r="C49" s="33" t="s">
        <v>29</v>
      </c>
      <c r="E49" s="1">
        <v>667750.202712</v>
      </c>
      <c r="F49" s="50">
        <v>1085</v>
      </c>
      <c r="G49" s="1">
        <f t="shared" si="1"/>
        <v>615.44</v>
      </c>
    </row>
    <row r="50" spans="1:7" ht="12.75">
      <c r="A50" t="s">
        <v>228</v>
      </c>
      <c r="B50" s="6" t="s">
        <v>30</v>
      </c>
      <c r="C50" s="33" t="s">
        <v>125</v>
      </c>
      <c r="E50" s="1">
        <v>8221050.080320001</v>
      </c>
      <c r="F50" s="50">
        <v>4506.7</v>
      </c>
      <c r="G50" s="1">
        <f t="shared" si="1"/>
        <v>1824.18</v>
      </c>
    </row>
    <row r="51" spans="1:7" ht="12.75">
      <c r="A51" t="s">
        <v>229</v>
      </c>
      <c r="B51" s="6" t="s">
        <v>30</v>
      </c>
      <c r="C51" s="33" t="s">
        <v>126</v>
      </c>
      <c r="E51" s="1">
        <v>1033297.987866</v>
      </c>
      <c r="F51" s="50">
        <v>1336.4</v>
      </c>
      <c r="G51" s="1">
        <f t="shared" si="1"/>
        <v>773.2</v>
      </c>
    </row>
    <row r="52" spans="1:7" ht="12.75">
      <c r="A52" t="s">
        <v>230</v>
      </c>
      <c r="B52" s="6" t="s">
        <v>30</v>
      </c>
      <c r="C52" s="33" t="s">
        <v>81</v>
      </c>
      <c r="E52" s="1">
        <v>1100068.697668</v>
      </c>
      <c r="F52" s="50">
        <v>778.9</v>
      </c>
      <c r="G52" s="1">
        <f t="shared" si="1"/>
        <v>1412.34</v>
      </c>
    </row>
    <row r="53" spans="1:7" ht="12.75">
      <c r="A53" t="s">
        <v>231</v>
      </c>
      <c r="B53" s="6" t="s">
        <v>31</v>
      </c>
      <c r="C53" s="33" t="s">
        <v>127</v>
      </c>
      <c r="E53" s="1">
        <v>27021926.556928</v>
      </c>
      <c r="F53" s="50">
        <v>25496</v>
      </c>
      <c r="G53" s="1">
        <f t="shared" si="1"/>
        <v>1059.85</v>
      </c>
    </row>
    <row r="54" spans="1:7" ht="12.75">
      <c r="A54" t="s">
        <v>232</v>
      </c>
      <c r="B54" s="6" t="s">
        <v>31</v>
      </c>
      <c r="C54" s="33" t="s">
        <v>128</v>
      </c>
      <c r="E54" s="1">
        <v>13087968.180480001</v>
      </c>
      <c r="F54" s="50">
        <v>14470.5</v>
      </c>
      <c r="G54" s="1">
        <f t="shared" si="1"/>
        <v>904.46</v>
      </c>
    </row>
    <row r="55" spans="1:7" ht="12.75">
      <c r="A55" t="s">
        <v>233</v>
      </c>
      <c r="B55" s="6" t="s">
        <v>31</v>
      </c>
      <c r="C55" s="33" t="s">
        <v>129</v>
      </c>
      <c r="E55" s="1">
        <v>1921041.0076960002</v>
      </c>
      <c r="F55" s="50">
        <v>1154.6</v>
      </c>
      <c r="G55" s="1">
        <f t="shared" si="1"/>
        <v>1663.82</v>
      </c>
    </row>
    <row r="56" spans="1:7" ht="12.75">
      <c r="A56" t="s">
        <v>234</v>
      </c>
      <c r="B56" s="6" t="s">
        <v>32</v>
      </c>
      <c r="C56" s="33" t="s">
        <v>130</v>
      </c>
      <c r="E56" s="1">
        <v>428714.2178200001</v>
      </c>
      <c r="F56" s="50">
        <v>206</v>
      </c>
      <c r="G56" s="1">
        <f t="shared" si="1"/>
        <v>2081.14</v>
      </c>
    </row>
    <row r="57" spans="1:7" ht="12.75">
      <c r="A57" t="s">
        <v>235</v>
      </c>
      <c r="B57" s="6" t="s">
        <v>32</v>
      </c>
      <c r="C57" s="33" t="s">
        <v>131</v>
      </c>
      <c r="E57" s="1">
        <v>29647.2</v>
      </c>
      <c r="F57" s="50">
        <v>123.1</v>
      </c>
      <c r="G57" s="1">
        <f t="shared" si="1"/>
        <v>240.84</v>
      </c>
    </row>
    <row r="58" spans="1:7" ht="12.75">
      <c r="A58" t="s">
        <v>236</v>
      </c>
      <c r="B58" s="6" t="s">
        <v>32</v>
      </c>
      <c r="C58" s="33" t="s">
        <v>132</v>
      </c>
      <c r="E58" s="1">
        <v>205001.33328</v>
      </c>
      <c r="F58" s="50">
        <v>436.4</v>
      </c>
      <c r="G58" s="1">
        <f t="shared" si="1"/>
        <v>469.76</v>
      </c>
    </row>
    <row r="59" spans="1:7" ht="12.75">
      <c r="A59" t="s">
        <v>237</v>
      </c>
      <c r="B59" s="6" t="s">
        <v>32</v>
      </c>
      <c r="C59" s="33" t="s">
        <v>133</v>
      </c>
      <c r="E59" s="1">
        <v>199986.05296</v>
      </c>
      <c r="F59" s="50">
        <v>57</v>
      </c>
      <c r="G59" s="1">
        <f t="shared" si="1"/>
        <v>3508.53</v>
      </c>
    </row>
    <row r="60" spans="1:7" ht="12.75">
      <c r="A60" t="s">
        <v>238</v>
      </c>
      <c r="B60" s="6" t="s">
        <v>33</v>
      </c>
      <c r="C60" s="33" t="s">
        <v>82</v>
      </c>
      <c r="E60" s="1">
        <v>499922.1</v>
      </c>
      <c r="F60" s="50">
        <v>2336.7999999999997</v>
      </c>
      <c r="G60" s="1">
        <f t="shared" si="1"/>
        <v>213.93</v>
      </c>
    </row>
    <row r="61" spans="1:7" ht="12.75">
      <c r="A61" t="s">
        <v>239</v>
      </c>
      <c r="B61" s="6" t="s">
        <v>33</v>
      </c>
      <c r="C61" s="33" t="s">
        <v>134</v>
      </c>
      <c r="E61" s="1">
        <v>18627.12527</v>
      </c>
      <c r="F61" s="50">
        <v>187.9</v>
      </c>
      <c r="G61" s="1">
        <f t="shared" si="1"/>
        <v>99.13</v>
      </c>
    </row>
    <row r="62" spans="1:7" ht="12.75">
      <c r="A62" t="s">
        <v>240</v>
      </c>
      <c r="B62" s="6" t="s">
        <v>33</v>
      </c>
      <c r="C62" s="33" t="s">
        <v>135</v>
      </c>
      <c r="E62" s="1">
        <v>481500.9620400001</v>
      </c>
      <c r="F62" s="50">
        <v>161.1</v>
      </c>
      <c r="G62" s="1">
        <f t="shared" si="1"/>
        <v>2988.83</v>
      </c>
    </row>
    <row r="63" spans="1:7" ht="12.75">
      <c r="A63" t="s">
        <v>241</v>
      </c>
      <c r="B63" s="6" t="s">
        <v>34</v>
      </c>
      <c r="C63" s="33" t="s">
        <v>136</v>
      </c>
      <c r="E63" s="1">
        <v>5257.620940000001</v>
      </c>
      <c r="F63" s="50">
        <v>137.5</v>
      </c>
      <c r="G63" s="1">
        <f t="shared" si="1"/>
        <v>38.24</v>
      </c>
    </row>
    <row r="64" spans="1:7" ht="12.75">
      <c r="A64" t="s">
        <v>242</v>
      </c>
      <c r="B64" s="6" t="s">
        <v>34</v>
      </c>
      <c r="C64" s="33" t="s">
        <v>137</v>
      </c>
      <c r="E64" s="1">
        <v>8001025.703600001</v>
      </c>
      <c r="F64" s="50">
        <v>21025.2</v>
      </c>
      <c r="G64" s="1">
        <f t="shared" si="1"/>
        <v>380.54</v>
      </c>
    </row>
    <row r="65" spans="1:7" ht="12.75">
      <c r="A65" t="s">
        <v>243</v>
      </c>
      <c r="B65" s="6" t="s">
        <v>7</v>
      </c>
      <c r="C65" s="33" t="s">
        <v>138</v>
      </c>
      <c r="E65" s="1">
        <v>69989.84352</v>
      </c>
      <c r="F65" s="50">
        <v>105.8</v>
      </c>
      <c r="G65" s="1">
        <f t="shared" si="1"/>
        <v>661.53</v>
      </c>
    </row>
    <row r="66" spans="1:7" ht="12.75">
      <c r="A66" t="s">
        <v>244</v>
      </c>
      <c r="B66" s="6" t="s">
        <v>35</v>
      </c>
      <c r="C66" s="33" t="s">
        <v>35</v>
      </c>
      <c r="E66" s="1">
        <v>2177877.135182</v>
      </c>
      <c r="F66" s="50">
        <v>2267.3</v>
      </c>
      <c r="G66" s="1">
        <f aca="true" t="shared" si="2" ref="G66:G97">ROUND(E66/F66,2)</f>
        <v>960.56</v>
      </c>
    </row>
    <row r="67" spans="1:7" ht="12.75">
      <c r="A67" t="s">
        <v>245</v>
      </c>
      <c r="B67" s="6" t="s">
        <v>52</v>
      </c>
      <c r="C67" s="33" t="s">
        <v>69</v>
      </c>
      <c r="E67" s="1">
        <v>389973.81915</v>
      </c>
      <c r="F67" s="50">
        <v>664.8</v>
      </c>
      <c r="G67" s="1">
        <f t="shared" si="2"/>
        <v>586.6</v>
      </c>
    </row>
    <row r="68" spans="1:7" ht="12.75">
      <c r="A68" t="s">
        <v>246</v>
      </c>
      <c r="B68" s="6" t="s">
        <v>52</v>
      </c>
      <c r="C68" s="33" t="s">
        <v>139</v>
      </c>
      <c r="E68" s="1">
        <v>57795.83654</v>
      </c>
      <c r="F68" s="50">
        <v>374.7</v>
      </c>
      <c r="G68" s="1">
        <f t="shared" si="2"/>
        <v>154.25</v>
      </c>
    </row>
    <row r="69" spans="1:7" ht="12.75">
      <c r="A69" t="s">
        <v>247</v>
      </c>
      <c r="B69" s="6" t="s">
        <v>70</v>
      </c>
      <c r="C69" s="33" t="s">
        <v>84</v>
      </c>
      <c r="E69" s="1">
        <v>248187.22111999997</v>
      </c>
      <c r="F69" s="50">
        <v>314.7</v>
      </c>
      <c r="G69" s="1">
        <f t="shared" si="2"/>
        <v>788.65</v>
      </c>
    </row>
    <row r="70" spans="1:7" ht="12.75">
      <c r="A70" t="s">
        <v>248</v>
      </c>
      <c r="B70" s="6" t="s">
        <v>36</v>
      </c>
      <c r="C70" s="33" t="s">
        <v>65</v>
      </c>
      <c r="E70" s="1">
        <v>399997.72305300005</v>
      </c>
      <c r="F70" s="50">
        <v>1444.9</v>
      </c>
      <c r="G70" s="1">
        <f t="shared" si="2"/>
        <v>276.83</v>
      </c>
    </row>
    <row r="71" spans="1:7" ht="12.75">
      <c r="A71" t="s">
        <v>249</v>
      </c>
      <c r="B71" s="6" t="s">
        <v>36</v>
      </c>
      <c r="C71" s="33" t="s">
        <v>140</v>
      </c>
      <c r="E71" s="1">
        <v>549967.15452</v>
      </c>
      <c r="F71" s="50">
        <v>3003.3</v>
      </c>
      <c r="G71" s="1">
        <f t="shared" si="2"/>
        <v>183.12</v>
      </c>
    </row>
    <row r="72" spans="1:7" ht="12.75">
      <c r="A72" t="s">
        <v>250</v>
      </c>
      <c r="B72" s="6" t="s">
        <v>36</v>
      </c>
      <c r="C72" s="33" t="s">
        <v>141</v>
      </c>
      <c r="E72" s="1">
        <v>9611.142199999998</v>
      </c>
      <c r="F72" s="50">
        <v>201</v>
      </c>
      <c r="G72" s="1">
        <f t="shared" si="2"/>
        <v>47.82</v>
      </c>
    </row>
    <row r="73" spans="1:7" ht="12.75">
      <c r="A73" t="s">
        <v>251</v>
      </c>
      <c r="B73" s="6" t="s">
        <v>37</v>
      </c>
      <c r="C73" s="33" t="s">
        <v>142</v>
      </c>
      <c r="E73" s="1">
        <v>15863.827421</v>
      </c>
      <c r="F73" s="50">
        <v>366.3</v>
      </c>
      <c r="G73" s="1">
        <f t="shared" si="2"/>
        <v>43.31</v>
      </c>
    </row>
    <row r="74" spans="1:7" ht="12.75">
      <c r="A74" t="s">
        <v>252</v>
      </c>
      <c r="B74" s="6" t="s">
        <v>53</v>
      </c>
      <c r="C74" s="33" t="s">
        <v>53</v>
      </c>
      <c r="E74" s="1">
        <v>155005.84810499998</v>
      </c>
      <c r="F74" s="50">
        <v>231</v>
      </c>
      <c r="G74" s="1">
        <f t="shared" si="2"/>
        <v>671.02</v>
      </c>
    </row>
    <row r="75" spans="1:7" ht="12.75">
      <c r="A75" t="s">
        <v>253</v>
      </c>
      <c r="B75" s="6" t="s">
        <v>53</v>
      </c>
      <c r="C75" s="33" t="s">
        <v>143</v>
      </c>
      <c r="E75" s="1">
        <v>464318.16039</v>
      </c>
      <c r="F75" s="50">
        <v>335</v>
      </c>
      <c r="G75" s="1">
        <f t="shared" si="2"/>
        <v>1386.02</v>
      </c>
    </row>
    <row r="76" spans="1:7" ht="12.75">
      <c r="A76" t="s">
        <v>254</v>
      </c>
      <c r="B76" s="6" t="s">
        <v>38</v>
      </c>
      <c r="C76" s="33" t="s">
        <v>144</v>
      </c>
      <c r="E76" s="1">
        <v>557874.1152250001</v>
      </c>
      <c r="F76" s="50">
        <v>1162.7</v>
      </c>
      <c r="G76" s="1">
        <f t="shared" si="2"/>
        <v>479.81</v>
      </c>
    </row>
    <row r="77" spans="1:7" ht="12.75">
      <c r="A77" t="s">
        <v>255</v>
      </c>
      <c r="B77" s="6" t="s">
        <v>38</v>
      </c>
      <c r="C77" s="33" t="s">
        <v>38</v>
      </c>
      <c r="E77" s="1">
        <v>757906.714413</v>
      </c>
      <c r="F77" s="50">
        <v>535.3</v>
      </c>
      <c r="G77" s="1">
        <f t="shared" si="2"/>
        <v>1415.85</v>
      </c>
    </row>
    <row r="78" spans="1:7" ht="12.75">
      <c r="A78" t="s">
        <v>256</v>
      </c>
      <c r="B78" s="6" t="s">
        <v>71</v>
      </c>
      <c r="C78" s="33" t="s">
        <v>95</v>
      </c>
      <c r="E78" s="1">
        <v>334248.225</v>
      </c>
      <c r="F78" s="50">
        <v>578</v>
      </c>
      <c r="G78" s="1">
        <f t="shared" si="2"/>
        <v>578.28</v>
      </c>
    </row>
    <row r="79" spans="1:7" ht="12.75">
      <c r="A79" t="s">
        <v>257</v>
      </c>
      <c r="B79" s="6" t="s">
        <v>39</v>
      </c>
      <c r="C79" s="33" t="s">
        <v>145</v>
      </c>
      <c r="E79" s="1">
        <v>4616792.44704</v>
      </c>
      <c r="F79" s="50">
        <v>1648.7</v>
      </c>
      <c r="G79" s="1">
        <f t="shared" si="2"/>
        <v>2800.26</v>
      </c>
    </row>
    <row r="80" spans="1:7" ht="12.75">
      <c r="A80" t="s">
        <v>258</v>
      </c>
      <c r="B80" s="6" t="s">
        <v>40</v>
      </c>
      <c r="C80" s="33" t="s">
        <v>146</v>
      </c>
      <c r="E80" s="1">
        <v>404511.30640000006</v>
      </c>
      <c r="F80" s="50">
        <v>638.4000000000001</v>
      </c>
      <c r="G80" s="1">
        <f t="shared" si="2"/>
        <v>633.63</v>
      </c>
    </row>
    <row r="81" spans="1:7" ht="12.75">
      <c r="A81" t="s">
        <v>259</v>
      </c>
      <c r="B81" s="6" t="s">
        <v>40</v>
      </c>
      <c r="C81" s="33" t="s">
        <v>147</v>
      </c>
      <c r="E81" s="1">
        <v>671211.7784</v>
      </c>
      <c r="F81" s="50">
        <v>454.2</v>
      </c>
      <c r="G81" s="1">
        <f t="shared" si="2"/>
        <v>1477.79</v>
      </c>
    </row>
    <row r="82" spans="1:7" ht="12.75">
      <c r="A82" t="s">
        <v>260</v>
      </c>
      <c r="B82" s="6" t="s">
        <v>48</v>
      </c>
      <c r="C82" s="33" t="s">
        <v>87</v>
      </c>
      <c r="E82" s="1">
        <v>186123.816</v>
      </c>
      <c r="F82" s="50">
        <v>1134.9</v>
      </c>
      <c r="G82" s="1">
        <f t="shared" si="2"/>
        <v>164</v>
      </c>
    </row>
    <row r="83" spans="1:7" ht="12.75">
      <c r="A83" t="s">
        <v>261</v>
      </c>
      <c r="B83" s="6" t="s">
        <v>48</v>
      </c>
      <c r="C83" s="33" t="s">
        <v>148</v>
      </c>
      <c r="E83" s="1">
        <v>75008.295864</v>
      </c>
      <c r="F83" s="50">
        <v>477.2</v>
      </c>
      <c r="G83" s="1">
        <f t="shared" si="2"/>
        <v>157.18</v>
      </c>
    </row>
    <row r="84" spans="1:7" ht="12.75">
      <c r="A84" t="s">
        <v>262</v>
      </c>
      <c r="B84" s="6" t="s">
        <v>41</v>
      </c>
      <c r="C84" s="33" t="s">
        <v>149</v>
      </c>
      <c r="E84" s="1">
        <v>905522.4932400001</v>
      </c>
      <c r="F84" s="50">
        <v>407</v>
      </c>
      <c r="G84" s="1">
        <f t="shared" si="2"/>
        <v>2224.87</v>
      </c>
    </row>
    <row r="85" spans="1:7" ht="12.75">
      <c r="A85" t="s">
        <v>263</v>
      </c>
      <c r="B85" s="6" t="s">
        <v>41</v>
      </c>
      <c r="C85" s="33" t="s">
        <v>150</v>
      </c>
      <c r="E85" s="1">
        <v>2537863.7774939993</v>
      </c>
      <c r="F85" s="50">
        <v>2180.4</v>
      </c>
      <c r="G85" s="1">
        <f t="shared" si="2"/>
        <v>1163.94</v>
      </c>
    </row>
    <row r="86" spans="1:7" ht="12.75">
      <c r="A86" t="s">
        <v>264</v>
      </c>
      <c r="B86" s="6" t="s">
        <v>41</v>
      </c>
      <c r="C86" s="33" t="s">
        <v>151</v>
      </c>
      <c r="E86" s="1">
        <v>914287.8582649999</v>
      </c>
      <c r="F86" s="50">
        <v>389.29999999999995</v>
      </c>
      <c r="G86" s="1">
        <f t="shared" si="2"/>
        <v>2348.54</v>
      </c>
    </row>
    <row r="87" spans="1:7" ht="12.75">
      <c r="A87" t="s">
        <v>265</v>
      </c>
      <c r="B87" s="6" t="s">
        <v>54</v>
      </c>
      <c r="C87" s="33" t="s">
        <v>72</v>
      </c>
      <c r="E87" s="1">
        <v>151239.78</v>
      </c>
      <c r="F87" s="50">
        <v>201.7</v>
      </c>
      <c r="G87" s="1">
        <f t="shared" si="2"/>
        <v>749.83</v>
      </c>
    </row>
    <row r="88" spans="1:7" ht="12.75">
      <c r="A88" t="s">
        <v>266</v>
      </c>
      <c r="B88" s="6" t="s">
        <v>42</v>
      </c>
      <c r="C88" s="33" t="s">
        <v>152</v>
      </c>
      <c r="E88" s="1">
        <v>19816.206</v>
      </c>
      <c r="F88" s="50">
        <v>65.9</v>
      </c>
      <c r="G88" s="1">
        <f t="shared" si="2"/>
        <v>300.7</v>
      </c>
    </row>
    <row r="89" spans="1:7" ht="12.75">
      <c r="A89" t="s">
        <v>267</v>
      </c>
      <c r="B89" s="6" t="s">
        <v>43</v>
      </c>
      <c r="C89" s="33" t="s">
        <v>153</v>
      </c>
      <c r="E89" s="1">
        <v>992523.9091200001</v>
      </c>
      <c r="F89" s="50">
        <v>678.3</v>
      </c>
      <c r="G89" s="1">
        <f t="shared" si="2"/>
        <v>1463.25</v>
      </c>
    </row>
    <row r="90" spans="1:7" ht="12.75">
      <c r="A90" t="s">
        <v>268</v>
      </c>
      <c r="B90" s="6" t="s">
        <v>43</v>
      </c>
      <c r="C90" s="33" t="s">
        <v>154</v>
      </c>
      <c r="E90" s="1">
        <v>371664.557264</v>
      </c>
      <c r="F90" s="50">
        <v>261.6</v>
      </c>
      <c r="G90" s="1">
        <f t="shared" si="2"/>
        <v>1420.74</v>
      </c>
    </row>
    <row r="91" spans="1:7" ht="12.75">
      <c r="A91" t="s">
        <v>269</v>
      </c>
      <c r="B91" s="6" t="s">
        <v>44</v>
      </c>
      <c r="C91" s="33" t="s">
        <v>155</v>
      </c>
      <c r="E91" s="1">
        <v>74241.48368</v>
      </c>
      <c r="F91" s="50">
        <v>122</v>
      </c>
      <c r="G91" s="1">
        <f t="shared" si="2"/>
        <v>608.54</v>
      </c>
    </row>
    <row r="92" spans="1:7" ht="12.75">
      <c r="A92" t="s">
        <v>270</v>
      </c>
      <c r="B92" s="6" t="s">
        <v>45</v>
      </c>
      <c r="C92" s="33" t="s">
        <v>45</v>
      </c>
      <c r="E92" s="1">
        <v>6163099.093479999</v>
      </c>
      <c r="F92" s="50">
        <v>2924.3</v>
      </c>
      <c r="G92" s="1">
        <f t="shared" si="2"/>
        <v>2107.55</v>
      </c>
    </row>
    <row r="93" spans="1:7" ht="12.75">
      <c r="A93" t="s">
        <v>271</v>
      </c>
      <c r="B93" s="6" t="s">
        <v>55</v>
      </c>
      <c r="C93" s="33" t="s">
        <v>156</v>
      </c>
      <c r="E93" s="1">
        <v>583914.55636</v>
      </c>
      <c r="F93" s="50">
        <v>442.09999999999997</v>
      </c>
      <c r="G93" s="1">
        <f t="shared" si="2"/>
        <v>1320.77</v>
      </c>
    </row>
    <row r="94" spans="1:7" ht="12.75">
      <c r="A94" t="s">
        <v>272</v>
      </c>
      <c r="B94" s="6" t="s">
        <v>55</v>
      </c>
      <c r="C94" s="33" t="s">
        <v>66</v>
      </c>
      <c r="E94" s="1">
        <v>1100049.099237</v>
      </c>
      <c r="F94" s="50">
        <v>2735.8</v>
      </c>
      <c r="G94" s="1">
        <f t="shared" si="2"/>
        <v>402.09</v>
      </c>
    </row>
    <row r="95" spans="1:7" ht="12.75">
      <c r="A95" t="s">
        <v>273</v>
      </c>
      <c r="B95" s="6" t="s">
        <v>46</v>
      </c>
      <c r="C95" s="33" t="s">
        <v>157</v>
      </c>
      <c r="E95" s="1">
        <v>7814.83404</v>
      </c>
      <c r="F95" s="50">
        <v>102.1</v>
      </c>
      <c r="G95" s="1">
        <f t="shared" si="2"/>
        <v>76.54</v>
      </c>
    </row>
    <row r="96" spans="1:7" ht="12.75">
      <c r="A96" t="s">
        <v>274</v>
      </c>
      <c r="B96" s="6" t="s">
        <v>46</v>
      </c>
      <c r="C96" s="33" t="s">
        <v>158</v>
      </c>
      <c r="E96" s="1">
        <v>231944.274816</v>
      </c>
      <c r="F96" s="50">
        <v>100.7</v>
      </c>
      <c r="G96" s="1">
        <f t="shared" si="2"/>
        <v>2303.32</v>
      </c>
    </row>
    <row r="97" spans="1:7" ht="12.75">
      <c r="A97" t="s">
        <v>275</v>
      </c>
      <c r="B97" s="6" t="s">
        <v>47</v>
      </c>
      <c r="C97" s="33" t="s">
        <v>159</v>
      </c>
      <c r="E97" s="1">
        <v>2072857.5297</v>
      </c>
      <c r="F97" s="50">
        <v>1857.8</v>
      </c>
      <c r="G97" s="1">
        <f t="shared" si="2"/>
        <v>1115.76</v>
      </c>
    </row>
    <row r="98" spans="1:7" ht="12.75">
      <c r="A98" t="s">
        <v>276</v>
      </c>
      <c r="B98" s="6" t="s">
        <v>47</v>
      </c>
      <c r="C98" s="33" t="s">
        <v>86</v>
      </c>
      <c r="E98" s="1">
        <v>1199909.34468</v>
      </c>
      <c r="F98" s="50">
        <v>1735.8</v>
      </c>
      <c r="G98" s="1">
        <f aca="true" t="shared" si="3" ref="G98:G109">ROUND(E98/F98,2)</f>
        <v>691.27</v>
      </c>
    </row>
    <row r="99" spans="1:7" ht="12.75">
      <c r="A99" t="s">
        <v>277</v>
      </c>
      <c r="B99" s="6" t="s">
        <v>47</v>
      </c>
      <c r="C99" s="33" t="s">
        <v>56</v>
      </c>
      <c r="E99" s="1">
        <v>1246462.02928</v>
      </c>
      <c r="F99" s="50">
        <v>2150</v>
      </c>
      <c r="G99" s="1">
        <f t="shared" si="3"/>
        <v>579.75</v>
      </c>
    </row>
    <row r="100" spans="1:7" ht="12.75">
      <c r="A100" t="s">
        <v>278</v>
      </c>
      <c r="B100" s="6" t="s">
        <v>47</v>
      </c>
      <c r="C100" s="33" t="s">
        <v>160</v>
      </c>
      <c r="E100" s="1">
        <v>2595151.52421</v>
      </c>
      <c r="F100" s="50">
        <v>4126.8</v>
      </c>
      <c r="G100" s="1">
        <f t="shared" si="3"/>
        <v>628.85</v>
      </c>
    </row>
    <row r="101" spans="1:7" ht="12.75">
      <c r="A101" t="s">
        <v>279</v>
      </c>
      <c r="B101" s="6" t="s">
        <v>47</v>
      </c>
      <c r="C101" s="33" t="s">
        <v>161</v>
      </c>
      <c r="E101" s="1">
        <v>499947.552354</v>
      </c>
      <c r="F101" s="50">
        <v>2957.5</v>
      </c>
      <c r="G101" s="1">
        <f t="shared" si="3"/>
        <v>169.04</v>
      </c>
    </row>
    <row r="102" spans="1:7" ht="12.75">
      <c r="A102" t="s">
        <v>280</v>
      </c>
      <c r="B102" s="6" t="s">
        <v>47</v>
      </c>
      <c r="C102" s="33" t="s">
        <v>165</v>
      </c>
      <c r="E102" s="1">
        <v>1973951.65044</v>
      </c>
      <c r="F102" s="50">
        <v>1110.5</v>
      </c>
      <c r="G102" s="1">
        <f t="shared" si="3"/>
        <v>1777.53</v>
      </c>
    </row>
    <row r="103" spans="1:7" ht="12.75">
      <c r="A103" t="s">
        <v>281</v>
      </c>
      <c r="B103" s="6" t="s">
        <v>47</v>
      </c>
      <c r="C103" s="33" t="s">
        <v>162</v>
      </c>
      <c r="E103" s="1">
        <v>2675077.8572600004</v>
      </c>
      <c r="F103" s="50">
        <v>2248.7000000000003</v>
      </c>
      <c r="G103" s="1">
        <f t="shared" si="3"/>
        <v>1189.61</v>
      </c>
    </row>
    <row r="104" spans="1:7" ht="12.75">
      <c r="A104" t="s">
        <v>282</v>
      </c>
      <c r="B104" s="6" t="s">
        <v>47</v>
      </c>
      <c r="C104" s="33" t="s">
        <v>85</v>
      </c>
      <c r="E104" s="1">
        <v>900069.1635599999</v>
      </c>
      <c r="F104" s="50">
        <v>844.6</v>
      </c>
      <c r="G104" s="1">
        <f t="shared" si="3"/>
        <v>1065.68</v>
      </c>
    </row>
    <row r="105" spans="1:7" ht="12.75">
      <c r="A105" t="s">
        <v>283</v>
      </c>
      <c r="B105" s="6" t="s">
        <v>47</v>
      </c>
      <c r="C105" s="33" t="s">
        <v>163</v>
      </c>
      <c r="E105" s="1">
        <v>74991.85712</v>
      </c>
      <c r="F105" s="50">
        <v>165.6</v>
      </c>
      <c r="G105" s="1">
        <f t="shared" si="3"/>
        <v>452.85</v>
      </c>
    </row>
    <row r="106" spans="1:7" ht="12.75">
      <c r="A106" t="s">
        <v>284</v>
      </c>
      <c r="B106" s="6" t="s">
        <v>47</v>
      </c>
      <c r="C106" s="33" t="s">
        <v>164</v>
      </c>
      <c r="E106" s="1">
        <v>129977.27305</v>
      </c>
      <c r="F106" s="50">
        <v>97.6</v>
      </c>
      <c r="G106" s="1">
        <f t="shared" si="3"/>
        <v>1331.73</v>
      </c>
    </row>
    <row r="107" spans="1:7" ht="12.75">
      <c r="A107" t="s">
        <v>285</v>
      </c>
      <c r="B107" s="6" t="s">
        <v>73</v>
      </c>
      <c r="C107" s="33" t="s">
        <v>74</v>
      </c>
      <c r="E107" s="1">
        <v>1076664.72152</v>
      </c>
      <c r="F107" s="50">
        <v>791.9</v>
      </c>
      <c r="G107" s="1">
        <f t="shared" si="3"/>
        <v>1359.6</v>
      </c>
    </row>
    <row r="108" spans="1:7" ht="12.75">
      <c r="A108" t="s">
        <v>286</v>
      </c>
      <c r="B108" s="6" t="s">
        <v>73</v>
      </c>
      <c r="C108" s="33" t="s">
        <v>75</v>
      </c>
      <c r="E108" s="1">
        <v>400023.36256</v>
      </c>
      <c r="F108" s="50">
        <v>656.9</v>
      </c>
      <c r="G108" s="1">
        <f t="shared" si="3"/>
        <v>608.96</v>
      </c>
    </row>
    <row r="109" spans="1:7" ht="12.75">
      <c r="A109" t="s">
        <v>287</v>
      </c>
      <c r="B109" s="6" t="s">
        <v>73</v>
      </c>
      <c r="C109" s="33" t="s">
        <v>76</v>
      </c>
      <c r="E109" s="1">
        <v>27373.467468</v>
      </c>
      <c r="F109" s="50">
        <v>83.7</v>
      </c>
      <c r="G109" s="1">
        <f t="shared" si="3"/>
        <v>327.04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2"/>
  <headerFooter>
    <oddHeader>&amp;CFY 2010-11 Override Revenue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79"/>
  <sheetViews>
    <sheetView zoomScalePageLayoutView="0" workbookViewId="0" topLeftCell="A1">
      <selection activeCell="D2" sqref="D2:D179"/>
    </sheetView>
  </sheetViews>
  <sheetFormatPr defaultColWidth="9.140625" defaultRowHeight="12.75"/>
  <cols>
    <col min="2" max="2" width="14.28125" style="0" bestFit="1" customWidth="1"/>
    <col min="3" max="3" width="26.28125" style="0" bestFit="1" customWidth="1"/>
  </cols>
  <sheetData>
    <row r="2" spans="1:4" ht="12.75">
      <c r="A2" s="45" t="s">
        <v>180</v>
      </c>
      <c r="B2" s="45" t="s">
        <v>11</v>
      </c>
      <c r="C2" s="45" t="s">
        <v>96</v>
      </c>
      <c r="D2" s="50">
        <v>7193.3</v>
      </c>
    </row>
    <row r="3" spans="1:4" ht="12.75">
      <c r="A3" s="45" t="s">
        <v>181</v>
      </c>
      <c r="B3" s="45" t="s">
        <v>11</v>
      </c>
      <c r="C3" s="45" t="s">
        <v>83</v>
      </c>
      <c r="D3" s="50">
        <v>40191.5</v>
      </c>
    </row>
    <row r="4" spans="1:4" ht="12.75">
      <c r="A4" s="45" t="s">
        <v>182</v>
      </c>
      <c r="B4" s="45" t="s">
        <v>11</v>
      </c>
      <c r="C4" s="45" t="s">
        <v>97</v>
      </c>
      <c r="D4" s="50">
        <v>7020.8</v>
      </c>
    </row>
    <row r="5" spans="1:4" ht="12.75">
      <c r="A5" s="45" t="s">
        <v>183</v>
      </c>
      <c r="B5" s="45" t="s">
        <v>11</v>
      </c>
      <c r="C5" s="5" t="s">
        <v>50</v>
      </c>
      <c r="D5" s="50">
        <v>14228.4</v>
      </c>
    </row>
    <row r="6" spans="1:4" ht="12.75">
      <c r="A6" s="45" t="s">
        <v>296</v>
      </c>
      <c r="B6" s="45" t="s">
        <v>11</v>
      </c>
      <c r="C6" s="45" t="s">
        <v>297</v>
      </c>
      <c r="D6" s="50">
        <v>1069.9</v>
      </c>
    </row>
    <row r="7" spans="1:4" ht="12.75">
      <c r="A7" s="45" t="s">
        <v>184</v>
      </c>
      <c r="B7" s="45" t="s">
        <v>11</v>
      </c>
      <c r="C7" s="45" t="s">
        <v>79</v>
      </c>
      <c r="D7" s="50">
        <v>957.4</v>
      </c>
    </row>
    <row r="8" spans="1:4" ht="12.75">
      <c r="A8" s="45" t="s">
        <v>185</v>
      </c>
      <c r="B8" s="45" t="s">
        <v>11</v>
      </c>
      <c r="C8" s="5" t="s">
        <v>5</v>
      </c>
      <c r="D8" s="50">
        <v>9516.9</v>
      </c>
    </row>
    <row r="9" spans="1:4" ht="12.75">
      <c r="A9" s="45" t="s">
        <v>298</v>
      </c>
      <c r="B9" s="45" t="s">
        <v>299</v>
      </c>
      <c r="C9" s="45" t="s">
        <v>299</v>
      </c>
      <c r="D9" s="50">
        <v>2109.7</v>
      </c>
    </row>
    <row r="10" spans="1:4" ht="12.75">
      <c r="A10" s="45" t="s">
        <v>300</v>
      </c>
      <c r="B10" s="45" t="s">
        <v>299</v>
      </c>
      <c r="C10" s="45" t="s">
        <v>301</v>
      </c>
      <c r="D10" s="50">
        <v>304.2</v>
      </c>
    </row>
    <row r="11" spans="1:4" ht="12.75">
      <c r="A11" s="45" t="s">
        <v>186</v>
      </c>
      <c r="B11" s="45" t="s">
        <v>12</v>
      </c>
      <c r="C11" s="45" t="s">
        <v>98</v>
      </c>
      <c r="D11" s="50">
        <v>3046.9</v>
      </c>
    </row>
    <row r="12" spans="1:4" ht="12.75">
      <c r="A12" s="45" t="s">
        <v>187</v>
      </c>
      <c r="B12" s="45" t="s">
        <v>12</v>
      </c>
      <c r="C12" s="45" t="s">
        <v>99</v>
      </c>
      <c r="D12" s="50">
        <v>1495.8</v>
      </c>
    </row>
    <row r="13" spans="1:4" ht="12.75">
      <c r="A13" s="45" t="s">
        <v>188</v>
      </c>
      <c r="B13" s="45" t="s">
        <v>12</v>
      </c>
      <c r="C13" s="45" t="s">
        <v>100</v>
      </c>
      <c r="D13" s="50">
        <v>49395.8</v>
      </c>
    </row>
    <row r="14" spans="1:4" ht="12.75">
      <c r="A14" s="45" t="s">
        <v>189</v>
      </c>
      <c r="B14" s="45" t="s">
        <v>12</v>
      </c>
      <c r="C14" s="45" t="s">
        <v>101</v>
      </c>
      <c r="D14" s="50">
        <v>15054.6</v>
      </c>
    </row>
    <row r="15" spans="1:4" ht="12.75">
      <c r="A15" s="45" t="s">
        <v>190</v>
      </c>
      <c r="B15" s="45" t="s">
        <v>12</v>
      </c>
      <c r="C15" s="45" t="s">
        <v>102</v>
      </c>
      <c r="D15" s="50">
        <v>157.6</v>
      </c>
    </row>
    <row r="16" spans="1:4" ht="12.75">
      <c r="A16" s="45" t="s">
        <v>191</v>
      </c>
      <c r="B16" s="45" t="s">
        <v>12</v>
      </c>
      <c r="C16" s="45" t="s">
        <v>103</v>
      </c>
      <c r="D16" s="50">
        <v>35565.9</v>
      </c>
    </row>
    <row r="17" spans="1:4" ht="12.75">
      <c r="A17" s="45" t="s">
        <v>302</v>
      </c>
      <c r="B17" s="45" t="s">
        <v>12</v>
      </c>
      <c r="C17" s="45" t="s">
        <v>303</v>
      </c>
      <c r="D17" s="50">
        <v>465.6</v>
      </c>
    </row>
    <row r="18" spans="1:4" ht="12.75">
      <c r="A18" s="45" t="s">
        <v>304</v>
      </c>
      <c r="B18" s="45" t="s">
        <v>305</v>
      </c>
      <c r="C18" s="45" t="s">
        <v>305</v>
      </c>
      <c r="D18" s="50">
        <v>1530.4</v>
      </c>
    </row>
    <row r="19" spans="1:4" ht="12.75">
      <c r="A19" s="45" t="s">
        <v>306</v>
      </c>
      <c r="B19" s="45" t="s">
        <v>13</v>
      </c>
      <c r="C19" s="45" t="s">
        <v>307</v>
      </c>
      <c r="D19" s="50">
        <v>155.1</v>
      </c>
    </row>
    <row r="20" spans="1:4" ht="12.75">
      <c r="A20" s="45" t="s">
        <v>193</v>
      </c>
      <c r="B20" s="45" t="s">
        <v>13</v>
      </c>
      <c r="C20" s="45" t="s">
        <v>94</v>
      </c>
      <c r="D20" s="50">
        <v>63.9</v>
      </c>
    </row>
    <row r="21" spans="1:4" ht="12.75">
      <c r="A21" s="45" t="s">
        <v>308</v>
      </c>
      <c r="B21" s="45" t="s">
        <v>13</v>
      </c>
      <c r="C21" s="45" t="s">
        <v>309</v>
      </c>
      <c r="D21" s="50">
        <v>272</v>
      </c>
    </row>
    <row r="22" spans="1:4" ht="12.75">
      <c r="A22" s="45" t="s">
        <v>310</v>
      </c>
      <c r="B22" s="45" t="s">
        <v>13</v>
      </c>
      <c r="C22" s="45" t="s">
        <v>311</v>
      </c>
      <c r="D22" s="50">
        <v>354.7</v>
      </c>
    </row>
    <row r="23" spans="1:4" ht="12.75">
      <c r="A23" s="45" t="s">
        <v>192</v>
      </c>
      <c r="B23" s="45" t="s">
        <v>13</v>
      </c>
      <c r="C23" s="45" t="s">
        <v>6</v>
      </c>
      <c r="D23" s="50">
        <v>48.8</v>
      </c>
    </row>
    <row r="24" spans="1:4" ht="12.75">
      <c r="A24" s="45" t="s">
        <v>312</v>
      </c>
      <c r="B24" s="45" t="s">
        <v>14</v>
      </c>
      <c r="C24" s="45" t="s">
        <v>32</v>
      </c>
      <c r="D24" s="50">
        <v>537.2</v>
      </c>
    </row>
    <row r="25" spans="1:4" ht="12.75">
      <c r="A25" s="45" t="s">
        <v>194</v>
      </c>
      <c r="B25" s="45" t="s">
        <v>14</v>
      </c>
      <c r="C25" s="45" t="s">
        <v>104</v>
      </c>
      <c r="D25" s="50">
        <v>274.2</v>
      </c>
    </row>
    <row r="26" spans="1:4" ht="12.75">
      <c r="A26" s="45" t="s">
        <v>195</v>
      </c>
      <c r="B26" s="45" t="s">
        <v>15</v>
      </c>
      <c r="C26" s="45" t="s">
        <v>105</v>
      </c>
      <c r="D26" s="50">
        <v>25493.3</v>
      </c>
    </row>
    <row r="27" spans="1:4" ht="12.75">
      <c r="A27" s="45" t="s">
        <v>196</v>
      </c>
      <c r="B27" s="45" t="s">
        <v>15</v>
      </c>
      <c r="C27" s="5" t="s">
        <v>179</v>
      </c>
      <c r="D27" s="50">
        <v>28148.8</v>
      </c>
    </row>
    <row r="28" spans="1:4" ht="12.75">
      <c r="A28" s="45" t="s">
        <v>197</v>
      </c>
      <c r="B28" s="45" t="s">
        <v>16</v>
      </c>
      <c r="C28" s="45" t="s">
        <v>106</v>
      </c>
      <c r="D28" s="50">
        <v>921.4</v>
      </c>
    </row>
    <row r="29" spans="1:4" ht="12.75">
      <c r="A29" s="45" t="s">
        <v>198</v>
      </c>
      <c r="B29" s="45" t="s">
        <v>16</v>
      </c>
      <c r="C29" s="45" t="s">
        <v>107</v>
      </c>
      <c r="D29" s="50">
        <v>1074.6</v>
      </c>
    </row>
    <row r="30" spans="1:4" ht="12.75">
      <c r="A30" s="45" t="s">
        <v>199</v>
      </c>
      <c r="B30" s="45" t="s">
        <v>17</v>
      </c>
      <c r="C30" s="45" t="s">
        <v>28</v>
      </c>
      <c r="D30" s="50">
        <v>105.2</v>
      </c>
    </row>
    <row r="31" spans="1:4" ht="12.75">
      <c r="A31" s="45" t="s">
        <v>200</v>
      </c>
      <c r="B31" s="45" t="s">
        <v>17</v>
      </c>
      <c r="C31" s="45" t="s">
        <v>17</v>
      </c>
      <c r="D31" s="50">
        <v>183.7</v>
      </c>
    </row>
    <row r="32" spans="1:4" ht="12.75">
      <c r="A32" s="45" t="s">
        <v>201</v>
      </c>
      <c r="B32" s="45" t="s">
        <v>18</v>
      </c>
      <c r="C32" s="45" t="s">
        <v>18</v>
      </c>
      <c r="D32" s="50">
        <v>918.1</v>
      </c>
    </row>
    <row r="33" spans="1:4" ht="12.75">
      <c r="A33" s="45" t="s">
        <v>202</v>
      </c>
      <c r="B33" s="45" t="s">
        <v>19</v>
      </c>
      <c r="C33" s="45" t="s">
        <v>108</v>
      </c>
      <c r="D33" s="50">
        <v>1074.7</v>
      </c>
    </row>
    <row r="34" spans="1:4" ht="12.75">
      <c r="A34" s="45" t="s">
        <v>313</v>
      </c>
      <c r="B34" s="45" t="s">
        <v>19</v>
      </c>
      <c r="C34" s="45" t="s">
        <v>314</v>
      </c>
      <c r="D34" s="50">
        <v>324</v>
      </c>
    </row>
    <row r="35" spans="1:4" ht="12.75">
      <c r="A35" s="45" t="s">
        <v>315</v>
      </c>
      <c r="B35" s="45" t="s">
        <v>19</v>
      </c>
      <c r="C35" s="45" t="s">
        <v>316</v>
      </c>
      <c r="D35" s="50">
        <v>265.9</v>
      </c>
    </row>
    <row r="36" spans="1:4" ht="12.75">
      <c r="A36" s="45" t="s">
        <v>317</v>
      </c>
      <c r="B36" s="45" t="s">
        <v>318</v>
      </c>
      <c r="C36" s="45" t="s">
        <v>319</v>
      </c>
      <c r="D36" s="50">
        <v>231.7</v>
      </c>
    </row>
    <row r="37" spans="1:4" ht="12.75">
      <c r="A37" s="45" t="s">
        <v>320</v>
      </c>
      <c r="B37" s="45" t="s">
        <v>318</v>
      </c>
      <c r="C37" s="45" t="s">
        <v>321</v>
      </c>
      <c r="D37" s="50">
        <v>260.1</v>
      </c>
    </row>
    <row r="38" spans="1:4" ht="12.75">
      <c r="A38" s="45" t="s">
        <v>322</v>
      </c>
      <c r="B38" s="45" t="s">
        <v>323</v>
      </c>
      <c r="C38" s="45" t="s">
        <v>323</v>
      </c>
      <c r="D38" s="50">
        <v>497.4</v>
      </c>
    </row>
    <row r="39" spans="1:4" ht="12.75">
      <c r="A39" s="45" t="s">
        <v>324</v>
      </c>
      <c r="B39" s="45" t="s">
        <v>325</v>
      </c>
      <c r="C39" s="45" t="s">
        <v>326</v>
      </c>
      <c r="D39" s="50">
        <v>465.5</v>
      </c>
    </row>
    <row r="40" spans="1:4" ht="12.75">
      <c r="A40" s="45" t="s">
        <v>327</v>
      </c>
      <c r="B40" s="45" t="s">
        <v>328</v>
      </c>
      <c r="C40" s="45" t="s">
        <v>328</v>
      </c>
      <c r="D40" s="50">
        <v>5105.5</v>
      </c>
    </row>
    <row r="41" spans="1:4" ht="12.75">
      <c r="A41" s="45" t="s">
        <v>203</v>
      </c>
      <c r="B41" s="45" t="s">
        <v>20</v>
      </c>
      <c r="C41" s="45" t="s">
        <v>20</v>
      </c>
      <c r="D41" s="50">
        <v>72770.1</v>
      </c>
    </row>
    <row r="42" spans="1:4" ht="12.75">
      <c r="A42" s="45" t="s">
        <v>329</v>
      </c>
      <c r="B42" s="45" t="s">
        <v>330</v>
      </c>
      <c r="C42" s="45" t="s">
        <v>330</v>
      </c>
      <c r="D42" s="50">
        <v>272.2</v>
      </c>
    </row>
    <row r="43" spans="1:4" ht="12.75">
      <c r="A43" s="45" t="s">
        <v>204</v>
      </c>
      <c r="B43" s="45" t="s">
        <v>21</v>
      </c>
      <c r="C43" s="45" t="s">
        <v>21</v>
      </c>
      <c r="D43" s="50">
        <v>57945.8</v>
      </c>
    </row>
    <row r="44" spans="1:4" ht="12.75">
      <c r="A44" s="45" t="s">
        <v>205</v>
      </c>
      <c r="B44" s="45" t="s">
        <v>22</v>
      </c>
      <c r="C44" s="45" t="s">
        <v>22</v>
      </c>
      <c r="D44" s="50">
        <v>5846.8</v>
      </c>
    </row>
    <row r="45" spans="1:4" ht="12.75">
      <c r="A45" s="45" t="s">
        <v>331</v>
      </c>
      <c r="B45" s="45" t="s">
        <v>332</v>
      </c>
      <c r="C45" s="45" t="s">
        <v>333</v>
      </c>
      <c r="D45" s="50">
        <v>2636.3</v>
      </c>
    </row>
    <row r="46" spans="1:4" ht="12.75">
      <c r="A46" s="45" t="s">
        <v>334</v>
      </c>
      <c r="B46" s="45" t="s">
        <v>332</v>
      </c>
      <c r="C46" s="45" t="s">
        <v>27</v>
      </c>
      <c r="D46" s="50">
        <v>345.7</v>
      </c>
    </row>
    <row r="47" spans="1:4" ht="12.75">
      <c r="A47" s="45" t="s">
        <v>335</v>
      </c>
      <c r="B47" s="45" t="s">
        <v>332</v>
      </c>
      <c r="C47" s="45" t="s">
        <v>336</v>
      </c>
      <c r="D47" s="50">
        <v>305</v>
      </c>
    </row>
    <row r="48" spans="1:4" ht="12.75">
      <c r="A48" s="45" t="s">
        <v>337</v>
      </c>
      <c r="B48" s="45" t="s">
        <v>332</v>
      </c>
      <c r="C48" s="45" t="s">
        <v>332</v>
      </c>
      <c r="D48" s="50">
        <v>233.89999999999998</v>
      </c>
    </row>
    <row r="49" spans="1:4" ht="12.75">
      <c r="A49" s="45" t="s">
        <v>338</v>
      </c>
      <c r="B49" s="45" t="s">
        <v>332</v>
      </c>
      <c r="C49" s="45" t="s">
        <v>339</v>
      </c>
      <c r="D49" s="50">
        <v>50.900000000000006</v>
      </c>
    </row>
    <row r="50" spans="1:4" ht="12.75">
      <c r="A50" s="45" t="s">
        <v>340</v>
      </c>
      <c r="B50" s="45" t="s">
        <v>23</v>
      </c>
      <c r="C50" s="45" t="s">
        <v>341</v>
      </c>
      <c r="D50" s="50">
        <v>604.7</v>
      </c>
    </row>
    <row r="51" spans="1:4" ht="12.75">
      <c r="A51" s="45" t="s">
        <v>206</v>
      </c>
      <c r="B51" s="45" t="s">
        <v>23</v>
      </c>
      <c r="C51" s="45" t="s">
        <v>109</v>
      </c>
      <c r="D51" s="50">
        <v>10358</v>
      </c>
    </row>
    <row r="52" spans="1:4" ht="12.75">
      <c r="A52" s="45" t="s">
        <v>207</v>
      </c>
      <c r="B52" s="45" t="s">
        <v>23</v>
      </c>
      <c r="C52" s="45" t="s">
        <v>110</v>
      </c>
      <c r="D52" s="50">
        <v>8356.5</v>
      </c>
    </row>
    <row r="53" spans="1:4" ht="12.75">
      <c r="A53" s="45" t="s">
        <v>208</v>
      </c>
      <c r="B53" s="45" t="s">
        <v>23</v>
      </c>
      <c r="C53" s="45" t="s">
        <v>111</v>
      </c>
      <c r="D53" s="50">
        <v>7076.8</v>
      </c>
    </row>
    <row r="54" spans="1:4" ht="12.75">
      <c r="A54" s="45" t="s">
        <v>209</v>
      </c>
      <c r="B54" s="45" t="s">
        <v>23</v>
      </c>
      <c r="C54" s="45" t="s">
        <v>112</v>
      </c>
      <c r="D54" s="50">
        <v>28244.5</v>
      </c>
    </row>
    <row r="55" spans="1:4" ht="12.75">
      <c r="A55" s="45" t="s">
        <v>210</v>
      </c>
      <c r="B55" s="45" t="s">
        <v>23</v>
      </c>
      <c r="C55" s="45" t="s">
        <v>113</v>
      </c>
      <c r="D55" s="50">
        <v>4440</v>
      </c>
    </row>
    <row r="56" spans="1:4" ht="12.75">
      <c r="A56" s="45" t="s">
        <v>211</v>
      </c>
      <c r="B56" s="45" t="s">
        <v>23</v>
      </c>
      <c r="C56" s="45" t="s">
        <v>114</v>
      </c>
      <c r="D56" s="50">
        <v>1343.7</v>
      </c>
    </row>
    <row r="57" spans="1:4" ht="12.75">
      <c r="A57" s="45" t="s">
        <v>212</v>
      </c>
      <c r="B57" s="45" t="s">
        <v>23</v>
      </c>
      <c r="C57" s="45" t="s">
        <v>115</v>
      </c>
      <c r="D57" s="50">
        <v>21888.5</v>
      </c>
    </row>
    <row r="58" spans="1:4" ht="12.75">
      <c r="A58" s="45" t="s">
        <v>342</v>
      </c>
      <c r="B58" s="45" t="s">
        <v>23</v>
      </c>
      <c r="C58" s="45" t="s">
        <v>343</v>
      </c>
      <c r="D58" s="50">
        <v>935.1</v>
      </c>
    </row>
    <row r="59" spans="1:4" ht="12.75">
      <c r="A59" s="45" t="s">
        <v>344</v>
      </c>
      <c r="B59" s="45" t="s">
        <v>23</v>
      </c>
      <c r="C59" s="45" t="s">
        <v>345</v>
      </c>
      <c r="D59" s="50">
        <v>664.4</v>
      </c>
    </row>
    <row r="60" spans="1:4" ht="12.75">
      <c r="A60" s="45" t="s">
        <v>346</v>
      </c>
      <c r="B60" s="45" t="s">
        <v>23</v>
      </c>
      <c r="C60" s="45" t="s">
        <v>347</v>
      </c>
      <c r="D60" s="50">
        <v>259.2</v>
      </c>
    </row>
    <row r="61" spans="1:4" ht="12.75">
      <c r="A61" s="45" t="s">
        <v>213</v>
      </c>
      <c r="B61" s="45" t="s">
        <v>23</v>
      </c>
      <c r="C61" s="45" t="s">
        <v>116</v>
      </c>
      <c r="D61" s="50">
        <v>5635.5</v>
      </c>
    </row>
    <row r="62" spans="1:4" ht="12.75">
      <c r="A62" s="45" t="s">
        <v>214</v>
      </c>
      <c r="B62" s="45" t="s">
        <v>23</v>
      </c>
      <c r="C62" s="45" t="s">
        <v>80</v>
      </c>
      <c r="D62" s="50">
        <v>14027.8</v>
      </c>
    </row>
    <row r="63" spans="1:4" ht="12.75">
      <c r="A63" s="45" t="s">
        <v>348</v>
      </c>
      <c r="B63" s="45" t="s">
        <v>23</v>
      </c>
      <c r="C63" s="45" t="s">
        <v>349</v>
      </c>
      <c r="D63" s="50">
        <v>216.6</v>
      </c>
    </row>
    <row r="64" spans="1:4" ht="12.75">
      <c r="A64" s="45" t="s">
        <v>215</v>
      </c>
      <c r="B64" s="45" t="s">
        <v>23</v>
      </c>
      <c r="C64" s="45" t="s">
        <v>117</v>
      </c>
      <c r="D64" s="50">
        <v>319.7</v>
      </c>
    </row>
    <row r="65" spans="1:4" ht="12.75">
      <c r="A65" s="45" t="s">
        <v>350</v>
      </c>
      <c r="B65" s="45" t="s">
        <v>67</v>
      </c>
      <c r="C65" s="45" t="s">
        <v>351</v>
      </c>
      <c r="D65" s="50">
        <v>3804.6000000000004</v>
      </c>
    </row>
    <row r="66" spans="1:4" ht="12.75">
      <c r="A66" s="45" t="s">
        <v>216</v>
      </c>
      <c r="B66" s="45" t="s">
        <v>67</v>
      </c>
      <c r="C66" s="45" t="s">
        <v>64</v>
      </c>
      <c r="D66" s="50">
        <v>1660.6999999999998</v>
      </c>
    </row>
    <row r="67" spans="1:4" ht="12.75">
      <c r="A67" s="45" t="s">
        <v>352</v>
      </c>
      <c r="B67" s="45" t="s">
        <v>67</v>
      </c>
      <c r="C67" s="45" t="s">
        <v>353</v>
      </c>
      <c r="D67" s="50">
        <v>217.3</v>
      </c>
    </row>
    <row r="68" spans="1:4" ht="12.75">
      <c r="A68" s="45" t="s">
        <v>217</v>
      </c>
      <c r="B68" s="45" t="s">
        <v>24</v>
      </c>
      <c r="C68" s="45" t="s">
        <v>118</v>
      </c>
      <c r="D68" s="50">
        <v>5130.9</v>
      </c>
    </row>
    <row r="69" spans="1:4" ht="12.75">
      <c r="A69" s="45" t="s">
        <v>218</v>
      </c>
      <c r="B69" s="45" t="s">
        <v>24</v>
      </c>
      <c r="C69" s="5" t="s">
        <v>121</v>
      </c>
      <c r="D69" s="50">
        <v>4803.7</v>
      </c>
    </row>
    <row r="70" spans="1:4" ht="12.75">
      <c r="A70" s="45" t="s">
        <v>219</v>
      </c>
      <c r="B70" s="45" t="s">
        <v>24</v>
      </c>
      <c r="C70" s="5" t="s">
        <v>122</v>
      </c>
      <c r="D70" s="50">
        <v>1174.1</v>
      </c>
    </row>
    <row r="71" spans="1:4" ht="12.75">
      <c r="A71" s="45" t="s">
        <v>220</v>
      </c>
      <c r="B71" s="45" t="s">
        <v>51</v>
      </c>
      <c r="C71" s="45" t="s">
        <v>51</v>
      </c>
      <c r="D71" s="50">
        <v>331.9</v>
      </c>
    </row>
    <row r="72" spans="1:4" ht="12.75">
      <c r="A72" s="45" t="s">
        <v>221</v>
      </c>
      <c r="B72" s="45" t="s">
        <v>25</v>
      </c>
      <c r="C72" s="45" t="s">
        <v>119</v>
      </c>
      <c r="D72" s="50">
        <v>457.20000000000005</v>
      </c>
    </row>
    <row r="73" spans="1:4" ht="12.75">
      <c r="A73" s="45" t="s">
        <v>222</v>
      </c>
      <c r="B73" s="45" t="s">
        <v>25</v>
      </c>
      <c r="C73" s="45" t="s">
        <v>120</v>
      </c>
      <c r="D73" s="50">
        <v>1330.4</v>
      </c>
    </row>
    <row r="74" spans="1:4" ht="12.75">
      <c r="A74" s="45" t="s">
        <v>223</v>
      </c>
      <c r="B74" s="45" t="s">
        <v>68</v>
      </c>
      <c r="C74" s="45" t="s">
        <v>68</v>
      </c>
      <c r="D74" s="50">
        <v>1730.6</v>
      </c>
    </row>
    <row r="75" spans="1:4" ht="12.75">
      <c r="A75" s="45" t="s">
        <v>354</v>
      </c>
      <c r="B75" s="45" t="s">
        <v>355</v>
      </c>
      <c r="C75" s="45" t="s">
        <v>355</v>
      </c>
      <c r="D75" s="50">
        <v>84.3</v>
      </c>
    </row>
    <row r="76" spans="1:4" ht="12.75">
      <c r="A76" s="45" t="s">
        <v>356</v>
      </c>
      <c r="B76" s="45" t="s">
        <v>357</v>
      </c>
      <c r="C76" s="45" t="s">
        <v>357</v>
      </c>
      <c r="D76" s="50">
        <v>589.2</v>
      </c>
    </row>
    <row r="77" spans="1:4" ht="12.75">
      <c r="A77" s="45" t="s">
        <v>358</v>
      </c>
      <c r="B77" s="45" t="s">
        <v>357</v>
      </c>
      <c r="C77" s="45" t="s">
        <v>359</v>
      </c>
      <c r="D77" s="50">
        <v>246.3</v>
      </c>
    </row>
    <row r="78" spans="1:4" ht="12.75">
      <c r="A78" s="45" t="s">
        <v>360</v>
      </c>
      <c r="B78" s="45" t="s">
        <v>361</v>
      </c>
      <c r="C78" s="45" t="s">
        <v>362</v>
      </c>
      <c r="D78" s="50">
        <v>196.6</v>
      </c>
    </row>
    <row r="79" spans="1:4" ht="12.75">
      <c r="A79" s="45" t="s">
        <v>224</v>
      </c>
      <c r="B79" s="45" t="s">
        <v>26</v>
      </c>
      <c r="C79" s="45" t="s">
        <v>26</v>
      </c>
      <c r="D79" s="50">
        <v>81191.8</v>
      </c>
    </row>
    <row r="80" spans="1:4" ht="12.75">
      <c r="A80" s="45" t="s">
        <v>363</v>
      </c>
      <c r="B80" s="45" t="s">
        <v>27</v>
      </c>
      <c r="C80" s="45" t="s">
        <v>364</v>
      </c>
      <c r="D80" s="50">
        <v>175.5</v>
      </c>
    </row>
    <row r="81" spans="1:4" ht="12.75">
      <c r="A81" s="45" t="s">
        <v>225</v>
      </c>
      <c r="B81" s="45" t="s">
        <v>27</v>
      </c>
      <c r="C81" s="45" t="s">
        <v>123</v>
      </c>
      <c r="D81" s="50">
        <v>78.2</v>
      </c>
    </row>
    <row r="82" spans="1:4" ht="12.75">
      <c r="A82" s="45" t="s">
        <v>365</v>
      </c>
      <c r="B82" s="45" t="s">
        <v>28</v>
      </c>
      <c r="C82" s="45" t="s">
        <v>366</v>
      </c>
      <c r="D82" s="50">
        <v>155.29999999999998</v>
      </c>
    </row>
    <row r="83" spans="1:4" ht="12.75">
      <c r="A83" s="45" t="s">
        <v>226</v>
      </c>
      <c r="B83" s="45" t="s">
        <v>28</v>
      </c>
      <c r="C83" s="45" t="s">
        <v>124</v>
      </c>
      <c r="D83" s="50">
        <v>109.6</v>
      </c>
    </row>
    <row r="84" spans="1:4" ht="12.75">
      <c r="A84" s="45" t="s">
        <v>367</v>
      </c>
      <c r="B84" s="45" t="s">
        <v>28</v>
      </c>
      <c r="C84" s="45" t="s">
        <v>368</v>
      </c>
      <c r="D84" s="50">
        <v>199</v>
      </c>
    </row>
    <row r="85" spans="1:4" ht="12.75">
      <c r="A85" s="45" t="s">
        <v>369</v>
      </c>
      <c r="B85" s="45" t="s">
        <v>28</v>
      </c>
      <c r="C85" s="45" t="s">
        <v>370</v>
      </c>
      <c r="D85" s="50">
        <v>120.6</v>
      </c>
    </row>
    <row r="86" spans="1:4" ht="12.75">
      <c r="A86" s="45" t="s">
        <v>371</v>
      </c>
      <c r="B86" s="45" t="s">
        <v>28</v>
      </c>
      <c r="C86" s="45" t="s">
        <v>372</v>
      </c>
      <c r="D86" s="50">
        <v>737.1</v>
      </c>
    </row>
    <row r="87" spans="1:4" ht="12.75">
      <c r="A87" s="45" t="s">
        <v>227</v>
      </c>
      <c r="B87" s="45" t="s">
        <v>29</v>
      </c>
      <c r="C87" s="45" t="s">
        <v>29</v>
      </c>
      <c r="D87" s="50">
        <v>1085</v>
      </c>
    </row>
    <row r="88" spans="1:4" ht="12.75">
      <c r="A88" s="45" t="s">
        <v>228</v>
      </c>
      <c r="B88" s="45" t="s">
        <v>30</v>
      </c>
      <c r="C88" s="45" t="s">
        <v>125</v>
      </c>
      <c r="D88" s="50">
        <v>4506.7</v>
      </c>
    </row>
    <row r="89" spans="1:4" ht="12.75">
      <c r="A89" s="45" t="s">
        <v>229</v>
      </c>
      <c r="B89" s="45" t="s">
        <v>30</v>
      </c>
      <c r="C89" s="45" t="s">
        <v>126</v>
      </c>
      <c r="D89" s="50">
        <v>1336.4</v>
      </c>
    </row>
    <row r="90" spans="1:4" ht="12.75">
      <c r="A90" s="45" t="s">
        <v>230</v>
      </c>
      <c r="B90" s="45" t="s">
        <v>30</v>
      </c>
      <c r="C90" s="45" t="s">
        <v>81</v>
      </c>
      <c r="D90" s="50">
        <v>778.9</v>
      </c>
    </row>
    <row r="91" spans="1:4" ht="12.75">
      <c r="A91" s="45" t="s">
        <v>231</v>
      </c>
      <c r="B91" s="45" t="s">
        <v>31</v>
      </c>
      <c r="C91" s="45" t="s">
        <v>127</v>
      </c>
      <c r="D91" s="50">
        <v>25496</v>
      </c>
    </row>
    <row r="92" spans="1:4" ht="12.75">
      <c r="A92" s="45" t="s">
        <v>232</v>
      </c>
      <c r="B92" s="45" t="s">
        <v>31</v>
      </c>
      <c r="C92" s="45" t="s">
        <v>128</v>
      </c>
      <c r="D92" s="50">
        <v>14470.5</v>
      </c>
    </row>
    <row r="93" spans="1:4" ht="12.75">
      <c r="A93" s="45" t="s">
        <v>233</v>
      </c>
      <c r="B93" s="45" t="s">
        <v>31</v>
      </c>
      <c r="C93" s="45" t="s">
        <v>129</v>
      </c>
      <c r="D93" s="50">
        <v>1154.6</v>
      </c>
    </row>
    <row r="94" spans="1:4" ht="12.75">
      <c r="A94" s="45" t="s">
        <v>373</v>
      </c>
      <c r="B94" s="45" t="s">
        <v>32</v>
      </c>
      <c r="C94" s="45" t="s">
        <v>374</v>
      </c>
      <c r="D94" s="50">
        <v>1452.1999999999998</v>
      </c>
    </row>
    <row r="95" spans="1:4" ht="12.75">
      <c r="A95" s="45" t="s">
        <v>234</v>
      </c>
      <c r="B95" s="45" t="s">
        <v>32</v>
      </c>
      <c r="C95" s="45" t="s">
        <v>130</v>
      </c>
      <c r="D95" s="50">
        <v>206</v>
      </c>
    </row>
    <row r="96" spans="1:4" ht="12.75">
      <c r="A96" s="45" t="s">
        <v>375</v>
      </c>
      <c r="B96" s="45" t="s">
        <v>32</v>
      </c>
      <c r="C96" s="45" t="s">
        <v>376</v>
      </c>
      <c r="D96" s="50">
        <v>326.1</v>
      </c>
    </row>
    <row r="97" spans="1:4" ht="12.75">
      <c r="A97" s="45" t="s">
        <v>235</v>
      </c>
      <c r="B97" s="45" t="s">
        <v>32</v>
      </c>
      <c r="C97" s="45" t="s">
        <v>131</v>
      </c>
      <c r="D97" s="50">
        <v>123.1</v>
      </c>
    </row>
    <row r="98" spans="1:4" ht="12.75">
      <c r="A98" s="45" t="s">
        <v>236</v>
      </c>
      <c r="B98" s="45" t="s">
        <v>32</v>
      </c>
      <c r="C98" s="45" t="s">
        <v>132</v>
      </c>
      <c r="D98" s="50">
        <v>436.4</v>
      </c>
    </row>
    <row r="99" spans="1:4" ht="12.75">
      <c r="A99" s="45" t="s">
        <v>237</v>
      </c>
      <c r="B99" s="45" t="s">
        <v>32</v>
      </c>
      <c r="C99" s="45" t="s">
        <v>133</v>
      </c>
      <c r="D99" s="50">
        <v>57</v>
      </c>
    </row>
    <row r="100" spans="1:4" ht="12.75">
      <c r="A100" s="45" t="s">
        <v>377</v>
      </c>
      <c r="B100" s="45" t="s">
        <v>378</v>
      </c>
      <c r="C100" s="45" t="s">
        <v>379</v>
      </c>
      <c r="D100" s="50">
        <v>170.89999999999998</v>
      </c>
    </row>
    <row r="101" spans="1:4" ht="12.75">
      <c r="A101" s="45" t="s">
        <v>380</v>
      </c>
      <c r="B101" s="45" t="s">
        <v>378</v>
      </c>
      <c r="C101" s="45" t="s">
        <v>381</v>
      </c>
      <c r="D101" s="50">
        <v>462</v>
      </c>
    </row>
    <row r="102" spans="1:4" ht="12.75">
      <c r="A102" s="45" t="s">
        <v>382</v>
      </c>
      <c r="B102" s="45" t="s">
        <v>378</v>
      </c>
      <c r="C102" s="45" t="s">
        <v>383</v>
      </c>
      <c r="D102" s="50">
        <v>233.1</v>
      </c>
    </row>
    <row r="103" spans="1:4" ht="12.75">
      <c r="A103" s="45" t="s">
        <v>238</v>
      </c>
      <c r="B103" s="45" t="s">
        <v>33</v>
      </c>
      <c r="C103" s="45" t="s">
        <v>82</v>
      </c>
      <c r="D103" s="50">
        <v>2336.7999999999997</v>
      </c>
    </row>
    <row r="104" spans="1:4" ht="12.75">
      <c r="A104" s="45" t="s">
        <v>239</v>
      </c>
      <c r="B104" s="45" t="s">
        <v>33</v>
      </c>
      <c r="C104" s="45" t="s">
        <v>134</v>
      </c>
      <c r="D104" s="50">
        <v>187.9</v>
      </c>
    </row>
    <row r="105" spans="1:4" ht="12.75">
      <c r="A105" s="45" t="s">
        <v>384</v>
      </c>
      <c r="B105" s="45" t="s">
        <v>33</v>
      </c>
      <c r="C105" s="45" t="s">
        <v>385</v>
      </c>
      <c r="D105" s="50">
        <v>308.7</v>
      </c>
    </row>
    <row r="106" spans="1:4" ht="12.75">
      <c r="A106" s="45" t="s">
        <v>240</v>
      </c>
      <c r="B106" s="45" t="s">
        <v>33</v>
      </c>
      <c r="C106" s="45" t="s">
        <v>135</v>
      </c>
      <c r="D106" s="50">
        <v>161.1</v>
      </c>
    </row>
    <row r="107" spans="1:4" ht="12.75">
      <c r="A107" s="45" t="s">
        <v>241</v>
      </c>
      <c r="B107" s="45" t="s">
        <v>34</v>
      </c>
      <c r="C107" s="45" t="s">
        <v>136</v>
      </c>
      <c r="D107" s="50">
        <v>137.5</v>
      </c>
    </row>
    <row r="108" spans="1:4" ht="12.75">
      <c r="A108" s="45" t="s">
        <v>386</v>
      </c>
      <c r="B108" s="45" t="s">
        <v>34</v>
      </c>
      <c r="C108" s="45" t="s">
        <v>387</v>
      </c>
      <c r="D108" s="50">
        <v>464.90000000000003</v>
      </c>
    </row>
    <row r="109" spans="1:4" ht="12.75">
      <c r="A109" s="45" t="s">
        <v>242</v>
      </c>
      <c r="B109" s="45" t="s">
        <v>34</v>
      </c>
      <c r="C109" s="45" t="s">
        <v>137</v>
      </c>
      <c r="D109" s="50">
        <v>21025.2</v>
      </c>
    </row>
    <row r="110" spans="1:4" ht="12.75">
      <c r="A110" s="45" t="s">
        <v>243</v>
      </c>
      <c r="B110" s="45" t="s">
        <v>7</v>
      </c>
      <c r="C110" s="45" t="s">
        <v>138</v>
      </c>
      <c r="D110" s="50">
        <v>105.8</v>
      </c>
    </row>
    <row r="111" spans="1:4" ht="12.75">
      <c r="A111" s="45" t="s">
        <v>244</v>
      </c>
      <c r="B111" s="45" t="s">
        <v>35</v>
      </c>
      <c r="C111" s="45" t="s">
        <v>35</v>
      </c>
      <c r="D111" s="50">
        <v>2267.3</v>
      </c>
    </row>
    <row r="112" spans="1:4" ht="12.75">
      <c r="A112" s="45" t="s">
        <v>388</v>
      </c>
      <c r="B112" s="45" t="s">
        <v>52</v>
      </c>
      <c r="C112" s="45" t="s">
        <v>52</v>
      </c>
      <c r="D112" s="50">
        <v>2873.4</v>
      </c>
    </row>
    <row r="113" spans="1:4" ht="12.75">
      <c r="A113" s="45" t="s">
        <v>245</v>
      </c>
      <c r="B113" s="45" t="s">
        <v>52</v>
      </c>
      <c r="C113" s="45" t="s">
        <v>69</v>
      </c>
      <c r="D113" s="50">
        <v>664.8</v>
      </c>
    </row>
    <row r="114" spans="1:4" ht="12.75">
      <c r="A114" s="45" t="s">
        <v>246</v>
      </c>
      <c r="B114" s="45" t="s">
        <v>52</v>
      </c>
      <c r="C114" s="45" t="s">
        <v>139</v>
      </c>
      <c r="D114" s="50">
        <v>374.7</v>
      </c>
    </row>
    <row r="115" spans="1:4" ht="12.75">
      <c r="A115" s="45" t="s">
        <v>389</v>
      </c>
      <c r="B115" s="45" t="s">
        <v>70</v>
      </c>
      <c r="C115" s="45" t="s">
        <v>70</v>
      </c>
      <c r="D115" s="50">
        <v>6077.5</v>
      </c>
    </row>
    <row r="116" spans="1:4" ht="12.75">
      <c r="A116" s="45" t="s">
        <v>247</v>
      </c>
      <c r="B116" s="45" t="s">
        <v>70</v>
      </c>
      <c r="C116" s="45" t="s">
        <v>84</v>
      </c>
      <c r="D116" s="50">
        <v>314.7</v>
      </c>
    </row>
    <row r="117" spans="1:4" ht="12.75">
      <c r="A117" s="45" t="s">
        <v>248</v>
      </c>
      <c r="B117" s="45" t="s">
        <v>36</v>
      </c>
      <c r="C117" s="45" t="s">
        <v>65</v>
      </c>
      <c r="D117" s="50">
        <v>1444.9</v>
      </c>
    </row>
    <row r="118" spans="1:4" ht="12.75">
      <c r="A118" s="45" t="s">
        <v>249</v>
      </c>
      <c r="B118" s="45" t="s">
        <v>36</v>
      </c>
      <c r="C118" s="45" t="s">
        <v>140</v>
      </c>
      <c r="D118" s="50">
        <v>3003.3</v>
      </c>
    </row>
    <row r="119" spans="1:4" ht="12.75">
      <c r="A119" s="45" t="s">
        <v>250</v>
      </c>
      <c r="B119" s="45" t="s">
        <v>36</v>
      </c>
      <c r="C119" s="45" t="s">
        <v>141</v>
      </c>
      <c r="D119" s="50">
        <v>201</v>
      </c>
    </row>
    <row r="120" spans="1:4" ht="12.75">
      <c r="A120" s="45" t="s">
        <v>390</v>
      </c>
      <c r="B120" s="45" t="s">
        <v>36</v>
      </c>
      <c r="C120" s="45" t="s">
        <v>391</v>
      </c>
      <c r="D120" s="50">
        <v>510.6</v>
      </c>
    </row>
    <row r="121" spans="1:4" ht="12.75">
      <c r="A121" s="45" t="s">
        <v>392</v>
      </c>
      <c r="B121" s="45" t="s">
        <v>37</v>
      </c>
      <c r="C121" s="45" t="s">
        <v>393</v>
      </c>
      <c r="D121" s="50">
        <v>1365.3</v>
      </c>
    </row>
    <row r="122" spans="1:4" ht="12.75">
      <c r="A122" s="45" t="s">
        <v>394</v>
      </c>
      <c r="B122" s="45" t="s">
        <v>37</v>
      </c>
      <c r="C122" s="45" t="s">
        <v>395</v>
      </c>
      <c r="D122" s="50">
        <v>812.3</v>
      </c>
    </row>
    <row r="123" spans="1:4" ht="12.75">
      <c r="A123" s="45" t="s">
        <v>396</v>
      </c>
      <c r="B123" s="45" t="s">
        <v>37</v>
      </c>
      <c r="C123" s="45" t="s">
        <v>397</v>
      </c>
      <c r="D123" s="50">
        <v>184</v>
      </c>
    </row>
    <row r="124" spans="1:4" ht="12.75">
      <c r="A124" s="45" t="s">
        <v>398</v>
      </c>
      <c r="B124" s="45" t="s">
        <v>37</v>
      </c>
      <c r="C124" s="45" t="s">
        <v>399</v>
      </c>
      <c r="D124" s="50">
        <v>416.3</v>
      </c>
    </row>
    <row r="125" spans="1:4" ht="12.75">
      <c r="A125" s="45" t="s">
        <v>400</v>
      </c>
      <c r="B125" s="45" t="s">
        <v>37</v>
      </c>
      <c r="C125" s="45" t="s">
        <v>401</v>
      </c>
      <c r="D125" s="50">
        <v>200.6</v>
      </c>
    </row>
    <row r="126" spans="1:4" ht="12.75">
      <c r="A126" s="45" t="s">
        <v>251</v>
      </c>
      <c r="B126" s="45" t="s">
        <v>37</v>
      </c>
      <c r="C126" s="45" t="s">
        <v>142</v>
      </c>
      <c r="D126" s="50">
        <v>366.3</v>
      </c>
    </row>
    <row r="127" spans="1:4" ht="12.75">
      <c r="A127" s="45" t="s">
        <v>252</v>
      </c>
      <c r="B127" s="45" t="s">
        <v>53</v>
      </c>
      <c r="C127" s="45" t="s">
        <v>53</v>
      </c>
      <c r="D127" s="50">
        <v>231</v>
      </c>
    </row>
    <row r="128" spans="1:4" ht="12.75">
      <c r="A128" s="45" t="s">
        <v>253</v>
      </c>
      <c r="B128" s="45" t="s">
        <v>53</v>
      </c>
      <c r="C128" s="45" t="s">
        <v>143</v>
      </c>
      <c r="D128" s="50">
        <v>335</v>
      </c>
    </row>
    <row r="129" spans="1:4" ht="12.75">
      <c r="A129" s="45" t="s">
        <v>254</v>
      </c>
      <c r="B129" s="45" t="s">
        <v>38</v>
      </c>
      <c r="C129" s="45" t="s">
        <v>144</v>
      </c>
      <c r="D129" s="50">
        <v>1162.7</v>
      </c>
    </row>
    <row r="130" spans="1:4" ht="12.75">
      <c r="A130" s="45" t="s">
        <v>255</v>
      </c>
      <c r="B130" s="45" t="s">
        <v>38</v>
      </c>
      <c r="C130" s="45" t="s">
        <v>38</v>
      </c>
      <c r="D130" s="50">
        <v>535.3</v>
      </c>
    </row>
    <row r="131" spans="1:4" ht="12.75">
      <c r="A131" s="45" t="s">
        <v>256</v>
      </c>
      <c r="B131" s="45" t="s">
        <v>71</v>
      </c>
      <c r="C131" s="45" t="s">
        <v>95</v>
      </c>
      <c r="D131" s="50">
        <v>578</v>
      </c>
    </row>
    <row r="132" spans="1:4" ht="12.75">
      <c r="A132" s="45" t="s">
        <v>402</v>
      </c>
      <c r="B132" s="45" t="s">
        <v>71</v>
      </c>
      <c r="C132" s="45" t="s">
        <v>403</v>
      </c>
      <c r="D132" s="50">
        <v>292.1</v>
      </c>
    </row>
    <row r="133" spans="1:4" ht="12.75">
      <c r="A133" s="45" t="s">
        <v>257</v>
      </c>
      <c r="B133" s="45" t="s">
        <v>39</v>
      </c>
      <c r="C133" s="45" t="s">
        <v>145</v>
      </c>
      <c r="D133" s="50">
        <v>1648.7</v>
      </c>
    </row>
    <row r="134" spans="1:4" ht="12.75">
      <c r="A134" s="45" t="s">
        <v>404</v>
      </c>
      <c r="B134" s="45" t="s">
        <v>405</v>
      </c>
      <c r="C134" s="45" t="s">
        <v>406</v>
      </c>
      <c r="D134" s="50">
        <v>232.3</v>
      </c>
    </row>
    <row r="135" spans="1:4" ht="12.75">
      <c r="A135" s="45" t="s">
        <v>407</v>
      </c>
      <c r="B135" s="45" t="s">
        <v>405</v>
      </c>
      <c r="C135" s="45" t="s">
        <v>408</v>
      </c>
      <c r="D135" s="50">
        <v>1581.3999999999999</v>
      </c>
    </row>
    <row r="136" spans="1:4" ht="12.75">
      <c r="A136" s="45" t="s">
        <v>409</v>
      </c>
      <c r="B136" s="45" t="s">
        <v>405</v>
      </c>
      <c r="C136" s="45" t="s">
        <v>410</v>
      </c>
      <c r="D136" s="50">
        <v>277.40000000000003</v>
      </c>
    </row>
    <row r="137" spans="1:4" ht="12.75">
      <c r="A137" s="45" t="s">
        <v>411</v>
      </c>
      <c r="B137" s="45" t="s">
        <v>405</v>
      </c>
      <c r="C137" s="45" t="s">
        <v>412</v>
      </c>
      <c r="D137" s="50">
        <v>239.1</v>
      </c>
    </row>
    <row r="138" spans="1:4" ht="12.75">
      <c r="A138" s="45" t="s">
        <v>413</v>
      </c>
      <c r="B138" s="45" t="s">
        <v>414</v>
      </c>
      <c r="C138" s="45" t="s">
        <v>415</v>
      </c>
      <c r="D138" s="50">
        <v>17234.6</v>
      </c>
    </row>
    <row r="139" spans="1:4" ht="12.75">
      <c r="A139" s="45" t="s">
        <v>416</v>
      </c>
      <c r="B139" s="45" t="s">
        <v>414</v>
      </c>
      <c r="C139" s="45" t="s">
        <v>417</v>
      </c>
      <c r="D139" s="50">
        <v>8510.8</v>
      </c>
    </row>
    <row r="140" spans="1:4" ht="12.75">
      <c r="A140" s="45" t="s">
        <v>258</v>
      </c>
      <c r="B140" s="45" t="s">
        <v>40</v>
      </c>
      <c r="C140" s="45" t="s">
        <v>146</v>
      </c>
      <c r="D140" s="50">
        <v>638.4000000000001</v>
      </c>
    </row>
    <row r="141" spans="1:4" ht="12.75">
      <c r="A141" s="45" t="s">
        <v>259</v>
      </c>
      <c r="B141" s="45" t="s">
        <v>40</v>
      </c>
      <c r="C141" s="45" t="s">
        <v>147</v>
      </c>
      <c r="D141" s="50">
        <v>454.2</v>
      </c>
    </row>
    <row r="142" spans="1:4" ht="12.75">
      <c r="A142" s="45" t="s">
        <v>418</v>
      </c>
      <c r="B142" s="45" t="s">
        <v>48</v>
      </c>
      <c r="C142" s="45" t="s">
        <v>419</v>
      </c>
      <c r="D142" s="50">
        <v>588.3</v>
      </c>
    </row>
    <row r="143" spans="1:4" ht="12.75">
      <c r="A143" s="45" t="s">
        <v>260</v>
      </c>
      <c r="B143" s="45" t="s">
        <v>48</v>
      </c>
      <c r="C143" s="45" t="s">
        <v>87</v>
      </c>
      <c r="D143" s="50">
        <v>1134.9</v>
      </c>
    </row>
    <row r="144" spans="1:4" ht="12.75">
      <c r="A144" s="45" t="s">
        <v>261</v>
      </c>
      <c r="B144" s="45" t="s">
        <v>48</v>
      </c>
      <c r="C144" s="45" t="s">
        <v>148</v>
      </c>
      <c r="D144" s="50">
        <v>477.2</v>
      </c>
    </row>
    <row r="145" spans="1:4" ht="12.75">
      <c r="A145" s="45" t="s">
        <v>262</v>
      </c>
      <c r="B145" s="45" t="s">
        <v>41</v>
      </c>
      <c r="C145" s="45" t="s">
        <v>149</v>
      </c>
      <c r="D145" s="50">
        <v>407</v>
      </c>
    </row>
    <row r="146" spans="1:4" ht="12.75">
      <c r="A146" s="45" t="s">
        <v>263</v>
      </c>
      <c r="B146" s="45" t="s">
        <v>41</v>
      </c>
      <c r="C146" s="45" t="s">
        <v>150</v>
      </c>
      <c r="D146" s="50">
        <v>2180.4</v>
      </c>
    </row>
    <row r="147" spans="1:4" ht="12.75">
      <c r="A147" s="45" t="s">
        <v>264</v>
      </c>
      <c r="B147" s="45" t="s">
        <v>41</v>
      </c>
      <c r="C147" s="45" t="s">
        <v>151</v>
      </c>
      <c r="D147" s="50">
        <v>389.29999999999995</v>
      </c>
    </row>
    <row r="148" spans="1:4" ht="12.75">
      <c r="A148" s="45" t="s">
        <v>420</v>
      </c>
      <c r="B148" s="45" t="s">
        <v>54</v>
      </c>
      <c r="C148" s="45" t="s">
        <v>421</v>
      </c>
      <c r="D148" s="50">
        <v>119.5</v>
      </c>
    </row>
    <row r="149" spans="1:4" ht="12.75">
      <c r="A149" s="45" t="s">
        <v>265</v>
      </c>
      <c r="B149" s="45" t="s">
        <v>54</v>
      </c>
      <c r="C149" s="45" t="s">
        <v>72</v>
      </c>
      <c r="D149" s="50">
        <v>201.7</v>
      </c>
    </row>
    <row r="150" spans="1:4" ht="12.75">
      <c r="A150" s="45" t="s">
        <v>422</v>
      </c>
      <c r="B150" s="45" t="s">
        <v>54</v>
      </c>
      <c r="C150" s="45" t="s">
        <v>423</v>
      </c>
      <c r="D150" s="50">
        <v>568.1999999999999</v>
      </c>
    </row>
    <row r="151" spans="1:4" ht="12.75">
      <c r="A151" s="45" t="s">
        <v>266</v>
      </c>
      <c r="B151" s="45" t="s">
        <v>42</v>
      </c>
      <c r="C151" s="45" t="s">
        <v>152</v>
      </c>
      <c r="D151" s="50">
        <v>65.9</v>
      </c>
    </row>
    <row r="152" spans="1:4" ht="12.75">
      <c r="A152" s="45" t="s">
        <v>267</v>
      </c>
      <c r="B152" s="45" t="s">
        <v>43</v>
      </c>
      <c r="C152" s="45" t="s">
        <v>153</v>
      </c>
      <c r="D152" s="50">
        <v>678.3</v>
      </c>
    </row>
    <row r="153" spans="1:4" ht="12.75">
      <c r="A153" s="45" t="s">
        <v>268</v>
      </c>
      <c r="B153" s="45" t="s">
        <v>43</v>
      </c>
      <c r="C153" s="45" t="s">
        <v>154</v>
      </c>
      <c r="D153" s="50">
        <v>261.6</v>
      </c>
    </row>
    <row r="154" spans="1:4" ht="12.75">
      <c r="A154" s="45" t="s">
        <v>424</v>
      </c>
      <c r="B154" s="45" t="s">
        <v>44</v>
      </c>
      <c r="C154" s="45" t="s">
        <v>425</v>
      </c>
      <c r="D154" s="50">
        <v>1772.6</v>
      </c>
    </row>
    <row r="155" spans="1:4" ht="12.75">
      <c r="A155" s="45" t="s">
        <v>269</v>
      </c>
      <c r="B155" s="45" t="s">
        <v>44</v>
      </c>
      <c r="C155" s="45" t="s">
        <v>155</v>
      </c>
      <c r="D155" s="50">
        <v>122</v>
      </c>
    </row>
    <row r="156" spans="1:4" ht="12.75">
      <c r="A156" s="45" t="s">
        <v>270</v>
      </c>
      <c r="B156" s="45" t="s">
        <v>45</v>
      </c>
      <c r="C156" s="45" t="s">
        <v>45</v>
      </c>
      <c r="D156" s="50">
        <v>2924.3</v>
      </c>
    </row>
    <row r="157" spans="1:4" ht="12.75">
      <c r="A157" s="45" t="s">
        <v>271</v>
      </c>
      <c r="B157" s="45" t="s">
        <v>55</v>
      </c>
      <c r="C157" s="45" t="s">
        <v>156</v>
      </c>
      <c r="D157" s="50">
        <v>442.09999999999997</v>
      </c>
    </row>
    <row r="158" spans="1:4" ht="12.75">
      <c r="A158" s="45" t="s">
        <v>272</v>
      </c>
      <c r="B158" s="45" t="s">
        <v>55</v>
      </c>
      <c r="C158" s="45" t="s">
        <v>66</v>
      </c>
      <c r="D158" s="50">
        <v>2735.8</v>
      </c>
    </row>
    <row r="159" spans="1:4" ht="12.75">
      <c r="A159" s="45" t="s">
        <v>426</v>
      </c>
      <c r="B159" s="45" t="s">
        <v>46</v>
      </c>
      <c r="C159" s="45" t="s">
        <v>427</v>
      </c>
      <c r="D159" s="50">
        <v>387.8</v>
      </c>
    </row>
    <row r="160" spans="1:4" ht="12.75">
      <c r="A160" s="45" t="s">
        <v>273</v>
      </c>
      <c r="B160" s="45" t="s">
        <v>46</v>
      </c>
      <c r="C160" s="45" t="s">
        <v>157</v>
      </c>
      <c r="D160" s="50">
        <v>102.1</v>
      </c>
    </row>
    <row r="161" spans="1:4" ht="12.75">
      <c r="A161" s="45" t="s">
        <v>428</v>
      </c>
      <c r="B161" s="45" t="s">
        <v>46</v>
      </c>
      <c r="C161" s="45" t="s">
        <v>429</v>
      </c>
      <c r="D161" s="50">
        <v>194.4</v>
      </c>
    </row>
    <row r="162" spans="1:4" ht="12.75">
      <c r="A162" s="45" t="s">
        <v>430</v>
      </c>
      <c r="B162" s="45" t="s">
        <v>46</v>
      </c>
      <c r="C162" s="45" t="s">
        <v>431</v>
      </c>
      <c r="D162" s="50">
        <v>106.6</v>
      </c>
    </row>
    <row r="163" spans="1:4" ht="12.75">
      <c r="A163" s="45" t="s">
        <v>274</v>
      </c>
      <c r="B163" s="45" t="s">
        <v>46</v>
      </c>
      <c r="C163" s="45" t="s">
        <v>158</v>
      </c>
      <c r="D163" s="50">
        <v>100.7</v>
      </c>
    </row>
    <row r="164" spans="1:4" ht="12.75">
      <c r="A164" s="45" t="s">
        <v>275</v>
      </c>
      <c r="B164" s="45" t="s">
        <v>47</v>
      </c>
      <c r="C164" s="45" t="s">
        <v>159</v>
      </c>
      <c r="D164" s="50">
        <v>1857.8</v>
      </c>
    </row>
    <row r="165" spans="1:4" ht="12.75">
      <c r="A165" s="45" t="s">
        <v>276</v>
      </c>
      <c r="B165" s="45" t="s">
        <v>47</v>
      </c>
      <c r="C165" s="45" t="s">
        <v>86</v>
      </c>
      <c r="D165" s="50">
        <v>1735.8</v>
      </c>
    </row>
    <row r="166" spans="1:4" ht="12.75">
      <c r="A166" s="45" t="s">
        <v>277</v>
      </c>
      <c r="B166" s="45" t="s">
        <v>47</v>
      </c>
      <c r="C166" s="45" t="s">
        <v>56</v>
      </c>
      <c r="D166" s="50">
        <v>2150</v>
      </c>
    </row>
    <row r="167" spans="1:4" ht="12.75">
      <c r="A167" s="45" t="s">
        <v>278</v>
      </c>
      <c r="B167" s="45" t="s">
        <v>47</v>
      </c>
      <c r="C167" s="45" t="s">
        <v>160</v>
      </c>
      <c r="D167" s="50">
        <v>4126.8</v>
      </c>
    </row>
    <row r="168" spans="1:4" ht="12.75">
      <c r="A168" s="45" t="s">
        <v>279</v>
      </c>
      <c r="B168" s="45" t="s">
        <v>47</v>
      </c>
      <c r="C168" s="45" t="s">
        <v>161</v>
      </c>
      <c r="D168" s="50">
        <v>2957.5</v>
      </c>
    </row>
    <row r="169" spans="1:4" ht="12.75">
      <c r="A169" s="45" t="s">
        <v>432</v>
      </c>
      <c r="B169" s="45" t="s">
        <v>47</v>
      </c>
      <c r="C169" s="45" t="s">
        <v>433</v>
      </c>
      <c r="D169" s="50">
        <v>18574.4</v>
      </c>
    </row>
    <row r="170" spans="1:4" ht="12.75">
      <c r="A170" s="45" t="s">
        <v>280</v>
      </c>
      <c r="B170" s="45" t="s">
        <v>47</v>
      </c>
      <c r="C170" s="5" t="s">
        <v>165</v>
      </c>
      <c r="D170" s="50">
        <v>1110.5</v>
      </c>
    </row>
    <row r="171" spans="1:4" ht="12.75">
      <c r="A171" s="45" t="s">
        <v>281</v>
      </c>
      <c r="B171" s="45" t="s">
        <v>47</v>
      </c>
      <c r="C171" s="45" t="s">
        <v>162</v>
      </c>
      <c r="D171" s="50">
        <v>2248.7000000000003</v>
      </c>
    </row>
    <row r="172" spans="1:4" ht="12.75">
      <c r="A172" s="45" t="s">
        <v>282</v>
      </c>
      <c r="B172" s="45" t="s">
        <v>47</v>
      </c>
      <c r="C172" s="45" t="s">
        <v>85</v>
      </c>
      <c r="D172" s="50">
        <v>844.6</v>
      </c>
    </row>
    <row r="173" spans="1:4" ht="12.75">
      <c r="A173" s="45" t="s">
        <v>434</v>
      </c>
      <c r="B173" s="45" t="s">
        <v>47</v>
      </c>
      <c r="C173" s="45" t="s">
        <v>435</v>
      </c>
      <c r="D173" s="50">
        <v>145.4</v>
      </c>
    </row>
    <row r="174" spans="1:4" ht="12.75">
      <c r="A174" s="45" t="s">
        <v>283</v>
      </c>
      <c r="B174" s="45" t="s">
        <v>47</v>
      </c>
      <c r="C174" s="45" t="s">
        <v>163</v>
      </c>
      <c r="D174" s="50">
        <v>165.6</v>
      </c>
    </row>
    <row r="175" spans="1:4" ht="12.75">
      <c r="A175" s="45" t="s">
        <v>284</v>
      </c>
      <c r="B175" s="45" t="s">
        <v>47</v>
      </c>
      <c r="C175" s="45" t="s">
        <v>164</v>
      </c>
      <c r="D175" s="50">
        <v>97.6</v>
      </c>
    </row>
    <row r="176" spans="1:4" ht="12.75">
      <c r="A176" s="45" t="s">
        <v>285</v>
      </c>
      <c r="B176" s="45" t="s">
        <v>73</v>
      </c>
      <c r="C176" s="45" t="s">
        <v>74</v>
      </c>
      <c r="D176" s="50">
        <v>791.9</v>
      </c>
    </row>
    <row r="177" spans="1:4" ht="12.75">
      <c r="A177" s="45" t="s">
        <v>286</v>
      </c>
      <c r="B177" s="45" t="s">
        <v>73</v>
      </c>
      <c r="C177" s="45" t="s">
        <v>75</v>
      </c>
      <c r="D177" s="50">
        <v>656.9</v>
      </c>
    </row>
    <row r="178" spans="1:4" ht="12.75">
      <c r="A178" s="45" t="s">
        <v>436</v>
      </c>
      <c r="B178" s="45" t="s">
        <v>73</v>
      </c>
      <c r="C178" s="45" t="s">
        <v>437</v>
      </c>
      <c r="D178" s="50">
        <v>135.20000000000002</v>
      </c>
    </row>
    <row r="179" spans="1:4" ht="12.75">
      <c r="A179" s="45" t="s">
        <v>287</v>
      </c>
      <c r="B179" s="45" t="s">
        <v>73</v>
      </c>
      <c r="C179" s="45" t="s">
        <v>76</v>
      </c>
      <c r="D179" s="50">
        <v>83.7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Christel_M</cp:lastModifiedBy>
  <cp:lastPrinted>2011-01-26T15:51:54Z</cp:lastPrinted>
  <dcterms:created xsi:type="dcterms:W3CDTF">1999-02-17T20:47:38Z</dcterms:created>
  <dcterms:modified xsi:type="dcterms:W3CDTF">2011-03-24T18:43:59Z</dcterms:modified>
  <cp:category/>
  <cp:version/>
  <cp:contentType/>
  <cp:contentStatus/>
</cp:coreProperties>
</file>