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firstSheet="1" activeTab="1"/>
  </bookViews>
  <sheets>
    <sheet name="Sheet1" sheetId="1" state="hidden" r:id="rId1"/>
    <sheet name="SW Plan Resources" sheetId="2" r:id="rId2"/>
    <sheet name="SW Plan" sheetId="3" r:id="rId3"/>
    <sheet name="Object code" sheetId="4" r:id="rId4"/>
    <sheet name="Object code monthly" sheetId="5" state="hidden" r:id="rId5"/>
  </sheets>
  <definedNames/>
  <calcPr fullCalcOnLoad="1"/>
</workbook>
</file>

<file path=xl/sharedStrings.xml><?xml version="1.0" encoding="utf-8"?>
<sst xmlns="http://schemas.openxmlformats.org/spreadsheetml/2006/main" count="874" uniqueCount="282">
  <si>
    <t>Title I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</si>
  <si>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</si>
  <si>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</si>
  <si>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</si>
  <si>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</si>
  <si>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</si>
  <si>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</si>
  <si>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</si>
  <si>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</si>
  <si>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</si>
  <si>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</si>
  <si>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General Fund Abatement Accounts</t>
  </si>
  <si>
    <t>Title II Part D</t>
  </si>
  <si>
    <t>Title II Part A</t>
  </si>
  <si>
    <t>Title III Part A</t>
  </si>
  <si>
    <t>Title IV Part A</t>
  </si>
  <si>
    <t>Title V Part A</t>
  </si>
  <si>
    <t>Total</t>
  </si>
  <si>
    <t>Schoolwide Plan</t>
  </si>
  <si>
    <t>Elementary School</t>
  </si>
  <si>
    <t>Title II Part D Technoloty</t>
  </si>
  <si>
    <t>Title II Part A Teacher Quality</t>
  </si>
  <si>
    <t>Title III Part A ELL</t>
  </si>
  <si>
    <t>Title IV Part A Safe &amp; Drug Free</t>
  </si>
  <si>
    <t>Title V Part A Innovative Programs</t>
  </si>
  <si>
    <t>Title VI Part B Rural &amp; Low Income</t>
  </si>
  <si>
    <t>Percent of GF Budget</t>
  </si>
  <si>
    <t>TOTAL SCHOOLWIDE PLAN ABATEMENT (ALL GRANTS)</t>
  </si>
  <si>
    <t>July - Accrual</t>
  </si>
  <si>
    <t>August - Accrual</t>
  </si>
  <si>
    <t>Instructional Salaries</t>
  </si>
  <si>
    <t>Instructional Benefits</t>
  </si>
  <si>
    <t>Instructional Purchased Service</t>
  </si>
  <si>
    <t>Instructional Supplies</t>
  </si>
  <si>
    <t>Instructional Capital Outlay</t>
  </si>
  <si>
    <t>Instructional Other</t>
  </si>
  <si>
    <t>Student Support Salaries</t>
  </si>
  <si>
    <t>Student Support Benefits</t>
  </si>
  <si>
    <t>Student Support Purchased Service</t>
  </si>
  <si>
    <t>Student Support Supplies</t>
  </si>
  <si>
    <t>Student Support Capital Outlay</t>
  </si>
  <si>
    <t>Student Support Other</t>
  </si>
  <si>
    <t>School Admin. Salaries</t>
  </si>
  <si>
    <t>School Admin. Benefits</t>
  </si>
  <si>
    <t>School Admin. Supplies</t>
  </si>
  <si>
    <t>School Admin. Purchased Service</t>
  </si>
  <si>
    <t>School Admin. Capital Outlay</t>
  </si>
  <si>
    <t>School Admin. Other</t>
  </si>
  <si>
    <t>Inst. Staff Support Salaries</t>
  </si>
  <si>
    <t>Inst. Staff Support Benefits</t>
  </si>
  <si>
    <t>Inst. Staff Support Purchased Service</t>
  </si>
  <si>
    <t>Inst. Staff Support Supplies</t>
  </si>
  <si>
    <t>Inst. Staff Support Capital Outlay</t>
  </si>
  <si>
    <t>Inst. Staff Support Other</t>
  </si>
  <si>
    <t>Total Instructional</t>
  </si>
  <si>
    <t>Total Student Support</t>
  </si>
  <si>
    <t>Total Instructional Staff Support</t>
  </si>
  <si>
    <t>Total School Administration</t>
  </si>
  <si>
    <t>Total Elementary School</t>
  </si>
  <si>
    <t>Total Title I</t>
  </si>
  <si>
    <t>Total Title II Part A</t>
  </si>
  <si>
    <t>Total Title II Part D</t>
  </si>
  <si>
    <t>Total Title III Part A</t>
  </si>
  <si>
    <t>Total Title IV Part A</t>
  </si>
  <si>
    <t>Total Title V Part A</t>
  </si>
  <si>
    <t>Total Schoolwide Plan</t>
  </si>
  <si>
    <t>Grant Accounts</t>
  </si>
  <si>
    <t>Total School Operations &amp; Maintenance</t>
  </si>
  <si>
    <t>School O &amp; M Salaries</t>
  </si>
  <si>
    <t>School O &amp; M Benefits</t>
  </si>
  <si>
    <t>School O &amp; M Purchased Service</t>
  </si>
  <si>
    <t>School O &amp; M Supplies</t>
  </si>
  <si>
    <t>School O &amp; M Capital Outlay</t>
  </si>
  <si>
    <t>School O &amp; M Other</t>
  </si>
  <si>
    <t>Community Service Salaries</t>
  </si>
  <si>
    <t>Community Service Benefits</t>
  </si>
  <si>
    <t>Community Service Purchased Service</t>
  </si>
  <si>
    <t>Community Service Supplies</t>
  </si>
  <si>
    <t>Community Service Capital Outlay</t>
  </si>
  <si>
    <t>Community Service Other</t>
  </si>
  <si>
    <t>Total Community Service</t>
  </si>
  <si>
    <t>10.100.90.0010.0855.000.0000</t>
  </si>
  <si>
    <t>10.100.90.2100.0855.000.0000</t>
  </si>
  <si>
    <t>10.100.90.2200.0855.000.0000</t>
  </si>
  <si>
    <t>10.100.90.2400.0855.000.0000</t>
  </si>
  <si>
    <t>10.100.90.0010.0855.000.4010</t>
  </si>
  <si>
    <t>10.100.90.2100.0855.000.4010</t>
  </si>
  <si>
    <t>10.100.90.2200.0855.000.4010</t>
  </si>
  <si>
    <t>10.100.90.2400.0855.000.4010</t>
  </si>
  <si>
    <t>O &amp; M Other</t>
  </si>
  <si>
    <t>10.100.90.0010.0855.000.4367</t>
  </si>
  <si>
    <t>10.100.90.2100.0855.000.4367</t>
  </si>
  <si>
    <t>10.100.90.2200.0855.000.4367</t>
  </si>
  <si>
    <t>10.100.90.2400.0855.000.4367</t>
  </si>
  <si>
    <t>10.100.90.0010.0855.000.4318</t>
  </si>
  <si>
    <t>10.100.90.2100.0855.000.4318</t>
  </si>
  <si>
    <t>10.100.90.2200.0855.000.4318</t>
  </si>
  <si>
    <t>10.100.90.2400.0855.000.4318</t>
  </si>
  <si>
    <t>10.100.90.0010.0855.000.4365</t>
  </si>
  <si>
    <t>10.100.90.2100.0855.000.4365</t>
  </si>
  <si>
    <t>10.100.90.2200.0855.000.4365</t>
  </si>
  <si>
    <t>10.100.90.2400.0855.000.4365</t>
  </si>
  <si>
    <t>10.100.90.0010.0855.000.4186</t>
  </si>
  <si>
    <t>10.100.90.2100.0855.000.4186</t>
  </si>
  <si>
    <t>10.100.90.2200.0855.000.4186</t>
  </si>
  <si>
    <t>10.100.90.2400.0855.000.4186</t>
  </si>
  <si>
    <t>10.100.90.0010.0855.000.4298</t>
  </si>
  <si>
    <t>10.100.90.2400.0855.000.4298</t>
  </si>
  <si>
    <t>10.100.90.2100.0855.000.4298</t>
  </si>
  <si>
    <t>10.100.90.2200.0855.000.4298</t>
  </si>
  <si>
    <t>Total General Fund Schoolwide Budget</t>
  </si>
  <si>
    <t>State and Local Share of the Schoolwide Budget</t>
  </si>
  <si>
    <t>10.100.90.0010.0110.201.0000</t>
  </si>
  <si>
    <t>10.100.90.0010.0200.201.0000</t>
  </si>
  <si>
    <t>10.100.90.0010.0300.000.0000</t>
  </si>
  <si>
    <t>10.100.90.0010.0600.000.0000</t>
  </si>
  <si>
    <t>10.100.90.0010.0735.000.0000</t>
  </si>
  <si>
    <t>10.100.90.0010.0800.000.0000</t>
  </si>
  <si>
    <t>10.100.90.2100.0110.211.0000</t>
  </si>
  <si>
    <t>10.100.90.2100.0200.211.0000</t>
  </si>
  <si>
    <t>10.100.90.2100.0300.000.0000</t>
  </si>
  <si>
    <t>10.100.90.2100.0600.000.0000</t>
  </si>
  <si>
    <t>10.100.90.2100.0735.000.0000</t>
  </si>
  <si>
    <t>10.100.90.2100.0800.000.0000</t>
  </si>
  <si>
    <t>10.100.90.2200.0110.216.0000</t>
  </si>
  <si>
    <t>10.100.90.2200.0200.216.0000</t>
  </si>
  <si>
    <t>10.100.90.2200.0300.000.0000</t>
  </si>
  <si>
    <t>10.100.90.2200.0600.000.0000</t>
  </si>
  <si>
    <t>10.100.90.2200.0735.000.0000</t>
  </si>
  <si>
    <t>10.100.90.2200.0800.000.0000</t>
  </si>
  <si>
    <t>10.100.90.2400.0110.105.0000</t>
  </si>
  <si>
    <t>10.100.90.2400.0200.105.0000</t>
  </si>
  <si>
    <t>10.100.90.2400.0300.000.0000</t>
  </si>
  <si>
    <t>10.100.90.2400.0600.000.0000</t>
  </si>
  <si>
    <t>10.100.90.2400.0735.000.0000</t>
  </si>
  <si>
    <t>10.100.90.2400.0800.000.0000</t>
  </si>
  <si>
    <t>10.100.90.2600.0110.105.0000</t>
  </si>
  <si>
    <t>10.100.90.2600.0200.105.0000</t>
  </si>
  <si>
    <t>10.100.90.2600.0300.000.0000</t>
  </si>
  <si>
    <t>10.100.90.2600.0600.000.0000</t>
  </si>
  <si>
    <t>10.100.90.2600.0735.000.0000</t>
  </si>
  <si>
    <t>10.100.90.2600.0800.000.0000</t>
  </si>
  <si>
    <t>10.100.90.3300.0110.105.0000</t>
  </si>
  <si>
    <t>10.100.90.3300.0200.105.0000</t>
  </si>
  <si>
    <t>10.100.90.3300.0300.000.0000</t>
  </si>
  <si>
    <t>10.100.90.3300.0600.000.0000</t>
  </si>
  <si>
    <t>10.100.90.3300.0735.000.0000</t>
  </si>
  <si>
    <t>10.100.90.3300.0800.000.0000</t>
  </si>
  <si>
    <t>General Fund - State and Local Share of the Schoolwide Budget</t>
  </si>
  <si>
    <t>Total Schoolwide Budget</t>
  </si>
  <si>
    <t>Schoolwide Plan funded by Federal Resources</t>
  </si>
  <si>
    <t>Percent of SW Budget</t>
  </si>
  <si>
    <t>Account Code for Schoolwide Plan Budgeet</t>
  </si>
  <si>
    <t>Proposal to use the SRE code (90) to identify the Schoolwide Plan.</t>
  </si>
  <si>
    <t>Schoolwide Plan - Consolidated Funding Accounting Treatment Proposal:</t>
  </si>
  <si>
    <t xml:space="preserve"> </t>
  </si>
  <si>
    <t>10.100.90.2600.0855.000.0000</t>
  </si>
  <si>
    <t>10.100.90.3300.0855.000.0000</t>
  </si>
  <si>
    <t>22.100.90.0010.0855.000.4010</t>
  </si>
  <si>
    <t>22.100.90.2100.0855.000.4010</t>
  </si>
  <si>
    <t>22.100.90.2200.0855.000.4010</t>
  </si>
  <si>
    <t>22.100.90.2400.0855.000.4010</t>
  </si>
  <si>
    <t>22.100.90.2600.0855.000.4010</t>
  </si>
  <si>
    <t>22.100.90.3300.0855.000.4010</t>
  </si>
  <si>
    <t>22.100.90.0010.0855.000.4367</t>
  </si>
  <si>
    <t>22.100.90.2100.0855.000.4367</t>
  </si>
  <si>
    <t>22.100.90.2200.0855.000.4367</t>
  </si>
  <si>
    <t>22.100.90.2400.0855.000.4367</t>
  </si>
  <si>
    <t>22.100.90.2600.0855.000.4367</t>
  </si>
  <si>
    <t>22.100.90.3300.0855.000.4367</t>
  </si>
  <si>
    <t>22.100.90.0010.0855.000.4318</t>
  </si>
  <si>
    <t>22.100.90.2100.0855.000.4318</t>
  </si>
  <si>
    <t>22.100.90.2200.0855.000.4318</t>
  </si>
  <si>
    <t>22.100.90.2400.0855.000.4318</t>
  </si>
  <si>
    <t>22.100.90.2600.0855.000.4318</t>
  </si>
  <si>
    <t>22.100.90.3300.0855.000.4318</t>
  </si>
  <si>
    <t>22.100.90.0010.0855.000.4365</t>
  </si>
  <si>
    <t>22.100.90.2100.0855.000.4365</t>
  </si>
  <si>
    <t>22.100.90.2200.0855.000.4365</t>
  </si>
  <si>
    <t>22.100.90.2400.0855.000.4365</t>
  </si>
  <si>
    <t>22.100.90.2600.0855.000.4365</t>
  </si>
  <si>
    <t>22.100.90.3300.0855.000.4365</t>
  </si>
  <si>
    <t>22.100.90.0010.0855.000.4186</t>
  </si>
  <si>
    <t>22.100.90.2100.0855.000.4186</t>
  </si>
  <si>
    <t>22.100.90.2200.0855.000.4186</t>
  </si>
  <si>
    <t>22.100.90.2400.0855.000.4186</t>
  </si>
  <si>
    <t>22.100.90.2600.0855.000.4186</t>
  </si>
  <si>
    <t>22.100.90.3300.0855.000.4186</t>
  </si>
  <si>
    <t>22.100.90.0010.0855.000.4298</t>
  </si>
  <si>
    <t>22.100.90.2100.0855.000.4298</t>
  </si>
  <si>
    <t>22.100.90.2200.0855.000.4298</t>
  </si>
  <si>
    <t>22.100.90.2400.0855.000.4298</t>
  </si>
  <si>
    <t>22.100.90.2600.0855.000.4298</t>
  </si>
  <si>
    <t>22.100.90.3300.0855.000.4298</t>
  </si>
  <si>
    <t>Proposal to use a unique location code for each schoolwide program.</t>
  </si>
  <si>
    <t>Proposal to use the object code (0855) to identify the Schoolwide Plan distribution, as an option to detailed object coding.</t>
  </si>
  <si>
    <t>Percent of Schoolwide Plan Budget</t>
  </si>
  <si>
    <t>Identify the resources that will be used to support the Schoolwide Plan at that school site.</t>
  </si>
  <si>
    <t>May identify the object detail to be charged to each federal grant program based on the schoolwide plan.</t>
  </si>
  <si>
    <t>ATTACHMENT #3</t>
  </si>
  <si>
    <t>10.100.95.0010.0110.201.0000</t>
  </si>
  <si>
    <t>10.100.95.0010.0200.201.0000</t>
  </si>
  <si>
    <t>10.100.95.0010.0300.000.0000</t>
  </si>
  <si>
    <t>10.100.95.0010.0600.000.0000</t>
  </si>
  <si>
    <t>10.100.95.0010.0735.000.0000</t>
  </si>
  <si>
    <t>10.100.95.0010.0800.000.0000</t>
  </si>
  <si>
    <t>10.100.95.2100.0110.211.0000</t>
  </si>
  <si>
    <t>10.100.95.2100.0200.211.0000</t>
  </si>
  <si>
    <t>10.100.95.2100.0300.000.0000</t>
  </si>
  <si>
    <t>10.100.95.2100.0600.000.0000</t>
  </si>
  <si>
    <t>10.100.95.2100.0735.000.0000</t>
  </si>
  <si>
    <t>10.100.95.2100.0800.000.0000</t>
  </si>
  <si>
    <t>10.100.95.2200.0110.216.0000</t>
  </si>
  <si>
    <t>10.100.95.2200.0200.216.0000</t>
  </si>
  <si>
    <t>10.100.95.2200.0300.000.0000</t>
  </si>
  <si>
    <t>10.100.95.2200.0600.000.0000</t>
  </si>
  <si>
    <t>10.100.95.2200.0735.000.0000</t>
  </si>
  <si>
    <t>10.100.95.2200.0800.000.0000</t>
  </si>
  <si>
    <t>10.100.95.2400.0110.105.0000</t>
  </si>
  <si>
    <t>10.100.95.2400.0200.105.0000</t>
  </si>
  <si>
    <t>10.100.95.2400.0300.000.0000</t>
  </si>
  <si>
    <t>10.100.95.2400.0600.000.0000</t>
  </si>
  <si>
    <t>10.100.95.2400.0735.000.0000</t>
  </si>
  <si>
    <t>10.100.95.2400.0800.000.0000</t>
  </si>
  <si>
    <t>10.100.95.2600.0110.608.0000</t>
  </si>
  <si>
    <t>10.100.95.2600.0200.608.0000</t>
  </si>
  <si>
    <t>10.100.95.2600.0300.000.0000</t>
  </si>
  <si>
    <t>10.100.95.2600.0600.000.0000</t>
  </si>
  <si>
    <t>10.100.95.2600.0735.000.0000</t>
  </si>
  <si>
    <t>10.100.95.2600.0800.000.0000</t>
  </si>
  <si>
    <t>10.100.95.3300.0110.403.0000</t>
  </si>
  <si>
    <t>10.100.95.3300.0200.403.0000</t>
  </si>
  <si>
    <t>10.100.95.3300.0300.000.0000</t>
  </si>
  <si>
    <t>10.100.95.3300.0600.000.0000</t>
  </si>
  <si>
    <t>10.100.95.3300.0735.000.0000</t>
  </si>
  <si>
    <t>10.100.95.3300.0800.000.0000</t>
  </si>
  <si>
    <t>10.100.95.0010.0855.000.0000</t>
  </si>
  <si>
    <t>22.100.95.0010.0855.000.4010</t>
  </si>
  <si>
    <t>10.100.95.2100.0855.000.0000</t>
  </si>
  <si>
    <t>22.100.95.2100.0855.000.4010</t>
  </si>
  <si>
    <t>10.100.95.2200.0855.000.0000</t>
  </si>
  <si>
    <t>22.100.95.2200.0855.000.4010</t>
  </si>
  <si>
    <t>10.100.95.2400.0855.000.0000</t>
  </si>
  <si>
    <t>22.100.95.2400.0855.000.4010</t>
  </si>
  <si>
    <t>10.100.95.2600.0855.000.0000</t>
  </si>
  <si>
    <t>22.100.95.2600.0855.000.4010</t>
  </si>
  <si>
    <t>10.100.95.3300.0855.000.0000</t>
  </si>
  <si>
    <t>22.100.95.3300.0855.000.4010</t>
  </si>
  <si>
    <t>22.100.95.0010.0855.000.4367</t>
  </si>
  <si>
    <t>22.100.95.2100.0855.000.4367</t>
  </si>
  <si>
    <t>22.100.95.2200.0855.000.4367</t>
  </si>
  <si>
    <t>22.100.95.2400.0855.000.4367</t>
  </si>
  <si>
    <t>22.100.95.2600.0855.000.4367</t>
  </si>
  <si>
    <t>22.100.95.3300.0855.000.4367</t>
  </si>
  <si>
    <t>22.100.95.0010.0855.000.4318</t>
  </si>
  <si>
    <t>22.100.95.2100.0855.000.4318</t>
  </si>
  <si>
    <t>22.100.95.2200.0855.000.4318</t>
  </si>
  <si>
    <t>22.100.95.2400.0855.000.4318</t>
  </si>
  <si>
    <t>22.100.95.2600.0855.000.4318</t>
  </si>
  <si>
    <t>22.100.95.3300.0855.000.4318</t>
  </si>
  <si>
    <t>22.100.95.0010.0855.000.4365</t>
  </si>
  <si>
    <t>22.100.95.2100.0855.000.4365</t>
  </si>
  <si>
    <t>22.100.95.2200.0855.000.4365</t>
  </si>
  <si>
    <t>22.100.95.2400.0855.000.4365</t>
  </si>
  <si>
    <t>22.100.95.2600.0855.000.4365</t>
  </si>
  <si>
    <t>22.100.95.3300.0855.000.4365</t>
  </si>
  <si>
    <t>22.100.95.0010.0855.000.4186</t>
  </si>
  <si>
    <t>22.100.95.2100.0855.000.4186</t>
  </si>
  <si>
    <t>22.100.95.2200.0855.000.4186</t>
  </si>
  <si>
    <t>22.100.95.2400.0855.000.4186</t>
  </si>
  <si>
    <t>22.100.95.2600.0855.000.4186</t>
  </si>
  <si>
    <t>22.100.95.3300.0855.000.4186</t>
  </si>
  <si>
    <t>22.100.95.0010.0855.000.4298</t>
  </si>
  <si>
    <t>22.100.95.2100.0855.000.4298</t>
  </si>
  <si>
    <t>22.100.95.2200.0855.000.4298</t>
  </si>
  <si>
    <t>22.100.95.2400.0855.000.4298</t>
  </si>
  <si>
    <t>22.100.95.2600.0855.000.4298</t>
  </si>
  <si>
    <t>22.100.95.3300.0855.000.4298</t>
  </si>
  <si>
    <t>Schoolwide Plan - Consolidated Funding Accounting Treatment:</t>
  </si>
  <si>
    <t>Use the SRE code (95) to identify the Schoolwide Plan.</t>
  </si>
  <si>
    <t>Use a unique location code for each schoolwide program.</t>
  </si>
  <si>
    <t>May use the object code (0855) to identify the Schoolwide Plan distribution, as an option to detailed object coding.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</si>
</sst>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0" xfId="0" applyFill="1" applyBorder="1" applyAlignment="1">
      <alignment/>
    </xf>
    <xf numFmtId="43" fontId="0" fillId="3" borderId="0" xfId="15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3" xfId="21" applyNumberFormat="1" applyBorder="1" applyAlignment="1">
      <alignment/>
    </xf>
    <xf numFmtId="43" fontId="0" fillId="0" borderId="4" xfId="0" applyNumberFormat="1" applyBorder="1" applyAlignment="1">
      <alignment/>
    </xf>
    <xf numFmtId="43" fontId="0" fillId="3" borderId="4" xfId="0" applyNumberFormat="1" applyFill="1" applyBorder="1" applyAlignment="1">
      <alignment/>
    </xf>
    <xf numFmtId="10" fontId="0" fillId="0" borderId="5" xfId="21" applyNumberFormat="1" applyBorder="1" applyAlignment="1">
      <alignment/>
    </xf>
    <xf numFmtId="39" fontId="0" fillId="0" borderId="0" xfId="15" applyNumberFormat="1" applyBorder="1" applyAlignment="1">
      <alignment/>
    </xf>
    <xf numFmtId="39" fontId="0" fillId="3" borderId="0" xfId="15" applyNumberFormat="1" applyFill="1" applyBorder="1" applyAlignment="1">
      <alignment/>
    </xf>
    <xf numFmtId="39" fontId="0" fillId="0" borderId="0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/>
    </xf>
    <xf numFmtId="43" fontId="2" fillId="0" borderId="3" xfId="0" applyNumberFormat="1" applyFont="1" applyBorder="1" applyAlignment="1">
      <alignment/>
    </xf>
    <xf numFmtId="43" fontId="2" fillId="0" borderId="5" xfId="0" applyNumberFormat="1" applyFont="1" applyBorder="1" applyAlignment="1">
      <alignment/>
    </xf>
    <xf numFmtId="0" fontId="2" fillId="0" borderId="7" xfId="0" applyFont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/>
    </xf>
    <xf numFmtId="43" fontId="0" fillId="0" borderId="0" xfId="15" applyFill="1" applyBorder="1" applyAlignment="1">
      <alignment/>
    </xf>
    <xf numFmtId="39" fontId="0" fillId="0" borderId="0" xfId="15" applyNumberFormat="1" applyFill="1" applyBorder="1" applyAlignment="1">
      <alignment/>
    </xf>
    <xf numFmtId="43" fontId="0" fillId="0" borderId="4" xfId="0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/>
    </xf>
    <xf numFmtId="4" fontId="0" fillId="2" borderId="0" xfId="0" applyNumberFormat="1" applyFill="1" applyAlignment="1">
      <alignment/>
    </xf>
    <xf numFmtId="4" fontId="0" fillId="2" borderId="7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4" fontId="0" fillId="0" borderId="9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3" fontId="0" fillId="0" borderId="0" xfId="15" applyBorder="1" applyAlignment="1">
      <alignment/>
    </xf>
    <xf numFmtId="43" fontId="0" fillId="3" borderId="0" xfId="15" applyFill="1" applyBorder="1" applyAlignment="1">
      <alignment/>
    </xf>
    <xf numFmtId="43" fontId="0" fillId="0" borderId="0" xfId="15" applyFill="1" applyBorder="1" applyAlignment="1">
      <alignment/>
    </xf>
    <xf numFmtId="39" fontId="0" fillId="0" borderId="0" xfId="15" applyNumberFormat="1" applyFill="1" applyBorder="1" applyAlignment="1">
      <alignment/>
    </xf>
    <xf numFmtId="39" fontId="0" fillId="0" borderId="0" xfId="15" applyNumberFormat="1" applyFont="1" applyBorder="1" applyAlignment="1">
      <alignment/>
    </xf>
    <xf numFmtId="10" fontId="0" fillId="0" borderId="3" xfId="21" applyNumberFormat="1" applyBorder="1" applyAlignment="1">
      <alignment/>
    </xf>
    <xf numFmtId="10" fontId="0" fillId="0" borderId="5" xfId="21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zoomScale="80" zoomScaleNormal="80" workbookViewId="0" topLeftCell="A1">
      <selection activeCell="G53" sqref="G53"/>
    </sheetView>
  </sheetViews>
  <sheetFormatPr defaultColWidth="9.140625" defaultRowHeight="12.75"/>
  <cols>
    <col min="1" max="1" width="31.57421875" style="0" customWidth="1"/>
    <col min="2" max="2" width="30.140625" style="0" customWidth="1"/>
    <col min="3" max="3" width="15.00390625" style="0" bestFit="1" customWidth="1"/>
    <col min="4" max="4" width="30.8515625" style="0" customWidth="1"/>
    <col min="5" max="11" width="11.8515625" style="0" customWidth="1"/>
    <col min="12" max="12" width="13.8515625" style="0" customWidth="1"/>
    <col min="13" max="16" width="11.8515625" style="0" customWidth="1"/>
  </cols>
  <sheetData>
    <row r="1" ht="12.75">
      <c r="A1" t="s">
        <v>18</v>
      </c>
    </row>
    <row r="2" spans="1:12" s="5" customFormat="1" ht="51">
      <c r="A2" s="26" t="s">
        <v>19</v>
      </c>
      <c r="B2" s="31"/>
      <c r="C2" s="26" t="s">
        <v>110</v>
      </c>
      <c r="D2" s="31" t="s">
        <v>111</v>
      </c>
      <c r="E2" s="26" t="s">
        <v>0</v>
      </c>
      <c r="F2" s="26" t="s">
        <v>21</v>
      </c>
      <c r="G2" s="26" t="s">
        <v>20</v>
      </c>
      <c r="H2" s="26" t="s">
        <v>22</v>
      </c>
      <c r="I2" s="26" t="s">
        <v>23</v>
      </c>
      <c r="J2" s="26" t="s">
        <v>24</v>
      </c>
      <c r="K2" s="26" t="s">
        <v>25</v>
      </c>
      <c r="L2" s="26" t="s">
        <v>65</v>
      </c>
    </row>
    <row r="3" spans="1:12" ht="12.75">
      <c r="A3" s="6" t="s">
        <v>30</v>
      </c>
      <c r="B3" s="7" t="s">
        <v>112</v>
      </c>
      <c r="C3" s="8">
        <v>1000000</v>
      </c>
      <c r="D3" s="8"/>
      <c r="E3" s="8">
        <f aca="true" t="shared" si="0" ref="E3:E8">C3*$E$48</f>
        <v>64354.838709677424</v>
      </c>
      <c r="F3" s="8">
        <f aca="true" t="shared" si="1" ref="F3:F8">C3*$F$48</f>
        <v>16788.917146299023</v>
      </c>
      <c r="G3" s="8">
        <f aca="true" t="shared" si="2" ref="G3:G8">C3*$G$48</f>
        <v>1691.8752509704188</v>
      </c>
      <c r="H3" s="8">
        <f aca="true" t="shared" si="3" ref="H3:H8">C3*$H$48</f>
        <v>289.1179226341855</v>
      </c>
      <c r="I3" s="8">
        <f aca="true" t="shared" si="4" ref="I3:I8">C3*$I$48</f>
        <v>2078.7043233837508</v>
      </c>
      <c r="J3" s="8">
        <f aca="true" t="shared" si="5" ref="J3:J8">C3*$J$48</f>
        <v>1785.5708740463124</v>
      </c>
      <c r="K3" s="21">
        <v>0</v>
      </c>
      <c r="L3" s="18">
        <f>SUM(E3:K3)</f>
        <v>86989.02422701112</v>
      </c>
    </row>
    <row r="4" spans="1:12" ht="12.75">
      <c r="A4" s="6" t="s">
        <v>31</v>
      </c>
      <c r="B4" s="7" t="s">
        <v>113</v>
      </c>
      <c r="C4" s="8">
        <v>200000</v>
      </c>
      <c r="D4" s="8"/>
      <c r="E4" s="8">
        <f t="shared" si="0"/>
        <v>12870.967741935485</v>
      </c>
      <c r="F4" s="8">
        <f t="shared" si="1"/>
        <v>3357.7834292598045</v>
      </c>
      <c r="G4" s="8">
        <f t="shared" si="2"/>
        <v>338.37505019408377</v>
      </c>
      <c r="H4" s="8">
        <f t="shared" si="3"/>
        <v>57.8235845268371</v>
      </c>
      <c r="I4" s="8">
        <f t="shared" si="4"/>
        <v>415.7408646767501</v>
      </c>
      <c r="J4" s="8">
        <f t="shared" si="5"/>
        <v>357.11417480926247</v>
      </c>
      <c r="K4" s="21">
        <v>0</v>
      </c>
      <c r="L4" s="18">
        <f aca="true" t="shared" si="6" ref="L4:L48">SUM(E4:K4)</f>
        <v>17397.804845402225</v>
      </c>
    </row>
    <row r="5" spans="1:12" ht="12.75">
      <c r="A5" s="6" t="s">
        <v>32</v>
      </c>
      <c r="B5" s="7" t="s">
        <v>114</v>
      </c>
      <c r="C5" s="8">
        <v>10000</v>
      </c>
      <c r="D5" s="8"/>
      <c r="E5" s="8">
        <f t="shared" si="0"/>
        <v>643.5483870967743</v>
      </c>
      <c r="F5" s="8">
        <f t="shared" si="1"/>
        <v>167.88917146299022</v>
      </c>
      <c r="G5" s="8">
        <f t="shared" si="2"/>
        <v>16.918752509704188</v>
      </c>
      <c r="H5" s="8">
        <f t="shared" si="3"/>
        <v>2.891179226341855</v>
      </c>
      <c r="I5" s="8">
        <f t="shared" si="4"/>
        <v>20.787043233837505</v>
      </c>
      <c r="J5" s="8">
        <f t="shared" si="5"/>
        <v>17.855708740463122</v>
      </c>
      <c r="K5" s="21">
        <v>0</v>
      </c>
      <c r="L5" s="18">
        <f t="shared" si="6"/>
        <v>869.8902422701111</v>
      </c>
    </row>
    <row r="6" spans="1:12" ht="12.75">
      <c r="A6" s="6" t="s">
        <v>33</v>
      </c>
      <c r="B6" s="7" t="s">
        <v>115</v>
      </c>
      <c r="C6" s="8">
        <v>25000</v>
      </c>
      <c r="D6" s="8"/>
      <c r="E6" s="8">
        <f t="shared" si="0"/>
        <v>1608.8709677419356</v>
      </c>
      <c r="F6" s="8">
        <f t="shared" si="1"/>
        <v>419.72292865747556</v>
      </c>
      <c r="G6" s="8">
        <f t="shared" si="2"/>
        <v>42.29688127426047</v>
      </c>
      <c r="H6" s="8">
        <f t="shared" si="3"/>
        <v>7.227948065854638</v>
      </c>
      <c r="I6" s="8">
        <f t="shared" si="4"/>
        <v>51.96760808459376</v>
      </c>
      <c r="J6" s="8">
        <f t="shared" si="5"/>
        <v>44.63927185115781</v>
      </c>
      <c r="K6" s="21">
        <v>0</v>
      </c>
      <c r="L6" s="18">
        <f t="shared" si="6"/>
        <v>2174.725605675278</v>
      </c>
    </row>
    <row r="7" spans="1:12" ht="12.75">
      <c r="A7" s="6" t="s">
        <v>34</v>
      </c>
      <c r="B7" s="7" t="s">
        <v>116</v>
      </c>
      <c r="C7" s="8">
        <v>5000</v>
      </c>
      <c r="D7" s="8"/>
      <c r="E7" s="8">
        <f t="shared" si="0"/>
        <v>321.77419354838713</v>
      </c>
      <c r="F7" s="8">
        <f t="shared" si="1"/>
        <v>83.94458573149511</v>
      </c>
      <c r="G7" s="8">
        <f t="shared" si="2"/>
        <v>8.459376254852094</v>
      </c>
      <c r="H7" s="8">
        <f t="shared" si="3"/>
        <v>1.4455896131709276</v>
      </c>
      <c r="I7" s="8">
        <f t="shared" si="4"/>
        <v>10.393521616918752</v>
      </c>
      <c r="J7" s="8">
        <f t="shared" si="5"/>
        <v>8.927854370231561</v>
      </c>
      <c r="K7" s="21">
        <v>0</v>
      </c>
      <c r="L7" s="18">
        <f t="shared" si="6"/>
        <v>434.94512113505556</v>
      </c>
    </row>
    <row r="8" spans="1:12" ht="12.75">
      <c r="A8" s="6" t="s">
        <v>35</v>
      </c>
      <c r="B8" s="7" t="s">
        <v>117</v>
      </c>
      <c r="C8" s="8">
        <v>1000</v>
      </c>
      <c r="D8" s="8"/>
      <c r="E8" s="8">
        <f t="shared" si="0"/>
        <v>64.35483870967742</v>
      </c>
      <c r="F8" s="8">
        <f t="shared" si="1"/>
        <v>16.78891714629902</v>
      </c>
      <c r="G8" s="8">
        <f t="shared" si="2"/>
        <v>1.691875250970419</v>
      </c>
      <c r="H8" s="8">
        <f t="shared" si="3"/>
        <v>0.2891179226341855</v>
      </c>
      <c r="I8" s="8">
        <f t="shared" si="4"/>
        <v>2.0787043233837506</v>
      </c>
      <c r="J8" s="8">
        <f t="shared" si="5"/>
        <v>1.7855708740463123</v>
      </c>
      <c r="K8" s="21">
        <v>0</v>
      </c>
      <c r="L8" s="18">
        <f t="shared" si="6"/>
        <v>86.98902422701111</v>
      </c>
    </row>
    <row r="9" spans="1:12" ht="12.75">
      <c r="A9" s="9" t="s">
        <v>54</v>
      </c>
      <c r="B9" s="10"/>
      <c r="C9" s="11">
        <f>SUM(C3:C8)</f>
        <v>1241000</v>
      </c>
      <c r="D9" s="11"/>
      <c r="E9" s="11">
        <f>SUM(E3:E8)</f>
        <v>79864.3548387097</v>
      </c>
      <c r="F9" s="11">
        <f aca="true" t="shared" si="7" ref="F9:K9">SUM(F3:F8)</f>
        <v>20835.04617855709</v>
      </c>
      <c r="G9" s="11">
        <f t="shared" si="7"/>
        <v>2099.61718645429</v>
      </c>
      <c r="H9" s="11">
        <f t="shared" si="7"/>
        <v>358.7953419890243</v>
      </c>
      <c r="I9" s="11">
        <f t="shared" si="7"/>
        <v>2579.672065319235</v>
      </c>
      <c r="J9" s="11">
        <f t="shared" si="7"/>
        <v>2215.893454691474</v>
      </c>
      <c r="K9" s="22">
        <f t="shared" si="7"/>
        <v>0</v>
      </c>
      <c r="L9" s="19">
        <f t="shared" si="6"/>
        <v>107953.3790657208</v>
      </c>
    </row>
    <row r="10" spans="1:12" ht="12.75">
      <c r="A10" s="6" t="s">
        <v>36</v>
      </c>
      <c r="B10" s="7" t="s">
        <v>118</v>
      </c>
      <c r="C10" s="8">
        <v>25000</v>
      </c>
      <c r="D10" s="8"/>
      <c r="E10" s="8">
        <f aca="true" t="shared" si="8" ref="E10:E29">C10*$E$48</f>
        <v>1608.8709677419356</v>
      </c>
      <c r="F10" s="8">
        <f aca="true" t="shared" si="9" ref="F10:F29">C10*$F$48</f>
        <v>419.72292865747556</v>
      </c>
      <c r="G10" s="8">
        <f aca="true" t="shared" si="10" ref="G10:G29">C10*$G$48</f>
        <v>42.29688127426047</v>
      </c>
      <c r="H10" s="8">
        <f aca="true" t="shared" si="11" ref="H10:H29">C10*$H$48</f>
        <v>7.227948065854638</v>
      </c>
      <c r="I10" s="8">
        <f aca="true" t="shared" si="12" ref="I10:I29">C10*$I$48</f>
        <v>51.96760808459376</v>
      </c>
      <c r="J10" s="8">
        <f aca="true" t="shared" si="13" ref="J10:J29">C10*$J$48</f>
        <v>44.63927185115781</v>
      </c>
      <c r="K10" s="21">
        <v>0</v>
      </c>
      <c r="L10" s="18">
        <f t="shared" si="6"/>
        <v>2174.725605675278</v>
      </c>
    </row>
    <row r="11" spans="1:12" ht="12.75">
      <c r="A11" s="6" t="s">
        <v>37</v>
      </c>
      <c r="B11" s="7" t="s">
        <v>119</v>
      </c>
      <c r="C11" s="8">
        <v>5000</v>
      </c>
      <c r="D11" s="8"/>
      <c r="E11" s="8">
        <f t="shared" si="8"/>
        <v>321.77419354838713</v>
      </c>
      <c r="F11" s="8">
        <f t="shared" si="9"/>
        <v>83.94458573149511</v>
      </c>
      <c r="G11" s="8">
        <f t="shared" si="10"/>
        <v>8.459376254852094</v>
      </c>
      <c r="H11" s="8">
        <f t="shared" si="11"/>
        <v>1.4455896131709276</v>
      </c>
      <c r="I11" s="8">
        <f t="shared" si="12"/>
        <v>10.393521616918752</v>
      </c>
      <c r="J11" s="8">
        <f t="shared" si="13"/>
        <v>8.927854370231561</v>
      </c>
      <c r="K11" s="21">
        <v>0</v>
      </c>
      <c r="L11" s="18">
        <f t="shared" si="6"/>
        <v>434.94512113505556</v>
      </c>
    </row>
    <row r="12" spans="1:12" ht="12.75">
      <c r="A12" s="6" t="s">
        <v>38</v>
      </c>
      <c r="B12" s="7" t="s">
        <v>120</v>
      </c>
      <c r="C12" s="8">
        <v>500</v>
      </c>
      <c r="D12" s="8"/>
      <c r="E12" s="8">
        <f t="shared" si="8"/>
        <v>32.17741935483871</v>
      </c>
      <c r="F12" s="8">
        <f t="shared" si="9"/>
        <v>8.39445857314951</v>
      </c>
      <c r="G12" s="8">
        <f t="shared" si="10"/>
        <v>0.8459376254852095</v>
      </c>
      <c r="H12" s="8">
        <f t="shared" si="11"/>
        <v>0.14455896131709275</v>
      </c>
      <c r="I12" s="8">
        <f t="shared" si="12"/>
        <v>1.0393521616918753</v>
      </c>
      <c r="J12" s="8">
        <f t="shared" si="13"/>
        <v>0.8927854370231562</v>
      </c>
      <c r="K12" s="21">
        <v>0</v>
      </c>
      <c r="L12" s="18">
        <f t="shared" si="6"/>
        <v>43.49451211350556</v>
      </c>
    </row>
    <row r="13" spans="1:12" ht="12.75">
      <c r="A13" s="6" t="s">
        <v>39</v>
      </c>
      <c r="B13" s="7" t="s">
        <v>121</v>
      </c>
      <c r="C13" s="8">
        <v>1000</v>
      </c>
      <c r="D13" s="8"/>
      <c r="E13" s="8">
        <f t="shared" si="8"/>
        <v>64.35483870967742</v>
      </c>
      <c r="F13" s="8">
        <f t="shared" si="9"/>
        <v>16.78891714629902</v>
      </c>
      <c r="G13" s="8">
        <f t="shared" si="10"/>
        <v>1.691875250970419</v>
      </c>
      <c r="H13" s="8">
        <f t="shared" si="11"/>
        <v>0.2891179226341855</v>
      </c>
      <c r="I13" s="8">
        <f t="shared" si="12"/>
        <v>2.0787043233837506</v>
      </c>
      <c r="J13" s="8">
        <f t="shared" si="13"/>
        <v>1.7855708740463123</v>
      </c>
      <c r="K13" s="21">
        <v>0</v>
      </c>
      <c r="L13" s="18">
        <f t="shared" si="6"/>
        <v>86.98902422701111</v>
      </c>
    </row>
    <row r="14" spans="1:12" ht="12.75">
      <c r="A14" s="6" t="s">
        <v>40</v>
      </c>
      <c r="B14" s="7" t="s">
        <v>122</v>
      </c>
      <c r="C14" s="8">
        <v>500</v>
      </c>
      <c r="D14" s="8"/>
      <c r="E14" s="8">
        <f t="shared" si="8"/>
        <v>32.17741935483871</v>
      </c>
      <c r="F14" s="8">
        <f t="shared" si="9"/>
        <v>8.39445857314951</v>
      </c>
      <c r="G14" s="8">
        <f t="shared" si="10"/>
        <v>0.8459376254852095</v>
      </c>
      <c r="H14" s="8">
        <f t="shared" si="11"/>
        <v>0.14455896131709275</v>
      </c>
      <c r="I14" s="8">
        <f t="shared" si="12"/>
        <v>1.0393521616918753</v>
      </c>
      <c r="J14" s="8">
        <f t="shared" si="13"/>
        <v>0.8927854370231562</v>
      </c>
      <c r="K14" s="21">
        <v>0</v>
      </c>
      <c r="L14" s="18">
        <f t="shared" si="6"/>
        <v>43.49451211350556</v>
      </c>
    </row>
    <row r="15" spans="1:12" ht="12.75">
      <c r="A15" s="6" t="s">
        <v>41</v>
      </c>
      <c r="B15" s="7" t="s">
        <v>123</v>
      </c>
      <c r="C15" s="8">
        <v>500</v>
      </c>
      <c r="D15" s="8"/>
      <c r="E15" s="8">
        <f t="shared" si="8"/>
        <v>32.17741935483871</v>
      </c>
      <c r="F15" s="8">
        <f t="shared" si="9"/>
        <v>8.39445857314951</v>
      </c>
      <c r="G15" s="8">
        <f t="shared" si="10"/>
        <v>0.8459376254852095</v>
      </c>
      <c r="H15" s="8">
        <f t="shared" si="11"/>
        <v>0.14455896131709275</v>
      </c>
      <c r="I15" s="8">
        <f t="shared" si="12"/>
        <v>1.0393521616918753</v>
      </c>
      <c r="J15" s="8">
        <f t="shared" si="13"/>
        <v>0.8927854370231562</v>
      </c>
      <c r="K15" s="21">
        <v>0</v>
      </c>
      <c r="L15" s="18">
        <f t="shared" si="6"/>
        <v>43.49451211350556</v>
      </c>
    </row>
    <row r="16" spans="1:12" ht="12.75">
      <c r="A16" s="9" t="s">
        <v>55</v>
      </c>
      <c r="B16" s="10"/>
      <c r="C16" s="11">
        <f>SUM(C10:C15)</f>
        <v>32500</v>
      </c>
      <c r="D16" s="11"/>
      <c r="E16" s="11">
        <f>SUM(E10:E15)</f>
        <v>2091.532258064516</v>
      </c>
      <c r="F16" s="11">
        <f aca="true" t="shared" si="14" ref="F16:K16">SUM(F10:F15)</f>
        <v>545.6398072547183</v>
      </c>
      <c r="G16" s="11">
        <f t="shared" si="14"/>
        <v>54.985945656538604</v>
      </c>
      <c r="H16" s="11">
        <f t="shared" si="14"/>
        <v>9.396332485611032</v>
      </c>
      <c r="I16" s="11">
        <f t="shared" si="14"/>
        <v>67.5578905099719</v>
      </c>
      <c r="J16" s="11">
        <f t="shared" si="14"/>
        <v>58.03105340650516</v>
      </c>
      <c r="K16" s="22">
        <f t="shared" si="14"/>
        <v>0</v>
      </c>
      <c r="L16" s="19">
        <f t="shared" si="6"/>
        <v>2827.143287377861</v>
      </c>
    </row>
    <row r="17" spans="1:12" ht="12.75">
      <c r="A17" s="6" t="s">
        <v>48</v>
      </c>
      <c r="B17" s="7" t="s">
        <v>124</v>
      </c>
      <c r="C17" s="8">
        <v>25000</v>
      </c>
      <c r="D17" s="8"/>
      <c r="E17" s="8">
        <f t="shared" si="8"/>
        <v>1608.8709677419356</v>
      </c>
      <c r="F17" s="8">
        <f t="shared" si="9"/>
        <v>419.72292865747556</v>
      </c>
      <c r="G17" s="8">
        <f t="shared" si="10"/>
        <v>42.29688127426047</v>
      </c>
      <c r="H17" s="8">
        <f t="shared" si="11"/>
        <v>7.227948065854638</v>
      </c>
      <c r="I17" s="8">
        <f t="shared" si="12"/>
        <v>51.96760808459376</v>
      </c>
      <c r="J17" s="8">
        <f t="shared" si="13"/>
        <v>44.63927185115781</v>
      </c>
      <c r="K17" s="21">
        <v>0</v>
      </c>
      <c r="L17" s="18">
        <f t="shared" si="6"/>
        <v>2174.725605675278</v>
      </c>
    </row>
    <row r="18" spans="1:12" ht="12.75">
      <c r="A18" s="6" t="s">
        <v>49</v>
      </c>
      <c r="B18" s="7" t="s">
        <v>125</v>
      </c>
      <c r="C18" s="8">
        <v>5000</v>
      </c>
      <c r="D18" s="8"/>
      <c r="E18" s="8">
        <f t="shared" si="8"/>
        <v>321.77419354838713</v>
      </c>
      <c r="F18" s="8">
        <f t="shared" si="9"/>
        <v>83.94458573149511</v>
      </c>
      <c r="G18" s="8">
        <f t="shared" si="10"/>
        <v>8.459376254852094</v>
      </c>
      <c r="H18" s="8">
        <f t="shared" si="11"/>
        <v>1.4455896131709276</v>
      </c>
      <c r="I18" s="8">
        <f t="shared" si="12"/>
        <v>10.393521616918752</v>
      </c>
      <c r="J18" s="8">
        <f t="shared" si="13"/>
        <v>8.927854370231561</v>
      </c>
      <c r="K18" s="21">
        <v>0</v>
      </c>
      <c r="L18" s="18">
        <f t="shared" si="6"/>
        <v>434.94512113505556</v>
      </c>
    </row>
    <row r="19" spans="1:12" ht="12.75">
      <c r="A19" s="6" t="s">
        <v>50</v>
      </c>
      <c r="B19" s="7" t="s">
        <v>126</v>
      </c>
      <c r="C19" s="8">
        <v>500</v>
      </c>
      <c r="D19" s="8"/>
      <c r="E19" s="8">
        <f t="shared" si="8"/>
        <v>32.17741935483871</v>
      </c>
      <c r="F19" s="8">
        <f t="shared" si="9"/>
        <v>8.39445857314951</v>
      </c>
      <c r="G19" s="8">
        <f t="shared" si="10"/>
        <v>0.8459376254852095</v>
      </c>
      <c r="H19" s="8">
        <f t="shared" si="11"/>
        <v>0.14455896131709275</v>
      </c>
      <c r="I19" s="8">
        <f t="shared" si="12"/>
        <v>1.0393521616918753</v>
      </c>
      <c r="J19" s="8">
        <f t="shared" si="13"/>
        <v>0.8927854370231562</v>
      </c>
      <c r="K19" s="21">
        <v>0</v>
      </c>
      <c r="L19" s="18">
        <f t="shared" si="6"/>
        <v>43.49451211350556</v>
      </c>
    </row>
    <row r="20" spans="1:12" ht="12.75">
      <c r="A20" s="6" t="s">
        <v>51</v>
      </c>
      <c r="B20" s="7" t="s">
        <v>127</v>
      </c>
      <c r="C20" s="8">
        <v>1000</v>
      </c>
      <c r="D20" s="8"/>
      <c r="E20" s="8">
        <f t="shared" si="8"/>
        <v>64.35483870967742</v>
      </c>
      <c r="F20" s="8">
        <f t="shared" si="9"/>
        <v>16.78891714629902</v>
      </c>
      <c r="G20" s="8">
        <f t="shared" si="10"/>
        <v>1.691875250970419</v>
      </c>
      <c r="H20" s="8">
        <f t="shared" si="11"/>
        <v>0.2891179226341855</v>
      </c>
      <c r="I20" s="8">
        <f t="shared" si="12"/>
        <v>2.0787043233837506</v>
      </c>
      <c r="J20" s="8">
        <f t="shared" si="13"/>
        <v>1.7855708740463123</v>
      </c>
      <c r="K20" s="21">
        <v>0</v>
      </c>
      <c r="L20" s="18">
        <f t="shared" si="6"/>
        <v>86.98902422701111</v>
      </c>
    </row>
    <row r="21" spans="1:12" ht="12.75">
      <c r="A21" s="6" t="s">
        <v>52</v>
      </c>
      <c r="B21" s="7" t="s">
        <v>128</v>
      </c>
      <c r="C21" s="8">
        <v>500</v>
      </c>
      <c r="D21" s="8"/>
      <c r="E21" s="8">
        <f t="shared" si="8"/>
        <v>32.17741935483871</v>
      </c>
      <c r="F21" s="8">
        <f t="shared" si="9"/>
        <v>8.39445857314951</v>
      </c>
      <c r="G21" s="8">
        <f t="shared" si="10"/>
        <v>0.8459376254852095</v>
      </c>
      <c r="H21" s="8">
        <f t="shared" si="11"/>
        <v>0.14455896131709275</v>
      </c>
      <c r="I21" s="8">
        <f t="shared" si="12"/>
        <v>1.0393521616918753</v>
      </c>
      <c r="J21" s="8">
        <f t="shared" si="13"/>
        <v>0.8927854370231562</v>
      </c>
      <c r="K21" s="21">
        <v>0</v>
      </c>
      <c r="L21" s="18">
        <f t="shared" si="6"/>
        <v>43.49451211350556</v>
      </c>
    </row>
    <row r="22" spans="1:12" ht="12.75">
      <c r="A22" s="6" t="s">
        <v>53</v>
      </c>
      <c r="B22" s="7" t="s">
        <v>129</v>
      </c>
      <c r="C22" s="8">
        <v>500</v>
      </c>
      <c r="D22" s="8"/>
      <c r="E22" s="8">
        <f t="shared" si="8"/>
        <v>32.17741935483871</v>
      </c>
      <c r="F22" s="8">
        <f t="shared" si="9"/>
        <v>8.39445857314951</v>
      </c>
      <c r="G22" s="8">
        <f t="shared" si="10"/>
        <v>0.8459376254852095</v>
      </c>
      <c r="H22" s="8">
        <f t="shared" si="11"/>
        <v>0.14455896131709275</v>
      </c>
      <c r="I22" s="8">
        <f t="shared" si="12"/>
        <v>1.0393521616918753</v>
      </c>
      <c r="J22" s="8">
        <f t="shared" si="13"/>
        <v>0.8927854370231562</v>
      </c>
      <c r="K22" s="21">
        <v>0</v>
      </c>
      <c r="L22" s="18">
        <f t="shared" si="6"/>
        <v>43.49451211350556</v>
      </c>
    </row>
    <row r="23" spans="1:12" ht="12.75">
      <c r="A23" s="9" t="s">
        <v>56</v>
      </c>
      <c r="B23" s="10"/>
      <c r="C23" s="11">
        <f>SUM(C17:C22)</f>
        <v>32500</v>
      </c>
      <c r="D23" s="11"/>
      <c r="E23" s="11">
        <f>SUM(E17:E22)</f>
        <v>2091.532258064516</v>
      </c>
      <c r="F23" s="11">
        <f aca="true" t="shared" si="15" ref="F23:K23">SUM(F17:F22)</f>
        <v>545.6398072547183</v>
      </c>
      <c r="G23" s="11">
        <f t="shared" si="15"/>
        <v>54.985945656538604</v>
      </c>
      <c r="H23" s="11">
        <f t="shared" si="15"/>
        <v>9.396332485611032</v>
      </c>
      <c r="I23" s="11">
        <f t="shared" si="15"/>
        <v>67.5578905099719</v>
      </c>
      <c r="J23" s="11">
        <f t="shared" si="15"/>
        <v>58.03105340650516</v>
      </c>
      <c r="K23" s="22">
        <f t="shared" si="15"/>
        <v>0</v>
      </c>
      <c r="L23" s="19">
        <f t="shared" si="6"/>
        <v>2827.143287377861</v>
      </c>
    </row>
    <row r="24" spans="1:12" ht="12.75">
      <c r="A24" s="6" t="s">
        <v>42</v>
      </c>
      <c r="B24" s="7" t="s">
        <v>130</v>
      </c>
      <c r="C24" s="8">
        <v>75000</v>
      </c>
      <c r="D24" s="8"/>
      <c r="E24" s="8">
        <f t="shared" si="8"/>
        <v>4826.612903225807</v>
      </c>
      <c r="F24" s="8">
        <f t="shared" si="9"/>
        <v>1259.1687859724266</v>
      </c>
      <c r="G24" s="8">
        <f t="shared" si="10"/>
        <v>126.89064382278143</v>
      </c>
      <c r="H24" s="8">
        <f t="shared" si="11"/>
        <v>21.683844197563914</v>
      </c>
      <c r="I24" s="8">
        <f t="shared" si="12"/>
        <v>155.9028242537813</v>
      </c>
      <c r="J24" s="8">
        <f t="shared" si="13"/>
        <v>133.91781555347342</v>
      </c>
      <c r="K24" s="21">
        <v>0</v>
      </c>
      <c r="L24" s="18">
        <f t="shared" si="6"/>
        <v>6524.176817025834</v>
      </c>
    </row>
    <row r="25" spans="1:12" ht="12.75">
      <c r="A25" s="6" t="s">
        <v>43</v>
      </c>
      <c r="B25" s="7" t="s">
        <v>131</v>
      </c>
      <c r="C25" s="8">
        <v>15000</v>
      </c>
      <c r="D25" s="8">
        <f>C25/C24</f>
        <v>0.2</v>
      </c>
      <c r="E25" s="8">
        <f t="shared" si="8"/>
        <v>965.3225806451613</v>
      </c>
      <c r="F25" s="8">
        <f t="shared" si="9"/>
        <v>251.83375719448532</v>
      </c>
      <c r="G25" s="8">
        <f t="shared" si="10"/>
        <v>25.378128764556283</v>
      </c>
      <c r="H25" s="8">
        <f t="shared" si="11"/>
        <v>4.336768839512782</v>
      </c>
      <c r="I25" s="8">
        <f t="shared" si="12"/>
        <v>31.18056485075626</v>
      </c>
      <c r="J25" s="8">
        <f t="shared" si="13"/>
        <v>26.783563110694686</v>
      </c>
      <c r="K25" s="21">
        <v>0</v>
      </c>
      <c r="L25" s="18">
        <f t="shared" si="6"/>
        <v>1304.835363405167</v>
      </c>
    </row>
    <row r="26" spans="1:12" ht="12.75">
      <c r="A26" s="6" t="s">
        <v>45</v>
      </c>
      <c r="B26" s="7" t="s">
        <v>132</v>
      </c>
      <c r="C26" s="8">
        <v>5000</v>
      </c>
      <c r="D26" s="8"/>
      <c r="E26" s="8">
        <f t="shared" si="8"/>
        <v>321.77419354838713</v>
      </c>
      <c r="F26" s="8">
        <f t="shared" si="9"/>
        <v>83.94458573149511</v>
      </c>
      <c r="G26" s="8">
        <f t="shared" si="10"/>
        <v>8.459376254852094</v>
      </c>
      <c r="H26" s="8">
        <f t="shared" si="11"/>
        <v>1.4455896131709276</v>
      </c>
      <c r="I26" s="8">
        <f t="shared" si="12"/>
        <v>10.393521616918752</v>
      </c>
      <c r="J26" s="8">
        <f t="shared" si="13"/>
        <v>8.927854370231561</v>
      </c>
      <c r="K26" s="21">
        <v>0</v>
      </c>
      <c r="L26" s="18">
        <f t="shared" si="6"/>
        <v>434.94512113505556</v>
      </c>
    </row>
    <row r="27" spans="1:12" ht="12.75">
      <c r="A27" s="6" t="s">
        <v>44</v>
      </c>
      <c r="B27" s="7" t="s">
        <v>133</v>
      </c>
      <c r="C27" s="8">
        <v>2000</v>
      </c>
      <c r="D27" s="8"/>
      <c r="E27" s="8">
        <f t="shared" si="8"/>
        <v>128.70967741935485</v>
      </c>
      <c r="F27" s="8">
        <f t="shared" si="9"/>
        <v>33.57783429259804</v>
      </c>
      <c r="G27" s="8">
        <f t="shared" si="10"/>
        <v>3.383750501940838</v>
      </c>
      <c r="H27" s="8">
        <f t="shared" si="11"/>
        <v>0.578235845268371</v>
      </c>
      <c r="I27" s="8">
        <f t="shared" si="12"/>
        <v>4.157408646767501</v>
      </c>
      <c r="J27" s="8">
        <f t="shared" si="13"/>
        <v>3.5711417480926246</v>
      </c>
      <c r="K27" s="21">
        <v>0</v>
      </c>
      <c r="L27" s="18">
        <f t="shared" si="6"/>
        <v>173.97804845402223</v>
      </c>
    </row>
    <row r="28" spans="1:12" ht="12.75">
      <c r="A28" s="6" t="s">
        <v>46</v>
      </c>
      <c r="B28" s="7" t="s">
        <v>134</v>
      </c>
      <c r="C28" s="8">
        <v>1000</v>
      </c>
      <c r="D28" s="8"/>
      <c r="E28" s="8">
        <f t="shared" si="8"/>
        <v>64.35483870967742</v>
      </c>
      <c r="F28" s="8">
        <f t="shared" si="9"/>
        <v>16.78891714629902</v>
      </c>
      <c r="G28" s="8">
        <f t="shared" si="10"/>
        <v>1.691875250970419</v>
      </c>
      <c r="H28" s="8">
        <f t="shared" si="11"/>
        <v>0.2891179226341855</v>
      </c>
      <c r="I28" s="8">
        <f t="shared" si="12"/>
        <v>2.0787043233837506</v>
      </c>
      <c r="J28" s="8">
        <f t="shared" si="13"/>
        <v>1.7855708740463123</v>
      </c>
      <c r="K28" s="21">
        <v>0</v>
      </c>
      <c r="L28" s="18">
        <f t="shared" si="6"/>
        <v>86.98902422701111</v>
      </c>
    </row>
    <row r="29" spans="1:12" ht="12.75">
      <c r="A29" s="6" t="s">
        <v>47</v>
      </c>
      <c r="B29" s="7" t="s">
        <v>135</v>
      </c>
      <c r="C29" s="8">
        <v>1000</v>
      </c>
      <c r="D29" s="8"/>
      <c r="E29" s="8">
        <f t="shared" si="8"/>
        <v>64.35483870967742</v>
      </c>
      <c r="F29" s="8">
        <f t="shared" si="9"/>
        <v>16.78891714629902</v>
      </c>
      <c r="G29" s="8">
        <f t="shared" si="10"/>
        <v>1.691875250970419</v>
      </c>
      <c r="H29" s="8">
        <f t="shared" si="11"/>
        <v>0.2891179226341855</v>
      </c>
      <c r="I29" s="8">
        <f t="shared" si="12"/>
        <v>2.0787043233837506</v>
      </c>
      <c r="J29" s="8">
        <f t="shared" si="13"/>
        <v>1.7855708740463123</v>
      </c>
      <c r="K29" s="21">
        <v>0</v>
      </c>
      <c r="L29" s="18">
        <f t="shared" si="6"/>
        <v>86.98902422701111</v>
      </c>
    </row>
    <row r="30" spans="1:12" ht="12.75">
      <c r="A30" s="9" t="s">
        <v>57</v>
      </c>
      <c r="B30" s="10"/>
      <c r="C30" s="11">
        <f>SUM(C24:C29)</f>
        <v>99000</v>
      </c>
      <c r="D30" s="11"/>
      <c r="E30" s="11">
        <f>SUM(E24:E29)</f>
        <v>6371.129032258064</v>
      </c>
      <c r="F30" s="11">
        <f aca="true" t="shared" si="16" ref="F30:K30">SUM(F24:F29)</f>
        <v>1662.1027974836034</v>
      </c>
      <c r="G30" s="11">
        <f t="shared" si="16"/>
        <v>167.49564984607144</v>
      </c>
      <c r="H30" s="11">
        <f t="shared" si="16"/>
        <v>28.622674340784368</v>
      </c>
      <c r="I30" s="11">
        <f t="shared" si="16"/>
        <v>205.79172801499132</v>
      </c>
      <c r="J30" s="11">
        <f t="shared" si="16"/>
        <v>176.77151653058488</v>
      </c>
      <c r="K30" s="22">
        <f t="shared" si="16"/>
        <v>0</v>
      </c>
      <c r="L30" s="19">
        <f t="shared" si="6"/>
        <v>8611.913398474098</v>
      </c>
    </row>
    <row r="31" spans="1:12" ht="12.75">
      <c r="A31" s="6" t="s">
        <v>68</v>
      </c>
      <c r="B31" s="7" t="s">
        <v>136</v>
      </c>
      <c r="C31" s="8">
        <v>60000</v>
      </c>
      <c r="D31" s="8"/>
      <c r="E31" s="8">
        <f aca="true" t="shared" si="17" ref="E31:E36">C31*$E$48</f>
        <v>3861.2903225806454</v>
      </c>
      <c r="F31" s="8">
        <f aca="true" t="shared" si="18" ref="F31:F36">C31*$F$48</f>
        <v>1007.3350287779413</v>
      </c>
      <c r="G31" s="8">
        <f aca="true" t="shared" si="19" ref="G31:G36">C31*$G$48</f>
        <v>101.51251505822513</v>
      </c>
      <c r="H31" s="8">
        <f aca="true" t="shared" si="20" ref="H31:H36">C31*$H$48</f>
        <v>17.34707535805113</v>
      </c>
      <c r="I31" s="8">
        <f aca="true" t="shared" si="21" ref="I31:I36">C31*$I$48</f>
        <v>124.72225940302503</v>
      </c>
      <c r="J31" s="8">
        <f aca="true" t="shared" si="22" ref="J31:J36">C31*$J$48</f>
        <v>107.13425244277875</v>
      </c>
      <c r="K31" s="21">
        <v>0</v>
      </c>
      <c r="L31" s="18">
        <f aca="true" t="shared" si="23" ref="L31:L37">SUM(E31:K31)</f>
        <v>5219.341453620668</v>
      </c>
    </row>
    <row r="32" spans="1:12" ht="12.75">
      <c r="A32" s="6" t="s">
        <v>69</v>
      </c>
      <c r="B32" s="7" t="s">
        <v>137</v>
      </c>
      <c r="C32" s="8">
        <v>12000</v>
      </c>
      <c r="D32" s="8"/>
      <c r="E32" s="8">
        <f t="shared" si="17"/>
        <v>772.2580645161291</v>
      </c>
      <c r="F32" s="8">
        <f t="shared" si="18"/>
        <v>201.46700575558827</v>
      </c>
      <c r="G32" s="8">
        <f t="shared" si="19"/>
        <v>20.302503011645026</v>
      </c>
      <c r="H32" s="8">
        <f t="shared" si="20"/>
        <v>3.469415071610226</v>
      </c>
      <c r="I32" s="8">
        <f t="shared" si="21"/>
        <v>24.94445188060501</v>
      </c>
      <c r="J32" s="8">
        <f t="shared" si="22"/>
        <v>21.426850488555747</v>
      </c>
      <c r="K32" s="21">
        <v>0</v>
      </c>
      <c r="L32" s="18">
        <f t="shared" si="23"/>
        <v>1043.8682907241334</v>
      </c>
    </row>
    <row r="33" spans="1:12" ht="12.75">
      <c r="A33" s="6" t="s">
        <v>70</v>
      </c>
      <c r="B33" s="7" t="s">
        <v>138</v>
      </c>
      <c r="C33" s="8">
        <v>5000</v>
      </c>
      <c r="D33" s="8"/>
      <c r="E33" s="8">
        <f t="shared" si="17"/>
        <v>321.77419354838713</v>
      </c>
      <c r="F33" s="8">
        <f t="shared" si="18"/>
        <v>83.94458573149511</v>
      </c>
      <c r="G33" s="8">
        <f t="shared" si="19"/>
        <v>8.459376254852094</v>
      </c>
      <c r="H33" s="8">
        <f t="shared" si="20"/>
        <v>1.4455896131709276</v>
      </c>
      <c r="I33" s="8">
        <f t="shared" si="21"/>
        <v>10.393521616918752</v>
      </c>
      <c r="J33" s="8">
        <f t="shared" si="22"/>
        <v>8.927854370231561</v>
      </c>
      <c r="K33" s="21">
        <v>0</v>
      </c>
      <c r="L33" s="18">
        <f t="shared" si="23"/>
        <v>434.94512113505556</v>
      </c>
    </row>
    <row r="34" spans="1:12" ht="12.75">
      <c r="A34" s="6" t="s">
        <v>71</v>
      </c>
      <c r="B34" s="7" t="s">
        <v>139</v>
      </c>
      <c r="C34" s="8">
        <v>2000</v>
      </c>
      <c r="D34" s="8"/>
      <c r="E34" s="8">
        <f t="shared" si="17"/>
        <v>128.70967741935485</v>
      </c>
      <c r="F34" s="8">
        <f t="shared" si="18"/>
        <v>33.57783429259804</v>
      </c>
      <c r="G34" s="8">
        <f t="shared" si="19"/>
        <v>3.383750501940838</v>
      </c>
      <c r="H34" s="8">
        <f t="shared" si="20"/>
        <v>0.578235845268371</v>
      </c>
      <c r="I34" s="8">
        <f t="shared" si="21"/>
        <v>4.157408646767501</v>
      </c>
      <c r="J34" s="8">
        <f t="shared" si="22"/>
        <v>3.5711417480926246</v>
      </c>
      <c r="K34" s="21">
        <v>0</v>
      </c>
      <c r="L34" s="18">
        <f t="shared" si="23"/>
        <v>173.97804845402223</v>
      </c>
    </row>
    <row r="35" spans="1:12" ht="12.75">
      <c r="A35" s="6" t="s">
        <v>72</v>
      </c>
      <c r="B35" s="7" t="s">
        <v>140</v>
      </c>
      <c r="C35" s="8">
        <v>1000</v>
      </c>
      <c r="D35" s="8"/>
      <c r="E35" s="8">
        <f t="shared" si="17"/>
        <v>64.35483870967742</v>
      </c>
      <c r="F35" s="8">
        <f t="shared" si="18"/>
        <v>16.78891714629902</v>
      </c>
      <c r="G35" s="8">
        <f t="shared" si="19"/>
        <v>1.691875250970419</v>
      </c>
      <c r="H35" s="8">
        <f t="shared" si="20"/>
        <v>0.2891179226341855</v>
      </c>
      <c r="I35" s="8">
        <f t="shared" si="21"/>
        <v>2.0787043233837506</v>
      </c>
      <c r="J35" s="8">
        <f t="shared" si="22"/>
        <v>1.7855708740463123</v>
      </c>
      <c r="K35" s="21">
        <v>0</v>
      </c>
      <c r="L35" s="18">
        <f t="shared" si="23"/>
        <v>86.98902422701111</v>
      </c>
    </row>
    <row r="36" spans="1:12" ht="12.75">
      <c r="A36" s="6" t="s">
        <v>73</v>
      </c>
      <c r="B36" s="7" t="s">
        <v>141</v>
      </c>
      <c r="C36" s="8">
        <v>1000</v>
      </c>
      <c r="D36" s="8"/>
      <c r="E36" s="8">
        <f t="shared" si="17"/>
        <v>64.35483870967742</v>
      </c>
      <c r="F36" s="8">
        <f t="shared" si="18"/>
        <v>16.78891714629902</v>
      </c>
      <c r="G36" s="8">
        <f t="shared" si="19"/>
        <v>1.691875250970419</v>
      </c>
      <c r="H36" s="8">
        <f t="shared" si="20"/>
        <v>0.2891179226341855</v>
      </c>
      <c r="I36" s="8">
        <f t="shared" si="21"/>
        <v>2.0787043233837506</v>
      </c>
      <c r="J36" s="8">
        <f t="shared" si="22"/>
        <v>1.7855708740463123</v>
      </c>
      <c r="K36" s="21">
        <v>0</v>
      </c>
      <c r="L36" s="18">
        <f t="shared" si="23"/>
        <v>86.98902422701111</v>
      </c>
    </row>
    <row r="37" spans="1:12" ht="12.75">
      <c r="A37" s="9" t="s">
        <v>67</v>
      </c>
      <c r="B37" s="10"/>
      <c r="C37" s="11">
        <f>SUM(C31:C36)</f>
        <v>81000</v>
      </c>
      <c r="D37" s="11"/>
      <c r="E37" s="11">
        <f aca="true" t="shared" si="24" ref="E37:K37">SUM(E31:E36)</f>
        <v>5212.741935483871</v>
      </c>
      <c r="F37" s="11">
        <f t="shared" si="24"/>
        <v>1359.9022888502209</v>
      </c>
      <c r="G37" s="11">
        <f t="shared" si="24"/>
        <v>137.0418953286039</v>
      </c>
      <c r="H37" s="11">
        <f t="shared" si="24"/>
        <v>23.418551733369025</v>
      </c>
      <c r="I37" s="11">
        <f t="shared" si="24"/>
        <v>168.3750501940838</v>
      </c>
      <c r="J37" s="11">
        <f t="shared" si="24"/>
        <v>144.63124079775127</v>
      </c>
      <c r="K37" s="22">
        <f t="shared" si="24"/>
        <v>0</v>
      </c>
      <c r="L37" s="19">
        <f t="shared" si="23"/>
        <v>7046.1109623879</v>
      </c>
    </row>
    <row r="38" spans="1:12" ht="12.75">
      <c r="A38" s="6" t="s">
        <v>74</v>
      </c>
      <c r="B38" s="7" t="s">
        <v>142</v>
      </c>
      <c r="C38" s="8">
        <v>5000</v>
      </c>
      <c r="D38" s="8"/>
      <c r="E38" s="8">
        <f aca="true" t="shared" si="25" ref="E38:E43">C38*$E$48</f>
        <v>321.77419354838713</v>
      </c>
      <c r="F38" s="8">
        <f aca="true" t="shared" si="26" ref="F38:F43">C38*$F$48</f>
        <v>83.94458573149511</v>
      </c>
      <c r="G38" s="8">
        <f aca="true" t="shared" si="27" ref="G38:G43">C38*$G$48</f>
        <v>8.459376254852094</v>
      </c>
      <c r="H38" s="8">
        <f aca="true" t="shared" si="28" ref="H38:H43">C38*$H$48</f>
        <v>1.4455896131709276</v>
      </c>
      <c r="I38" s="8">
        <f aca="true" t="shared" si="29" ref="I38:I43">C38*$I$48</f>
        <v>10.393521616918752</v>
      </c>
      <c r="J38" s="8">
        <f aca="true" t="shared" si="30" ref="J38:J43">C38*$J$48</f>
        <v>8.927854370231561</v>
      </c>
      <c r="K38" s="21">
        <v>0</v>
      </c>
      <c r="L38" s="18">
        <f aca="true" t="shared" si="31" ref="L38:L44">SUM(E38:K38)</f>
        <v>434.94512113505556</v>
      </c>
    </row>
    <row r="39" spans="1:12" ht="12.75">
      <c r="A39" s="6" t="s">
        <v>75</v>
      </c>
      <c r="B39" s="7" t="s">
        <v>143</v>
      </c>
      <c r="C39" s="8">
        <v>1000</v>
      </c>
      <c r="D39" s="8"/>
      <c r="E39" s="8">
        <f t="shared" si="25"/>
        <v>64.35483870967742</v>
      </c>
      <c r="F39" s="8">
        <f t="shared" si="26"/>
        <v>16.78891714629902</v>
      </c>
      <c r="G39" s="8">
        <f t="shared" si="27"/>
        <v>1.691875250970419</v>
      </c>
      <c r="H39" s="8">
        <f t="shared" si="28"/>
        <v>0.2891179226341855</v>
      </c>
      <c r="I39" s="8">
        <f t="shared" si="29"/>
        <v>2.0787043233837506</v>
      </c>
      <c r="J39" s="8">
        <f t="shared" si="30"/>
        <v>1.7855708740463123</v>
      </c>
      <c r="K39" s="21">
        <v>0</v>
      </c>
      <c r="L39" s="18">
        <f t="shared" si="31"/>
        <v>86.98902422701111</v>
      </c>
    </row>
    <row r="40" spans="1:12" ht="12.75">
      <c r="A40" s="6" t="s">
        <v>76</v>
      </c>
      <c r="B40" s="7" t="s">
        <v>144</v>
      </c>
      <c r="C40" s="8">
        <v>1000</v>
      </c>
      <c r="D40" s="8"/>
      <c r="E40" s="8">
        <f t="shared" si="25"/>
        <v>64.35483870967742</v>
      </c>
      <c r="F40" s="8">
        <f t="shared" si="26"/>
        <v>16.78891714629902</v>
      </c>
      <c r="G40" s="8">
        <f t="shared" si="27"/>
        <v>1.691875250970419</v>
      </c>
      <c r="H40" s="8">
        <f t="shared" si="28"/>
        <v>0.2891179226341855</v>
      </c>
      <c r="I40" s="8">
        <f t="shared" si="29"/>
        <v>2.0787043233837506</v>
      </c>
      <c r="J40" s="8">
        <f t="shared" si="30"/>
        <v>1.7855708740463123</v>
      </c>
      <c r="K40" s="21">
        <v>0</v>
      </c>
      <c r="L40" s="18">
        <f t="shared" si="31"/>
        <v>86.98902422701111</v>
      </c>
    </row>
    <row r="41" spans="1:12" ht="12.75">
      <c r="A41" s="6" t="s">
        <v>77</v>
      </c>
      <c r="B41" s="7" t="s">
        <v>145</v>
      </c>
      <c r="C41" s="8">
        <v>500</v>
      </c>
      <c r="D41" s="8"/>
      <c r="E41" s="8">
        <f t="shared" si="25"/>
        <v>32.17741935483871</v>
      </c>
      <c r="F41" s="8">
        <f t="shared" si="26"/>
        <v>8.39445857314951</v>
      </c>
      <c r="G41" s="8">
        <f t="shared" si="27"/>
        <v>0.8459376254852095</v>
      </c>
      <c r="H41" s="8">
        <f t="shared" si="28"/>
        <v>0.14455896131709275</v>
      </c>
      <c r="I41" s="8">
        <f t="shared" si="29"/>
        <v>1.0393521616918753</v>
      </c>
      <c r="J41" s="8">
        <f t="shared" si="30"/>
        <v>0.8927854370231562</v>
      </c>
      <c r="K41" s="21">
        <v>0</v>
      </c>
      <c r="L41" s="18">
        <f t="shared" si="31"/>
        <v>43.49451211350556</v>
      </c>
    </row>
    <row r="42" spans="1:12" ht="12.75">
      <c r="A42" s="6" t="s">
        <v>78</v>
      </c>
      <c r="B42" s="7" t="s">
        <v>146</v>
      </c>
      <c r="C42" s="8">
        <v>500</v>
      </c>
      <c r="D42" s="8"/>
      <c r="E42" s="8">
        <f t="shared" si="25"/>
        <v>32.17741935483871</v>
      </c>
      <c r="F42" s="8">
        <f t="shared" si="26"/>
        <v>8.39445857314951</v>
      </c>
      <c r="G42" s="8">
        <f t="shared" si="27"/>
        <v>0.8459376254852095</v>
      </c>
      <c r="H42" s="8">
        <f t="shared" si="28"/>
        <v>0.14455896131709275</v>
      </c>
      <c r="I42" s="8">
        <f t="shared" si="29"/>
        <v>1.0393521616918753</v>
      </c>
      <c r="J42" s="8">
        <f t="shared" si="30"/>
        <v>0.8927854370231562</v>
      </c>
      <c r="K42" s="21">
        <v>0</v>
      </c>
      <c r="L42" s="18">
        <f t="shared" si="31"/>
        <v>43.49451211350556</v>
      </c>
    </row>
    <row r="43" spans="1:12" ht="12.75">
      <c r="A43" s="6" t="s">
        <v>79</v>
      </c>
      <c r="B43" s="7" t="s">
        <v>147</v>
      </c>
      <c r="C43" s="8">
        <v>200</v>
      </c>
      <c r="D43" s="8"/>
      <c r="E43" s="8">
        <f t="shared" si="25"/>
        <v>12.870967741935486</v>
      </c>
      <c r="F43" s="8">
        <f t="shared" si="26"/>
        <v>3.3577834292598046</v>
      </c>
      <c r="G43" s="8">
        <f t="shared" si="27"/>
        <v>0.3383750501940838</v>
      </c>
      <c r="H43" s="8">
        <f t="shared" si="28"/>
        <v>0.0578235845268371</v>
      </c>
      <c r="I43" s="8">
        <f t="shared" si="29"/>
        <v>0.4157408646767501</v>
      </c>
      <c r="J43" s="8">
        <f t="shared" si="30"/>
        <v>0.35711417480926244</v>
      </c>
      <c r="K43" s="21">
        <v>0</v>
      </c>
      <c r="L43" s="18">
        <f t="shared" si="31"/>
        <v>17.397804845402224</v>
      </c>
    </row>
    <row r="44" spans="1:12" ht="12.75">
      <c r="A44" s="9" t="s">
        <v>80</v>
      </c>
      <c r="B44" s="10"/>
      <c r="C44" s="11">
        <f>SUM(C38:C43)</f>
        <v>8200</v>
      </c>
      <c r="D44" s="11"/>
      <c r="E44" s="11">
        <f aca="true" t="shared" si="32" ref="E44:K44">SUM(E38:E43)</f>
        <v>527.7096774193549</v>
      </c>
      <c r="F44" s="11">
        <f t="shared" si="32"/>
        <v>137.66912059965196</v>
      </c>
      <c r="G44" s="11">
        <f t="shared" si="32"/>
        <v>13.873377057957436</v>
      </c>
      <c r="H44" s="11">
        <f t="shared" si="32"/>
        <v>2.3707669656003207</v>
      </c>
      <c r="I44" s="11">
        <f t="shared" si="32"/>
        <v>17.045375451746754</v>
      </c>
      <c r="J44" s="11">
        <f t="shared" si="32"/>
        <v>14.64168116717976</v>
      </c>
      <c r="K44" s="22">
        <f t="shared" si="32"/>
        <v>0</v>
      </c>
      <c r="L44" s="19">
        <f t="shared" si="31"/>
        <v>713.309998661491</v>
      </c>
    </row>
    <row r="45" spans="1:12" s="37" customFormat="1" ht="12.75">
      <c r="A45" s="32"/>
      <c r="B45" s="33"/>
      <c r="C45" s="34"/>
      <c r="D45" s="34"/>
      <c r="E45" s="34"/>
      <c r="F45" s="34"/>
      <c r="G45" s="34"/>
      <c r="H45" s="34"/>
      <c r="I45" s="34"/>
      <c r="J45" s="34"/>
      <c r="K45" s="35"/>
      <c r="L45" s="36"/>
    </row>
    <row r="46" spans="1:12" s="3" customFormat="1" ht="12.75">
      <c r="A46" s="12" t="s">
        <v>58</v>
      </c>
      <c r="B46" s="13"/>
      <c r="C46" s="14">
        <f>C9+C16+C23+C30+C37+C44</f>
        <v>1494200</v>
      </c>
      <c r="D46" s="14"/>
      <c r="E46" s="14">
        <f>E9+E16+E23+E30+E37+E44</f>
        <v>96159.00000000001</v>
      </c>
      <c r="F46" s="14">
        <f aca="true" t="shared" si="33" ref="F46:L46">F9+F16+F23+F30+F37+F44</f>
        <v>25086.000000000007</v>
      </c>
      <c r="G46" s="14">
        <f t="shared" si="33"/>
        <v>2528</v>
      </c>
      <c r="H46" s="14">
        <f t="shared" si="33"/>
        <v>432.00000000000006</v>
      </c>
      <c r="I46" s="14">
        <f t="shared" si="33"/>
        <v>3106.000000000001</v>
      </c>
      <c r="J46" s="14">
        <f t="shared" si="33"/>
        <v>2668</v>
      </c>
      <c r="K46" s="14">
        <f t="shared" si="33"/>
        <v>0</v>
      </c>
      <c r="L46" s="14">
        <f t="shared" si="33"/>
        <v>129979.00000000001</v>
      </c>
    </row>
    <row r="47" spans="1:12" ht="12.75">
      <c r="A47" s="6"/>
      <c r="B47" s="7"/>
      <c r="C47" s="8"/>
      <c r="D47" s="8"/>
      <c r="E47" s="8">
        <v>96159</v>
      </c>
      <c r="F47" s="8">
        <v>25086</v>
      </c>
      <c r="G47" s="8">
        <v>2528</v>
      </c>
      <c r="H47" s="8">
        <v>432</v>
      </c>
      <c r="I47" s="8">
        <v>3106</v>
      </c>
      <c r="J47" s="8">
        <v>2668</v>
      </c>
      <c r="K47" s="23">
        <v>0</v>
      </c>
      <c r="L47" s="18">
        <f t="shared" si="6"/>
        <v>129979</v>
      </c>
    </row>
    <row r="48" spans="1:12" ht="12.75">
      <c r="A48" s="15" t="s">
        <v>26</v>
      </c>
      <c r="B48" s="16"/>
      <c r="C48" s="16"/>
      <c r="D48" s="16"/>
      <c r="E48" s="17">
        <f aca="true" t="shared" si="34" ref="E48:J48">E47/$C$46</f>
        <v>0.06435483870967743</v>
      </c>
      <c r="F48" s="17">
        <f t="shared" si="34"/>
        <v>0.016788917146299022</v>
      </c>
      <c r="G48" s="17">
        <f t="shared" si="34"/>
        <v>0.001691875250970419</v>
      </c>
      <c r="H48" s="17">
        <f t="shared" si="34"/>
        <v>0.0002891179226341855</v>
      </c>
      <c r="I48" s="17">
        <f t="shared" si="34"/>
        <v>0.0020787043233837506</v>
      </c>
      <c r="J48" s="17">
        <f t="shared" si="34"/>
        <v>0.0017855708740463123</v>
      </c>
      <c r="K48" s="17">
        <v>0</v>
      </c>
      <c r="L48" s="20">
        <f t="shared" si="6"/>
        <v>0.0869890242270111</v>
      </c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4" customFormat="1" ht="25.5">
      <c r="A50" s="27" t="s">
        <v>0</v>
      </c>
      <c r="B50" s="26" t="s">
        <v>11</v>
      </c>
      <c r="C50" s="27"/>
      <c r="D50" s="26" t="s">
        <v>66</v>
      </c>
      <c r="E50" s="27" t="s">
        <v>1</v>
      </c>
      <c r="F50" s="27" t="s">
        <v>2</v>
      </c>
      <c r="G50" s="27" t="s">
        <v>3</v>
      </c>
      <c r="H50" s="27" t="s">
        <v>4</v>
      </c>
      <c r="I50" s="27" t="s">
        <v>5</v>
      </c>
      <c r="J50" s="27" t="s">
        <v>6</v>
      </c>
      <c r="K50" s="27" t="s">
        <v>7</v>
      </c>
      <c r="L50" s="27" t="s">
        <v>8</v>
      </c>
      <c r="M50" s="27" t="s">
        <v>9</v>
      </c>
      <c r="N50" s="27" t="s">
        <v>10</v>
      </c>
      <c r="O50" s="26" t="s">
        <v>28</v>
      </c>
      <c r="P50" s="26" t="s">
        <v>29</v>
      </c>
    </row>
    <row r="51" spans="1:16" ht="12.75">
      <c r="A51" s="6" t="s">
        <v>35</v>
      </c>
      <c r="B51" s="7" t="s">
        <v>81</v>
      </c>
      <c r="C51" s="24">
        <f aca="true" t="shared" si="35" ref="C51:C56">-(SUM(E51:P51))</f>
        <v>-79864.3548387097</v>
      </c>
      <c r="D51" s="7" t="s">
        <v>85</v>
      </c>
      <c r="E51" s="24">
        <f>E9/12</f>
        <v>6655.362903225808</v>
      </c>
      <c r="F51" s="24">
        <f aca="true" t="shared" si="36" ref="F51:F56">E51</f>
        <v>6655.362903225808</v>
      </c>
      <c r="G51" s="24">
        <f aca="true" t="shared" si="37" ref="G51:G56">E51</f>
        <v>6655.362903225808</v>
      </c>
      <c r="H51" s="24">
        <f aca="true" t="shared" si="38" ref="H51:H56">E51</f>
        <v>6655.362903225808</v>
      </c>
      <c r="I51" s="24">
        <f aca="true" t="shared" si="39" ref="I51:I56">E51</f>
        <v>6655.362903225808</v>
      </c>
      <c r="J51" s="24">
        <f aca="true" t="shared" si="40" ref="J51:J56">E51</f>
        <v>6655.362903225808</v>
      </c>
      <c r="K51" s="24">
        <f aca="true" t="shared" si="41" ref="K51:K56">E51</f>
        <v>6655.362903225808</v>
      </c>
      <c r="L51" s="24">
        <f aca="true" t="shared" si="42" ref="L51:L56">E51</f>
        <v>6655.362903225808</v>
      </c>
      <c r="M51" s="24">
        <f aca="true" t="shared" si="43" ref="M51:M56">E51</f>
        <v>6655.362903225808</v>
      </c>
      <c r="N51" s="24">
        <f aca="true" t="shared" si="44" ref="N51:N56">E51</f>
        <v>6655.362903225808</v>
      </c>
      <c r="O51" s="24">
        <f aca="true" t="shared" si="45" ref="O51:O56">E51</f>
        <v>6655.362903225808</v>
      </c>
      <c r="P51" s="18">
        <f aca="true" t="shared" si="46" ref="P51:P56">E51</f>
        <v>6655.362903225808</v>
      </c>
    </row>
    <row r="52" spans="1:16" ht="12.75">
      <c r="A52" s="6" t="s">
        <v>41</v>
      </c>
      <c r="B52" s="7" t="s">
        <v>82</v>
      </c>
      <c r="C52" s="24">
        <f t="shared" si="35"/>
        <v>-2091.5322580645166</v>
      </c>
      <c r="D52" s="7" t="s">
        <v>86</v>
      </c>
      <c r="E52" s="24">
        <f>E16/12</f>
        <v>174.29435483870967</v>
      </c>
      <c r="F52" s="24">
        <f t="shared" si="36"/>
        <v>174.29435483870967</v>
      </c>
      <c r="G52" s="24">
        <f t="shared" si="37"/>
        <v>174.29435483870967</v>
      </c>
      <c r="H52" s="24">
        <f t="shared" si="38"/>
        <v>174.29435483870967</v>
      </c>
      <c r="I52" s="24">
        <f t="shared" si="39"/>
        <v>174.29435483870967</v>
      </c>
      <c r="J52" s="24">
        <f t="shared" si="40"/>
        <v>174.29435483870967</v>
      </c>
      <c r="K52" s="24">
        <f t="shared" si="41"/>
        <v>174.29435483870967</v>
      </c>
      <c r="L52" s="24">
        <f t="shared" si="42"/>
        <v>174.29435483870967</v>
      </c>
      <c r="M52" s="24">
        <f t="shared" si="43"/>
        <v>174.29435483870967</v>
      </c>
      <c r="N52" s="24">
        <f t="shared" si="44"/>
        <v>174.29435483870967</v>
      </c>
      <c r="O52" s="24">
        <f t="shared" si="45"/>
        <v>174.29435483870967</v>
      </c>
      <c r="P52" s="18">
        <f t="shared" si="46"/>
        <v>174.29435483870967</v>
      </c>
    </row>
    <row r="53" spans="1:16" ht="12.75">
      <c r="A53" s="6" t="s">
        <v>53</v>
      </c>
      <c r="B53" s="7" t="s">
        <v>83</v>
      </c>
      <c r="C53" s="24">
        <f t="shared" si="35"/>
        <v>-2091.5322580645166</v>
      </c>
      <c r="D53" s="7" t="s">
        <v>87</v>
      </c>
      <c r="E53" s="24">
        <f>E23/12</f>
        <v>174.29435483870967</v>
      </c>
      <c r="F53" s="24">
        <f t="shared" si="36"/>
        <v>174.29435483870967</v>
      </c>
      <c r="G53" s="24">
        <f t="shared" si="37"/>
        <v>174.29435483870967</v>
      </c>
      <c r="H53" s="24">
        <f t="shared" si="38"/>
        <v>174.29435483870967</v>
      </c>
      <c r="I53" s="24">
        <f t="shared" si="39"/>
        <v>174.29435483870967</v>
      </c>
      <c r="J53" s="24">
        <f t="shared" si="40"/>
        <v>174.29435483870967</v>
      </c>
      <c r="K53" s="24">
        <f t="shared" si="41"/>
        <v>174.29435483870967</v>
      </c>
      <c r="L53" s="24">
        <f t="shared" si="42"/>
        <v>174.29435483870967</v>
      </c>
      <c r="M53" s="24">
        <f t="shared" si="43"/>
        <v>174.29435483870967</v>
      </c>
      <c r="N53" s="24">
        <f t="shared" si="44"/>
        <v>174.29435483870967</v>
      </c>
      <c r="O53" s="24">
        <f t="shared" si="45"/>
        <v>174.29435483870967</v>
      </c>
      <c r="P53" s="18">
        <f t="shared" si="46"/>
        <v>174.29435483870967</v>
      </c>
    </row>
    <row r="54" spans="1:16" ht="12.75">
      <c r="A54" s="6" t="s">
        <v>47</v>
      </c>
      <c r="B54" s="7" t="s">
        <v>84</v>
      </c>
      <c r="C54" s="24">
        <f>-(SUM(E54:P54))</f>
        <v>-6371.129032258065</v>
      </c>
      <c r="D54" s="7" t="s">
        <v>88</v>
      </c>
      <c r="E54" s="24">
        <f>E30/12</f>
        <v>530.9274193548387</v>
      </c>
      <c r="F54" s="24">
        <f t="shared" si="36"/>
        <v>530.9274193548387</v>
      </c>
      <c r="G54" s="24">
        <f>E54</f>
        <v>530.9274193548387</v>
      </c>
      <c r="H54" s="24">
        <f>E54</f>
        <v>530.9274193548387</v>
      </c>
      <c r="I54" s="24">
        <f t="shared" si="39"/>
        <v>530.9274193548387</v>
      </c>
      <c r="J54" s="24">
        <f t="shared" si="40"/>
        <v>530.9274193548387</v>
      </c>
      <c r="K54" s="24">
        <f t="shared" si="41"/>
        <v>530.9274193548387</v>
      </c>
      <c r="L54" s="24">
        <f t="shared" si="42"/>
        <v>530.9274193548387</v>
      </c>
      <c r="M54" s="24">
        <f t="shared" si="43"/>
        <v>530.9274193548387</v>
      </c>
      <c r="N54" s="24">
        <f t="shared" si="44"/>
        <v>530.9274193548387</v>
      </c>
      <c r="O54" s="24">
        <f t="shared" si="45"/>
        <v>530.9274193548387</v>
      </c>
      <c r="P54" s="18">
        <f t="shared" si="46"/>
        <v>530.9274193548387</v>
      </c>
    </row>
    <row r="55" spans="1:16" ht="12.75">
      <c r="A55" s="6" t="s">
        <v>89</v>
      </c>
      <c r="B55" s="7" t="s">
        <v>84</v>
      </c>
      <c r="C55" s="24">
        <f>-(SUM(E55:P55))</f>
        <v>-5212.741935483871</v>
      </c>
      <c r="D55" s="7" t="s">
        <v>88</v>
      </c>
      <c r="E55" s="24">
        <f>E37/12</f>
        <v>434.3951612903226</v>
      </c>
      <c r="F55" s="24">
        <f t="shared" si="36"/>
        <v>434.3951612903226</v>
      </c>
      <c r="G55" s="24">
        <f>E55</f>
        <v>434.3951612903226</v>
      </c>
      <c r="H55" s="24">
        <f>E55</f>
        <v>434.3951612903226</v>
      </c>
      <c r="I55" s="24">
        <f t="shared" si="39"/>
        <v>434.3951612903226</v>
      </c>
      <c r="J55" s="24">
        <f t="shared" si="40"/>
        <v>434.3951612903226</v>
      </c>
      <c r="K55" s="24">
        <f t="shared" si="41"/>
        <v>434.3951612903226</v>
      </c>
      <c r="L55" s="24">
        <f t="shared" si="42"/>
        <v>434.3951612903226</v>
      </c>
      <c r="M55" s="24">
        <f t="shared" si="43"/>
        <v>434.3951612903226</v>
      </c>
      <c r="N55" s="24">
        <f t="shared" si="44"/>
        <v>434.3951612903226</v>
      </c>
      <c r="O55" s="24">
        <f t="shared" si="45"/>
        <v>434.3951612903226</v>
      </c>
      <c r="P55" s="18">
        <f t="shared" si="46"/>
        <v>434.3951612903226</v>
      </c>
    </row>
    <row r="56" spans="1:16" ht="12.75">
      <c r="A56" s="6" t="s">
        <v>79</v>
      </c>
      <c r="B56" s="7" t="s">
        <v>84</v>
      </c>
      <c r="C56" s="24">
        <f t="shared" si="35"/>
        <v>-527.709677419355</v>
      </c>
      <c r="D56" s="7" t="s">
        <v>88</v>
      </c>
      <c r="E56" s="24">
        <f>E44/12</f>
        <v>43.975806451612904</v>
      </c>
      <c r="F56" s="24">
        <f t="shared" si="36"/>
        <v>43.975806451612904</v>
      </c>
      <c r="G56" s="24">
        <f t="shared" si="37"/>
        <v>43.975806451612904</v>
      </c>
      <c r="H56" s="24">
        <f t="shared" si="38"/>
        <v>43.975806451612904</v>
      </c>
      <c r="I56" s="24">
        <f t="shared" si="39"/>
        <v>43.975806451612904</v>
      </c>
      <c r="J56" s="24">
        <f t="shared" si="40"/>
        <v>43.975806451612904</v>
      </c>
      <c r="K56" s="24">
        <f t="shared" si="41"/>
        <v>43.975806451612904</v>
      </c>
      <c r="L56" s="24">
        <f t="shared" si="42"/>
        <v>43.975806451612904</v>
      </c>
      <c r="M56" s="24">
        <f t="shared" si="43"/>
        <v>43.975806451612904</v>
      </c>
      <c r="N56" s="24">
        <f t="shared" si="44"/>
        <v>43.975806451612904</v>
      </c>
      <c r="O56" s="24">
        <f t="shared" si="45"/>
        <v>43.975806451612904</v>
      </c>
      <c r="P56" s="18">
        <f t="shared" si="46"/>
        <v>43.975806451612904</v>
      </c>
    </row>
    <row r="57" spans="1:16" s="3" customFormat="1" ht="12.75">
      <c r="A57" s="25" t="s">
        <v>59</v>
      </c>
      <c r="B57" s="28"/>
      <c r="C57" s="29">
        <f>SUM(C51:C56)</f>
        <v>-96159.00000000001</v>
      </c>
      <c r="D57" s="29"/>
      <c r="E57" s="29">
        <f>SUM(E51:E56)</f>
        <v>8013.250000000001</v>
      </c>
      <c r="F57" s="29">
        <f aca="true" t="shared" si="47" ref="F57:P57">SUM(F51:F56)</f>
        <v>8013.250000000001</v>
      </c>
      <c r="G57" s="29">
        <f t="shared" si="47"/>
        <v>8013.250000000001</v>
      </c>
      <c r="H57" s="29">
        <f t="shared" si="47"/>
        <v>8013.250000000001</v>
      </c>
      <c r="I57" s="29">
        <f t="shared" si="47"/>
        <v>8013.250000000001</v>
      </c>
      <c r="J57" s="29">
        <f t="shared" si="47"/>
        <v>8013.250000000001</v>
      </c>
      <c r="K57" s="29">
        <f t="shared" si="47"/>
        <v>8013.250000000001</v>
      </c>
      <c r="L57" s="29">
        <f t="shared" si="47"/>
        <v>8013.250000000001</v>
      </c>
      <c r="M57" s="29">
        <f t="shared" si="47"/>
        <v>8013.250000000001</v>
      </c>
      <c r="N57" s="29">
        <f t="shared" si="47"/>
        <v>8013.250000000001</v>
      </c>
      <c r="O57" s="29">
        <f t="shared" si="47"/>
        <v>8013.250000000001</v>
      </c>
      <c r="P57" s="29">
        <f t="shared" si="47"/>
        <v>8013.250000000001</v>
      </c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4" customFormat="1" ht="25.5">
      <c r="A59" s="26" t="s">
        <v>13</v>
      </c>
      <c r="B59" s="26" t="s">
        <v>11</v>
      </c>
      <c r="C59" s="27"/>
      <c r="D59" s="26"/>
      <c r="E59" s="27" t="s">
        <v>1</v>
      </c>
      <c r="F59" s="27" t="s">
        <v>2</v>
      </c>
      <c r="G59" s="27" t="s">
        <v>3</v>
      </c>
      <c r="H59" s="27" t="s">
        <v>4</v>
      </c>
      <c r="I59" s="27" t="s">
        <v>5</v>
      </c>
      <c r="J59" s="27" t="s">
        <v>6</v>
      </c>
      <c r="K59" s="27" t="s">
        <v>7</v>
      </c>
      <c r="L59" s="27" t="s">
        <v>8</v>
      </c>
      <c r="M59" s="27" t="s">
        <v>9</v>
      </c>
      <c r="N59" s="27" t="s">
        <v>10</v>
      </c>
      <c r="O59" s="26" t="s">
        <v>28</v>
      </c>
      <c r="P59" s="26" t="s">
        <v>29</v>
      </c>
    </row>
    <row r="60" spans="1:16" ht="12.75">
      <c r="A60" s="6" t="s">
        <v>35</v>
      </c>
      <c r="B60" s="7" t="s">
        <v>81</v>
      </c>
      <c r="C60" s="24">
        <f aca="true" t="shared" si="48" ref="C60:C65">-(SUM(E60:P60))</f>
        <v>-20835.04617855709</v>
      </c>
      <c r="D60" s="7" t="s">
        <v>90</v>
      </c>
      <c r="E60" s="24">
        <f>F9/12</f>
        <v>1736.253848213091</v>
      </c>
      <c r="F60" s="24">
        <f aca="true" t="shared" si="49" ref="F60:F65">E60</f>
        <v>1736.253848213091</v>
      </c>
      <c r="G60" s="24">
        <f aca="true" t="shared" si="50" ref="G60:G65">E60</f>
        <v>1736.253848213091</v>
      </c>
      <c r="H60" s="24">
        <f aca="true" t="shared" si="51" ref="H60:H65">E60</f>
        <v>1736.253848213091</v>
      </c>
      <c r="I60" s="24">
        <f aca="true" t="shared" si="52" ref="I60:I65">E60</f>
        <v>1736.253848213091</v>
      </c>
      <c r="J60" s="24">
        <f aca="true" t="shared" si="53" ref="J60:J65">E60</f>
        <v>1736.253848213091</v>
      </c>
      <c r="K60" s="24">
        <f aca="true" t="shared" si="54" ref="K60:K65">E60</f>
        <v>1736.253848213091</v>
      </c>
      <c r="L60" s="24">
        <f aca="true" t="shared" si="55" ref="L60:L65">E60</f>
        <v>1736.253848213091</v>
      </c>
      <c r="M60" s="24">
        <f aca="true" t="shared" si="56" ref="M60:M65">E60</f>
        <v>1736.253848213091</v>
      </c>
      <c r="N60" s="24">
        <f aca="true" t="shared" si="57" ref="N60:N65">E60</f>
        <v>1736.253848213091</v>
      </c>
      <c r="O60" s="24">
        <f aca="true" t="shared" si="58" ref="O60:O65">E60</f>
        <v>1736.253848213091</v>
      </c>
      <c r="P60" s="18">
        <f aca="true" t="shared" si="59" ref="P60:P65">E60</f>
        <v>1736.253848213091</v>
      </c>
    </row>
    <row r="61" spans="1:16" ht="12.75">
      <c r="A61" s="6" t="s">
        <v>41</v>
      </c>
      <c r="B61" s="7" t="s">
        <v>82</v>
      </c>
      <c r="C61" s="24">
        <f t="shared" si="48"/>
        <v>-545.6398072547182</v>
      </c>
      <c r="D61" s="7" t="s">
        <v>91</v>
      </c>
      <c r="E61" s="24">
        <f>F16/12</f>
        <v>45.4699839378932</v>
      </c>
      <c r="F61" s="24">
        <f t="shared" si="49"/>
        <v>45.4699839378932</v>
      </c>
      <c r="G61" s="24">
        <f t="shared" si="50"/>
        <v>45.4699839378932</v>
      </c>
      <c r="H61" s="24">
        <f t="shared" si="51"/>
        <v>45.4699839378932</v>
      </c>
      <c r="I61" s="24">
        <f t="shared" si="52"/>
        <v>45.4699839378932</v>
      </c>
      <c r="J61" s="24">
        <f t="shared" si="53"/>
        <v>45.4699839378932</v>
      </c>
      <c r="K61" s="24">
        <f t="shared" si="54"/>
        <v>45.4699839378932</v>
      </c>
      <c r="L61" s="24">
        <f t="shared" si="55"/>
        <v>45.4699839378932</v>
      </c>
      <c r="M61" s="24">
        <f t="shared" si="56"/>
        <v>45.4699839378932</v>
      </c>
      <c r="N61" s="24">
        <f t="shared" si="57"/>
        <v>45.4699839378932</v>
      </c>
      <c r="O61" s="24">
        <f t="shared" si="58"/>
        <v>45.4699839378932</v>
      </c>
      <c r="P61" s="18">
        <f t="shared" si="59"/>
        <v>45.4699839378932</v>
      </c>
    </row>
    <row r="62" spans="1:16" ht="12.75">
      <c r="A62" s="6" t="s">
        <v>53</v>
      </c>
      <c r="B62" s="7" t="s">
        <v>83</v>
      </c>
      <c r="C62" s="24">
        <f t="shared" si="48"/>
        <v>-545.6398072547182</v>
      </c>
      <c r="D62" s="7" t="s">
        <v>92</v>
      </c>
      <c r="E62" s="24">
        <f>F23/12</f>
        <v>45.4699839378932</v>
      </c>
      <c r="F62" s="24">
        <f t="shared" si="49"/>
        <v>45.4699839378932</v>
      </c>
      <c r="G62" s="24">
        <f t="shared" si="50"/>
        <v>45.4699839378932</v>
      </c>
      <c r="H62" s="24">
        <f t="shared" si="51"/>
        <v>45.4699839378932</v>
      </c>
      <c r="I62" s="24">
        <f t="shared" si="52"/>
        <v>45.4699839378932</v>
      </c>
      <c r="J62" s="24">
        <f t="shared" si="53"/>
        <v>45.4699839378932</v>
      </c>
      <c r="K62" s="24">
        <f t="shared" si="54"/>
        <v>45.4699839378932</v>
      </c>
      <c r="L62" s="24">
        <f t="shared" si="55"/>
        <v>45.4699839378932</v>
      </c>
      <c r="M62" s="24">
        <f t="shared" si="56"/>
        <v>45.4699839378932</v>
      </c>
      <c r="N62" s="24">
        <f t="shared" si="57"/>
        <v>45.4699839378932</v>
      </c>
      <c r="O62" s="24">
        <f t="shared" si="58"/>
        <v>45.4699839378932</v>
      </c>
      <c r="P62" s="18">
        <f t="shared" si="59"/>
        <v>45.4699839378932</v>
      </c>
    </row>
    <row r="63" spans="1:16" ht="12.75">
      <c r="A63" s="6" t="s">
        <v>47</v>
      </c>
      <c r="B63" s="7" t="s">
        <v>84</v>
      </c>
      <c r="C63" s="24">
        <f t="shared" si="48"/>
        <v>-1662.1027974836034</v>
      </c>
      <c r="D63" s="7" t="s">
        <v>93</v>
      </c>
      <c r="E63" s="24">
        <f>F30/12</f>
        <v>138.50856645696695</v>
      </c>
      <c r="F63" s="24">
        <f t="shared" si="49"/>
        <v>138.50856645696695</v>
      </c>
      <c r="G63" s="24">
        <f t="shared" si="50"/>
        <v>138.50856645696695</v>
      </c>
      <c r="H63" s="24">
        <f t="shared" si="51"/>
        <v>138.50856645696695</v>
      </c>
      <c r="I63" s="24">
        <f t="shared" si="52"/>
        <v>138.50856645696695</v>
      </c>
      <c r="J63" s="24">
        <f t="shared" si="53"/>
        <v>138.50856645696695</v>
      </c>
      <c r="K63" s="24">
        <f t="shared" si="54"/>
        <v>138.50856645696695</v>
      </c>
      <c r="L63" s="24">
        <f t="shared" si="55"/>
        <v>138.50856645696695</v>
      </c>
      <c r="M63" s="24">
        <f t="shared" si="56"/>
        <v>138.50856645696695</v>
      </c>
      <c r="N63" s="24">
        <f t="shared" si="57"/>
        <v>138.50856645696695</v>
      </c>
      <c r="O63" s="24">
        <f t="shared" si="58"/>
        <v>138.50856645696695</v>
      </c>
      <c r="P63" s="18">
        <f t="shared" si="59"/>
        <v>138.50856645696695</v>
      </c>
    </row>
    <row r="64" spans="1:16" ht="12.75">
      <c r="A64" s="6" t="s">
        <v>89</v>
      </c>
      <c r="B64" s="7" t="s">
        <v>84</v>
      </c>
      <c r="C64" s="24">
        <f t="shared" si="48"/>
        <v>-1359.9022888502207</v>
      </c>
      <c r="D64" s="7" t="s">
        <v>93</v>
      </c>
      <c r="E64" s="24">
        <f>F37/12</f>
        <v>113.32519073751841</v>
      </c>
      <c r="F64" s="24">
        <f t="shared" si="49"/>
        <v>113.32519073751841</v>
      </c>
      <c r="G64" s="24">
        <f t="shared" si="50"/>
        <v>113.32519073751841</v>
      </c>
      <c r="H64" s="24">
        <f t="shared" si="51"/>
        <v>113.32519073751841</v>
      </c>
      <c r="I64" s="24">
        <f t="shared" si="52"/>
        <v>113.32519073751841</v>
      </c>
      <c r="J64" s="24">
        <f t="shared" si="53"/>
        <v>113.32519073751841</v>
      </c>
      <c r="K64" s="24">
        <f t="shared" si="54"/>
        <v>113.32519073751841</v>
      </c>
      <c r="L64" s="24">
        <f t="shared" si="55"/>
        <v>113.32519073751841</v>
      </c>
      <c r="M64" s="24">
        <f t="shared" si="56"/>
        <v>113.32519073751841</v>
      </c>
      <c r="N64" s="24">
        <f t="shared" si="57"/>
        <v>113.32519073751841</v>
      </c>
      <c r="O64" s="24">
        <f t="shared" si="58"/>
        <v>113.32519073751841</v>
      </c>
      <c r="P64" s="18">
        <f t="shared" si="59"/>
        <v>113.32519073751841</v>
      </c>
    </row>
    <row r="65" spans="1:16" ht="12.75">
      <c r="A65" s="6" t="s">
        <v>79</v>
      </c>
      <c r="B65" s="7" t="s">
        <v>84</v>
      </c>
      <c r="C65" s="24">
        <f t="shared" si="48"/>
        <v>-137.669120599652</v>
      </c>
      <c r="D65" s="7" t="s">
        <v>93</v>
      </c>
      <c r="E65" s="24">
        <f>F44/12</f>
        <v>11.472426716637663</v>
      </c>
      <c r="F65" s="24">
        <f t="shared" si="49"/>
        <v>11.472426716637663</v>
      </c>
      <c r="G65" s="24">
        <f t="shared" si="50"/>
        <v>11.472426716637663</v>
      </c>
      <c r="H65" s="24">
        <f t="shared" si="51"/>
        <v>11.472426716637663</v>
      </c>
      <c r="I65" s="24">
        <f t="shared" si="52"/>
        <v>11.472426716637663</v>
      </c>
      <c r="J65" s="24">
        <f t="shared" si="53"/>
        <v>11.472426716637663</v>
      </c>
      <c r="K65" s="24">
        <f t="shared" si="54"/>
        <v>11.472426716637663</v>
      </c>
      <c r="L65" s="24">
        <f t="shared" si="55"/>
        <v>11.472426716637663</v>
      </c>
      <c r="M65" s="24">
        <f t="shared" si="56"/>
        <v>11.472426716637663</v>
      </c>
      <c r="N65" s="24">
        <f t="shared" si="57"/>
        <v>11.472426716637663</v>
      </c>
      <c r="O65" s="24">
        <f t="shared" si="58"/>
        <v>11.472426716637663</v>
      </c>
      <c r="P65" s="18">
        <f t="shared" si="59"/>
        <v>11.472426716637663</v>
      </c>
    </row>
    <row r="66" spans="1:16" s="3" customFormat="1" ht="12.75">
      <c r="A66" s="25" t="s">
        <v>60</v>
      </c>
      <c r="B66" s="28"/>
      <c r="C66" s="29">
        <f>SUM(C60:C65)</f>
        <v>-25086.000000000007</v>
      </c>
      <c r="D66" s="29"/>
      <c r="E66" s="29">
        <f aca="true" t="shared" si="60" ref="E66:P66">SUM(E60:E65)</f>
        <v>2090.5000000000005</v>
      </c>
      <c r="F66" s="29">
        <f t="shared" si="60"/>
        <v>2090.5000000000005</v>
      </c>
      <c r="G66" s="29">
        <f t="shared" si="60"/>
        <v>2090.5000000000005</v>
      </c>
      <c r="H66" s="29">
        <f t="shared" si="60"/>
        <v>2090.5000000000005</v>
      </c>
      <c r="I66" s="29">
        <f t="shared" si="60"/>
        <v>2090.5000000000005</v>
      </c>
      <c r="J66" s="29">
        <f t="shared" si="60"/>
        <v>2090.5000000000005</v>
      </c>
      <c r="K66" s="29">
        <f t="shared" si="60"/>
        <v>2090.5000000000005</v>
      </c>
      <c r="L66" s="29">
        <f t="shared" si="60"/>
        <v>2090.5000000000005</v>
      </c>
      <c r="M66" s="29">
        <f t="shared" si="60"/>
        <v>2090.5000000000005</v>
      </c>
      <c r="N66" s="29">
        <f t="shared" si="60"/>
        <v>2090.5000000000005</v>
      </c>
      <c r="O66" s="29">
        <f t="shared" si="60"/>
        <v>2090.5000000000005</v>
      </c>
      <c r="P66" s="29">
        <f t="shared" si="60"/>
        <v>2090.5000000000005</v>
      </c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4" customFormat="1" ht="25.5">
      <c r="A68" s="26" t="s">
        <v>12</v>
      </c>
      <c r="B68" s="26" t="s">
        <v>11</v>
      </c>
      <c r="C68" s="27"/>
      <c r="D68" s="26" t="s">
        <v>66</v>
      </c>
      <c r="E68" s="27" t="s">
        <v>1</v>
      </c>
      <c r="F68" s="27" t="s">
        <v>2</v>
      </c>
      <c r="G68" s="27" t="s">
        <v>3</v>
      </c>
      <c r="H68" s="27" t="s">
        <v>4</v>
      </c>
      <c r="I68" s="27" t="s">
        <v>5</v>
      </c>
      <c r="J68" s="27" t="s">
        <v>6</v>
      </c>
      <c r="K68" s="27" t="s">
        <v>7</v>
      </c>
      <c r="L68" s="27" t="s">
        <v>8</v>
      </c>
      <c r="M68" s="27" t="s">
        <v>9</v>
      </c>
      <c r="N68" s="27" t="s">
        <v>10</v>
      </c>
      <c r="O68" s="26" t="s">
        <v>28</v>
      </c>
      <c r="P68" s="26" t="s">
        <v>29</v>
      </c>
    </row>
    <row r="69" spans="1:16" ht="12.75">
      <c r="A69" s="6" t="s">
        <v>35</v>
      </c>
      <c r="B69" s="7" t="s">
        <v>81</v>
      </c>
      <c r="C69" s="24">
        <f aca="true" t="shared" si="61" ref="C69:C74">-(SUM(E69:P69))</f>
        <v>-2099.6171864542894</v>
      </c>
      <c r="D69" s="7" t="s">
        <v>94</v>
      </c>
      <c r="E69" s="24">
        <f>G9/12</f>
        <v>174.96809887119082</v>
      </c>
      <c r="F69" s="24">
        <f aca="true" t="shared" si="62" ref="F69:F74">E69</f>
        <v>174.96809887119082</v>
      </c>
      <c r="G69" s="24">
        <f aca="true" t="shared" si="63" ref="G69:G74">E69</f>
        <v>174.96809887119082</v>
      </c>
      <c r="H69" s="24">
        <f aca="true" t="shared" si="64" ref="H69:H74">E69</f>
        <v>174.96809887119082</v>
      </c>
      <c r="I69" s="24">
        <f aca="true" t="shared" si="65" ref="I69:I74">E69</f>
        <v>174.96809887119082</v>
      </c>
      <c r="J69" s="24">
        <f aca="true" t="shared" si="66" ref="J69:J74">E69</f>
        <v>174.96809887119082</v>
      </c>
      <c r="K69" s="24">
        <f aca="true" t="shared" si="67" ref="K69:K74">E69</f>
        <v>174.96809887119082</v>
      </c>
      <c r="L69" s="24">
        <f aca="true" t="shared" si="68" ref="L69:L74">E69</f>
        <v>174.96809887119082</v>
      </c>
      <c r="M69" s="24">
        <f aca="true" t="shared" si="69" ref="M69:M74">E69</f>
        <v>174.96809887119082</v>
      </c>
      <c r="N69" s="24">
        <f aca="true" t="shared" si="70" ref="N69:N74">E69</f>
        <v>174.96809887119082</v>
      </c>
      <c r="O69" s="24">
        <f aca="true" t="shared" si="71" ref="O69:O74">E69</f>
        <v>174.96809887119082</v>
      </c>
      <c r="P69" s="18">
        <f aca="true" t="shared" si="72" ref="P69:P74">E69</f>
        <v>174.96809887119082</v>
      </c>
    </row>
    <row r="70" spans="1:16" ht="12.75">
      <c r="A70" s="6" t="s">
        <v>41</v>
      </c>
      <c r="B70" s="7" t="s">
        <v>82</v>
      </c>
      <c r="C70" s="24">
        <f t="shared" si="61"/>
        <v>-54.98594565653861</v>
      </c>
      <c r="D70" s="7" t="s">
        <v>95</v>
      </c>
      <c r="E70" s="24">
        <f>G16/12</f>
        <v>4.582162138044883</v>
      </c>
      <c r="F70" s="24">
        <f t="shared" si="62"/>
        <v>4.582162138044883</v>
      </c>
      <c r="G70" s="24">
        <f t="shared" si="63"/>
        <v>4.582162138044883</v>
      </c>
      <c r="H70" s="24">
        <f t="shared" si="64"/>
        <v>4.582162138044883</v>
      </c>
      <c r="I70" s="24">
        <f t="shared" si="65"/>
        <v>4.582162138044883</v>
      </c>
      <c r="J70" s="24">
        <f t="shared" si="66"/>
        <v>4.582162138044883</v>
      </c>
      <c r="K70" s="24">
        <f t="shared" si="67"/>
        <v>4.582162138044883</v>
      </c>
      <c r="L70" s="24">
        <f t="shared" si="68"/>
        <v>4.582162138044883</v>
      </c>
      <c r="M70" s="24">
        <f t="shared" si="69"/>
        <v>4.582162138044883</v>
      </c>
      <c r="N70" s="24">
        <f t="shared" si="70"/>
        <v>4.582162138044883</v>
      </c>
      <c r="O70" s="24">
        <f t="shared" si="71"/>
        <v>4.582162138044883</v>
      </c>
      <c r="P70" s="18">
        <f t="shared" si="72"/>
        <v>4.582162138044883</v>
      </c>
    </row>
    <row r="71" spans="1:16" ht="12.75">
      <c r="A71" s="6" t="s">
        <v>53</v>
      </c>
      <c r="B71" s="7" t="s">
        <v>83</v>
      </c>
      <c r="C71" s="24">
        <f t="shared" si="61"/>
        <v>-54.98594565653861</v>
      </c>
      <c r="D71" s="7" t="s">
        <v>96</v>
      </c>
      <c r="E71" s="24">
        <f>G23/12</f>
        <v>4.582162138044883</v>
      </c>
      <c r="F71" s="24">
        <f t="shared" si="62"/>
        <v>4.582162138044883</v>
      </c>
      <c r="G71" s="24">
        <f t="shared" si="63"/>
        <v>4.582162138044883</v>
      </c>
      <c r="H71" s="24">
        <f t="shared" si="64"/>
        <v>4.582162138044883</v>
      </c>
      <c r="I71" s="24">
        <f t="shared" si="65"/>
        <v>4.582162138044883</v>
      </c>
      <c r="J71" s="24">
        <f t="shared" si="66"/>
        <v>4.582162138044883</v>
      </c>
      <c r="K71" s="24">
        <f t="shared" si="67"/>
        <v>4.582162138044883</v>
      </c>
      <c r="L71" s="24">
        <f t="shared" si="68"/>
        <v>4.582162138044883</v>
      </c>
      <c r="M71" s="24">
        <f t="shared" si="69"/>
        <v>4.582162138044883</v>
      </c>
      <c r="N71" s="24">
        <f t="shared" si="70"/>
        <v>4.582162138044883</v>
      </c>
      <c r="O71" s="24">
        <f t="shared" si="71"/>
        <v>4.582162138044883</v>
      </c>
      <c r="P71" s="18">
        <f t="shared" si="72"/>
        <v>4.582162138044883</v>
      </c>
    </row>
    <row r="72" spans="1:16" ht="12.75">
      <c r="A72" s="6" t="s">
        <v>47</v>
      </c>
      <c r="B72" s="7" t="s">
        <v>84</v>
      </c>
      <c r="C72" s="24">
        <f t="shared" si="61"/>
        <v>-167.49564984607142</v>
      </c>
      <c r="D72" s="7" t="s">
        <v>97</v>
      </c>
      <c r="E72" s="24">
        <f>G30/12</f>
        <v>13.957970820505954</v>
      </c>
      <c r="F72" s="24">
        <f t="shared" si="62"/>
        <v>13.957970820505954</v>
      </c>
      <c r="G72" s="24">
        <f t="shared" si="63"/>
        <v>13.957970820505954</v>
      </c>
      <c r="H72" s="24">
        <f t="shared" si="64"/>
        <v>13.957970820505954</v>
      </c>
      <c r="I72" s="24">
        <f t="shared" si="65"/>
        <v>13.957970820505954</v>
      </c>
      <c r="J72" s="24">
        <f t="shared" si="66"/>
        <v>13.957970820505954</v>
      </c>
      <c r="K72" s="24">
        <f t="shared" si="67"/>
        <v>13.957970820505954</v>
      </c>
      <c r="L72" s="24">
        <f t="shared" si="68"/>
        <v>13.957970820505954</v>
      </c>
      <c r="M72" s="24">
        <f t="shared" si="69"/>
        <v>13.957970820505954</v>
      </c>
      <c r="N72" s="24">
        <f t="shared" si="70"/>
        <v>13.957970820505954</v>
      </c>
      <c r="O72" s="24">
        <f t="shared" si="71"/>
        <v>13.957970820505954</v>
      </c>
      <c r="P72" s="18">
        <f t="shared" si="72"/>
        <v>13.957970820505954</v>
      </c>
    </row>
    <row r="73" spans="1:16" ht="12.75">
      <c r="A73" s="6" t="s">
        <v>89</v>
      </c>
      <c r="B73" s="7" t="s">
        <v>84</v>
      </c>
      <c r="C73" s="24">
        <f t="shared" si="61"/>
        <v>-137.04189532860394</v>
      </c>
      <c r="D73" s="7" t="s">
        <v>97</v>
      </c>
      <c r="E73" s="24">
        <f>G37/12</f>
        <v>11.420157944050326</v>
      </c>
      <c r="F73" s="24">
        <f t="shared" si="62"/>
        <v>11.420157944050326</v>
      </c>
      <c r="G73" s="24">
        <f t="shared" si="63"/>
        <v>11.420157944050326</v>
      </c>
      <c r="H73" s="24">
        <f t="shared" si="64"/>
        <v>11.420157944050326</v>
      </c>
      <c r="I73" s="24">
        <f t="shared" si="65"/>
        <v>11.420157944050326</v>
      </c>
      <c r="J73" s="24">
        <f t="shared" si="66"/>
        <v>11.420157944050326</v>
      </c>
      <c r="K73" s="24">
        <f t="shared" si="67"/>
        <v>11.420157944050326</v>
      </c>
      <c r="L73" s="24">
        <f t="shared" si="68"/>
        <v>11.420157944050326</v>
      </c>
      <c r="M73" s="24">
        <f t="shared" si="69"/>
        <v>11.420157944050326</v>
      </c>
      <c r="N73" s="24">
        <f t="shared" si="70"/>
        <v>11.420157944050326</v>
      </c>
      <c r="O73" s="24">
        <f t="shared" si="71"/>
        <v>11.420157944050326</v>
      </c>
      <c r="P73" s="18">
        <f t="shared" si="72"/>
        <v>11.420157944050326</v>
      </c>
    </row>
    <row r="74" spans="1:16" ht="12.75">
      <c r="A74" s="6" t="s">
        <v>79</v>
      </c>
      <c r="B74" s="7" t="s">
        <v>84</v>
      </c>
      <c r="C74" s="24">
        <f t="shared" si="61"/>
        <v>-13.87337705795744</v>
      </c>
      <c r="D74" s="7" t="s">
        <v>97</v>
      </c>
      <c r="E74" s="24">
        <f>G44/12</f>
        <v>1.1561147548297863</v>
      </c>
      <c r="F74" s="24">
        <f t="shared" si="62"/>
        <v>1.1561147548297863</v>
      </c>
      <c r="G74" s="24">
        <f t="shared" si="63"/>
        <v>1.1561147548297863</v>
      </c>
      <c r="H74" s="24">
        <f t="shared" si="64"/>
        <v>1.1561147548297863</v>
      </c>
      <c r="I74" s="24">
        <f t="shared" si="65"/>
        <v>1.1561147548297863</v>
      </c>
      <c r="J74" s="24">
        <f t="shared" si="66"/>
        <v>1.1561147548297863</v>
      </c>
      <c r="K74" s="24">
        <f t="shared" si="67"/>
        <v>1.1561147548297863</v>
      </c>
      <c r="L74" s="24">
        <f t="shared" si="68"/>
        <v>1.1561147548297863</v>
      </c>
      <c r="M74" s="24">
        <f t="shared" si="69"/>
        <v>1.1561147548297863</v>
      </c>
      <c r="N74" s="24">
        <f t="shared" si="70"/>
        <v>1.1561147548297863</v>
      </c>
      <c r="O74" s="24">
        <f t="shared" si="71"/>
        <v>1.1561147548297863</v>
      </c>
      <c r="P74" s="18">
        <f t="shared" si="72"/>
        <v>1.1561147548297863</v>
      </c>
    </row>
    <row r="75" spans="1:16" s="3" customFormat="1" ht="12.75">
      <c r="A75" s="25" t="s">
        <v>61</v>
      </c>
      <c r="B75" s="28"/>
      <c r="C75" s="29">
        <f>SUM(C69:C74)</f>
        <v>-2527.9999999999995</v>
      </c>
      <c r="D75" s="29"/>
      <c r="E75" s="29">
        <f aca="true" t="shared" si="73" ref="E75:P75">SUM(E69:E74)</f>
        <v>210.66666666666663</v>
      </c>
      <c r="F75" s="29">
        <f t="shared" si="73"/>
        <v>210.66666666666663</v>
      </c>
      <c r="G75" s="29">
        <f t="shared" si="73"/>
        <v>210.66666666666663</v>
      </c>
      <c r="H75" s="29">
        <f t="shared" si="73"/>
        <v>210.66666666666663</v>
      </c>
      <c r="I75" s="29">
        <f t="shared" si="73"/>
        <v>210.66666666666663</v>
      </c>
      <c r="J75" s="29">
        <f t="shared" si="73"/>
        <v>210.66666666666663</v>
      </c>
      <c r="K75" s="29">
        <f t="shared" si="73"/>
        <v>210.66666666666663</v>
      </c>
      <c r="L75" s="29">
        <f t="shared" si="73"/>
        <v>210.66666666666663</v>
      </c>
      <c r="M75" s="29">
        <f t="shared" si="73"/>
        <v>210.66666666666663</v>
      </c>
      <c r="N75" s="29">
        <f t="shared" si="73"/>
        <v>210.66666666666663</v>
      </c>
      <c r="O75" s="29">
        <f t="shared" si="73"/>
        <v>210.66666666666663</v>
      </c>
      <c r="P75" s="30">
        <f t="shared" si="73"/>
        <v>210.66666666666663</v>
      </c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4" customFormat="1" ht="25.5">
      <c r="A77" s="26" t="s">
        <v>14</v>
      </c>
      <c r="B77" s="26" t="s">
        <v>11</v>
      </c>
      <c r="C77" s="27"/>
      <c r="D77" s="26" t="s">
        <v>66</v>
      </c>
      <c r="E77" s="27" t="s">
        <v>1</v>
      </c>
      <c r="F77" s="27" t="s">
        <v>2</v>
      </c>
      <c r="G77" s="27" t="s">
        <v>3</v>
      </c>
      <c r="H77" s="27" t="s">
        <v>4</v>
      </c>
      <c r="I77" s="27" t="s">
        <v>5</v>
      </c>
      <c r="J77" s="27" t="s">
        <v>6</v>
      </c>
      <c r="K77" s="27" t="s">
        <v>7</v>
      </c>
      <c r="L77" s="27" t="s">
        <v>8</v>
      </c>
      <c r="M77" s="27" t="s">
        <v>9</v>
      </c>
      <c r="N77" s="27" t="s">
        <v>10</v>
      </c>
      <c r="O77" s="26" t="s">
        <v>28</v>
      </c>
      <c r="P77" s="26" t="s">
        <v>29</v>
      </c>
    </row>
    <row r="78" spans="1:16" ht="12.75">
      <c r="A78" s="6" t="s">
        <v>35</v>
      </c>
      <c r="B78" s="7" t="s">
        <v>81</v>
      </c>
      <c r="C78" s="24">
        <f aca="true" t="shared" si="74" ref="C78:C83">-(SUM(E78:P78))</f>
        <v>-358.79534198902434</v>
      </c>
      <c r="D78" s="7" t="s">
        <v>98</v>
      </c>
      <c r="E78" s="24">
        <f>H9/12</f>
        <v>29.89961183241869</v>
      </c>
      <c r="F78" s="24">
        <f aca="true" t="shared" si="75" ref="F78:F83">E78</f>
        <v>29.89961183241869</v>
      </c>
      <c r="G78" s="24">
        <f aca="true" t="shared" si="76" ref="G78:G83">E78</f>
        <v>29.89961183241869</v>
      </c>
      <c r="H78" s="24">
        <f aca="true" t="shared" si="77" ref="H78:H83">E78</f>
        <v>29.89961183241869</v>
      </c>
      <c r="I78" s="24">
        <f aca="true" t="shared" si="78" ref="I78:I83">E78</f>
        <v>29.89961183241869</v>
      </c>
      <c r="J78" s="24">
        <f aca="true" t="shared" si="79" ref="J78:J83">E78</f>
        <v>29.89961183241869</v>
      </c>
      <c r="K78" s="24">
        <f aca="true" t="shared" si="80" ref="K78:K83">E78</f>
        <v>29.89961183241869</v>
      </c>
      <c r="L78" s="24">
        <f aca="true" t="shared" si="81" ref="L78:L83">E78</f>
        <v>29.89961183241869</v>
      </c>
      <c r="M78" s="24">
        <f aca="true" t="shared" si="82" ref="M78:M83">E78</f>
        <v>29.89961183241869</v>
      </c>
      <c r="N78" s="24">
        <f aca="true" t="shared" si="83" ref="N78:N83">E78</f>
        <v>29.89961183241869</v>
      </c>
      <c r="O78" s="24">
        <f aca="true" t="shared" si="84" ref="O78:O83">E78</f>
        <v>29.89961183241869</v>
      </c>
      <c r="P78" s="18">
        <f aca="true" t="shared" si="85" ref="P78:P83">E78</f>
        <v>29.89961183241869</v>
      </c>
    </row>
    <row r="79" spans="1:16" ht="12.75">
      <c r="A79" s="6" t="s">
        <v>41</v>
      </c>
      <c r="B79" s="7" t="s">
        <v>82</v>
      </c>
      <c r="C79" s="24">
        <f t="shared" si="74"/>
        <v>-9.39633248561103</v>
      </c>
      <c r="D79" s="7" t="s">
        <v>99</v>
      </c>
      <c r="E79" s="24">
        <f>H16/12</f>
        <v>0.7830277071342526</v>
      </c>
      <c r="F79" s="24">
        <f t="shared" si="75"/>
        <v>0.7830277071342526</v>
      </c>
      <c r="G79" s="24">
        <f t="shared" si="76"/>
        <v>0.7830277071342526</v>
      </c>
      <c r="H79" s="24">
        <f t="shared" si="77"/>
        <v>0.7830277071342526</v>
      </c>
      <c r="I79" s="24">
        <f t="shared" si="78"/>
        <v>0.7830277071342526</v>
      </c>
      <c r="J79" s="24">
        <f t="shared" si="79"/>
        <v>0.7830277071342526</v>
      </c>
      <c r="K79" s="24">
        <f t="shared" si="80"/>
        <v>0.7830277071342526</v>
      </c>
      <c r="L79" s="24">
        <f t="shared" si="81"/>
        <v>0.7830277071342526</v>
      </c>
      <c r="M79" s="24">
        <f t="shared" si="82"/>
        <v>0.7830277071342526</v>
      </c>
      <c r="N79" s="24">
        <f t="shared" si="83"/>
        <v>0.7830277071342526</v>
      </c>
      <c r="O79" s="24">
        <f t="shared" si="84"/>
        <v>0.7830277071342526</v>
      </c>
      <c r="P79" s="18">
        <f t="shared" si="85"/>
        <v>0.7830277071342526</v>
      </c>
    </row>
    <row r="80" spans="1:16" ht="12.75">
      <c r="A80" s="6" t="s">
        <v>53</v>
      </c>
      <c r="B80" s="7" t="s">
        <v>83</v>
      </c>
      <c r="C80" s="24">
        <f t="shared" si="74"/>
        <v>-9.39633248561103</v>
      </c>
      <c r="D80" s="7" t="s">
        <v>100</v>
      </c>
      <c r="E80" s="24">
        <f>H23/12</f>
        <v>0.7830277071342526</v>
      </c>
      <c r="F80" s="24">
        <f t="shared" si="75"/>
        <v>0.7830277071342526</v>
      </c>
      <c r="G80" s="24">
        <f t="shared" si="76"/>
        <v>0.7830277071342526</v>
      </c>
      <c r="H80" s="24">
        <f t="shared" si="77"/>
        <v>0.7830277071342526</v>
      </c>
      <c r="I80" s="24">
        <f t="shared" si="78"/>
        <v>0.7830277071342526</v>
      </c>
      <c r="J80" s="24">
        <f t="shared" si="79"/>
        <v>0.7830277071342526</v>
      </c>
      <c r="K80" s="24">
        <f t="shared" si="80"/>
        <v>0.7830277071342526</v>
      </c>
      <c r="L80" s="24">
        <f t="shared" si="81"/>
        <v>0.7830277071342526</v>
      </c>
      <c r="M80" s="24">
        <f t="shared" si="82"/>
        <v>0.7830277071342526</v>
      </c>
      <c r="N80" s="24">
        <f t="shared" si="83"/>
        <v>0.7830277071342526</v>
      </c>
      <c r="O80" s="24">
        <f t="shared" si="84"/>
        <v>0.7830277071342526</v>
      </c>
      <c r="P80" s="18">
        <f t="shared" si="85"/>
        <v>0.7830277071342526</v>
      </c>
    </row>
    <row r="81" spans="1:16" ht="12.75">
      <c r="A81" s="6" t="s">
        <v>47</v>
      </c>
      <c r="B81" s="7" t="s">
        <v>84</v>
      </c>
      <c r="C81" s="24">
        <f t="shared" si="74"/>
        <v>-28.622674340784375</v>
      </c>
      <c r="D81" s="7" t="s">
        <v>101</v>
      </c>
      <c r="E81" s="24">
        <f>H30/12</f>
        <v>2.385222861732031</v>
      </c>
      <c r="F81" s="24">
        <f t="shared" si="75"/>
        <v>2.385222861732031</v>
      </c>
      <c r="G81" s="24">
        <f t="shared" si="76"/>
        <v>2.385222861732031</v>
      </c>
      <c r="H81" s="24">
        <f t="shared" si="77"/>
        <v>2.385222861732031</v>
      </c>
      <c r="I81" s="24">
        <f t="shared" si="78"/>
        <v>2.385222861732031</v>
      </c>
      <c r="J81" s="24">
        <f t="shared" si="79"/>
        <v>2.385222861732031</v>
      </c>
      <c r="K81" s="24">
        <f t="shared" si="80"/>
        <v>2.385222861732031</v>
      </c>
      <c r="L81" s="24">
        <f t="shared" si="81"/>
        <v>2.385222861732031</v>
      </c>
      <c r="M81" s="24">
        <f t="shared" si="82"/>
        <v>2.385222861732031</v>
      </c>
      <c r="N81" s="24">
        <f t="shared" si="83"/>
        <v>2.385222861732031</v>
      </c>
      <c r="O81" s="24">
        <f t="shared" si="84"/>
        <v>2.385222861732031</v>
      </c>
      <c r="P81" s="18">
        <f t="shared" si="85"/>
        <v>2.385222861732031</v>
      </c>
    </row>
    <row r="82" spans="1:16" ht="12.75">
      <c r="A82" s="6" t="s">
        <v>89</v>
      </c>
      <c r="B82" s="7" t="s">
        <v>84</v>
      </c>
      <c r="C82" s="24">
        <f t="shared" si="74"/>
        <v>-23.41855173336903</v>
      </c>
      <c r="D82" s="7" t="s">
        <v>101</v>
      </c>
      <c r="E82" s="24">
        <f>H37/12</f>
        <v>1.951545977780752</v>
      </c>
      <c r="F82" s="24">
        <f t="shared" si="75"/>
        <v>1.951545977780752</v>
      </c>
      <c r="G82" s="24">
        <f t="shared" si="76"/>
        <v>1.951545977780752</v>
      </c>
      <c r="H82" s="24">
        <f t="shared" si="77"/>
        <v>1.951545977780752</v>
      </c>
      <c r="I82" s="24">
        <f t="shared" si="78"/>
        <v>1.951545977780752</v>
      </c>
      <c r="J82" s="24">
        <f t="shared" si="79"/>
        <v>1.951545977780752</v>
      </c>
      <c r="K82" s="24">
        <f t="shared" si="80"/>
        <v>1.951545977780752</v>
      </c>
      <c r="L82" s="24">
        <f t="shared" si="81"/>
        <v>1.951545977780752</v>
      </c>
      <c r="M82" s="24">
        <f t="shared" si="82"/>
        <v>1.951545977780752</v>
      </c>
      <c r="N82" s="24">
        <f t="shared" si="83"/>
        <v>1.951545977780752</v>
      </c>
      <c r="O82" s="24">
        <f t="shared" si="84"/>
        <v>1.951545977780752</v>
      </c>
      <c r="P82" s="18">
        <f t="shared" si="85"/>
        <v>1.951545977780752</v>
      </c>
    </row>
    <row r="83" spans="1:16" ht="12.75">
      <c r="A83" s="6" t="s">
        <v>79</v>
      </c>
      <c r="B83" s="7" t="s">
        <v>84</v>
      </c>
      <c r="C83" s="24">
        <f t="shared" si="74"/>
        <v>-2.3707669656003207</v>
      </c>
      <c r="D83" s="7" t="s">
        <v>101</v>
      </c>
      <c r="E83" s="24">
        <f>H44/12</f>
        <v>0.19756391380002672</v>
      </c>
      <c r="F83" s="24">
        <f t="shared" si="75"/>
        <v>0.19756391380002672</v>
      </c>
      <c r="G83" s="24">
        <f t="shared" si="76"/>
        <v>0.19756391380002672</v>
      </c>
      <c r="H83" s="24">
        <f t="shared" si="77"/>
        <v>0.19756391380002672</v>
      </c>
      <c r="I83" s="24">
        <f t="shared" si="78"/>
        <v>0.19756391380002672</v>
      </c>
      <c r="J83" s="24">
        <f t="shared" si="79"/>
        <v>0.19756391380002672</v>
      </c>
      <c r="K83" s="24">
        <f t="shared" si="80"/>
        <v>0.19756391380002672</v>
      </c>
      <c r="L83" s="24">
        <f t="shared" si="81"/>
        <v>0.19756391380002672</v>
      </c>
      <c r="M83" s="24">
        <f t="shared" si="82"/>
        <v>0.19756391380002672</v>
      </c>
      <c r="N83" s="24">
        <f t="shared" si="83"/>
        <v>0.19756391380002672</v>
      </c>
      <c r="O83" s="24">
        <f t="shared" si="84"/>
        <v>0.19756391380002672</v>
      </c>
      <c r="P83" s="18">
        <f t="shared" si="85"/>
        <v>0.19756391380002672</v>
      </c>
    </row>
    <row r="84" spans="1:16" s="3" customFormat="1" ht="12.75">
      <c r="A84" s="25" t="s">
        <v>62</v>
      </c>
      <c r="B84" s="28"/>
      <c r="C84" s="29">
        <f>SUM(C78:C83)</f>
        <v>-432.0000000000001</v>
      </c>
      <c r="D84" s="29"/>
      <c r="E84" s="29">
        <f aca="true" t="shared" si="86" ref="E84:P84">SUM(E78:E83)</f>
        <v>36</v>
      </c>
      <c r="F84" s="29">
        <f t="shared" si="86"/>
        <v>36</v>
      </c>
      <c r="G84" s="29">
        <f t="shared" si="86"/>
        <v>36</v>
      </c>
      <c r="H84" s="29">
        <f t="shared" si="86"/>
        <v>36</v>
      </c>
      <c r="I84" s="29">
        <f t="shared" si="86"/>
        <v>36</v>
      </c>
      <c r="J84" s="29">
        <f t="shared" si="86"/>
        <v>36</v>
      </c>
      <c r="K84" s="29">
        <f t="shared" si="86"/>
        <v>36</v>
      </c>
      <c r="L84" s="29">
        <f t="shared" si="86"/>
        <v>36</v>
      </c>
      <c r="M84" s="29">
        <f t="shared" si="86"/>
        <v>36</v>
      </c>
      <c r="N84" s="29">
        <f t="shared" si="86"/>
        <v>36</v>
      </c>
      <c r="O84" s="29">
        <f t="shared" si="86"/>
        <v>36</v>
      </c>
      <c r="P84" s="30">
        <f t="shared" si="86"/>
        <v>36</v>
      </c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s="4" customFormat="1" ht="25.5">
      <c r="A86" s="26" t="s">
        <v>15</v>
      </c>
      <c r="B86" s="26" t="s">
        <v>11</v>
      </c>
      <c r="C86" s="27"/>
      <c r="D86" s="26"/>
      <c r="E86" s="27" t="s">
        <v>1</v>
      </c>
      <c r="F86" s="27" t="s">
        <v>2</v>
      </c>
      <c r="G86" s="27" t="s">
        <v>3</v>
      </c>
      <c r="H86" s="27" t="s">
        <v>4</v>
      </c>
      <c r="I86" s="27" t="s">
        <v>5</v>
      </c>
      <c r="J86" s="27" t="s">
        <v>6</v>
      </c>
      <c r="K86" s="27" t="s">
        <v>7</v>
      </c>
      <c r="L86" s="27" t="s">
        <v>8</v>
      </c>
      <c r="M86" s="27" t="s">
        <v>9</v>
      </c>
      <c r="N86" s="27" t="s">
        <v>10</v>
      </c>
      <c r="O86" s="26" t="s">
        <v>28</v>
      </c>
      <c r="P86" s="26" t="s">
        <v>29</v>
      </c>
    </row>
    <row r="87" spans="1:16" ht="12.75">
      <c r="A87" s="6" t="s">
        <v>35</v>
      </c>
      <c r="B87" s="7" t="s">
        <v>81</v>
      </c>
      <c r="C87" s="24">
        <f aca="true" t="shared" si="87" ref="C87:C92">-(SUM(E87:P87))</f>
        <v>-2579.672065319235</v>
      </c>
      <c r="D87" s="7" t="s">
        <v>102</v>
      </c>
      <c r="E87" s="24">
        <f>I9/12</f>
        <v>214.97267210993627</v>
      </c>
      <c r="F87" s="24">
        <f aca="true" t="shared" si="88" ref="F87:F92">E87</f>
        <v>214.97267210993627</v>
      </c>
      <c r="G87" s="24">
        <f aca="true" t="shared" si="89" ref="G87:G92">E87</f>
        <v>214.97267210993627</v>
      </c>
      <c r="H87" s="24">
        <f aca="true" t="shared" si="90" ref="H87:H92">E87</f>
        <v>214.97267210993627</v>
      </c>
      <c r="I87" s="24">
        <f aca="true" t="shared" si="91" ref="I87:I92">E87</f>
        <v>214.97267210993627</v>
      </c>
      <c r="J87" s="24">
        <f aca="true" t="shared" si="92" ref="J87:J92">E87</f>
        <v>214.97267210993627</v>
      </c>
      <c r="K87" s="24">
        <f aca="true" t="shared" si="93" ref="K87:K92">E87</f>
        <v>214.97267210993627</v>
      </c>
      <c r="L87" s="24">
        <f aca="true" t="shared" si="94" ref="L87:L92">E87</f>
        <v>214.97267210993627</v>
      </c>
      <c r="M87" s="24">
        <f aca="true" t="shared" si="95" ref="M87:M92">E87</f>
        <v>214.97267210993627</v>
      </c>
      <c r="N87" s="24">
        <f aca="true" t="shared" si="96" ref="N87:N92">E87</f>
        <v>214.97267210993627</v>
      </c>
      <c r="O87" s="24">
        <f aca="true" t="shared" si="97" ref="O87:O92">E87</f>
        <v>214.97267210993627</v>
      </c>
      <c r="P87" s="18">
        <f aca="true" t="shared" si="98" ref="P87:P92">E87</f>
        <v>214.97267210993627</v>
      </c>
    </row>
    <row r="88" spans="1:16" ht="12.75">
      <c r="A88" s="6" t="s">
        <v>41</v>
      </c>
      <c r="B88" s="7" t="s">
        <v>82</v>
      </c>
      <c r="C88" s="24">
        <f t="shared" si="87"/>
        <v>-67.5578905099719</v>
      </c>
      <c r="D88" s="7" t="s">
        <v>103</v>
      </c>
      <c r="E88" s="24">
        <f>I16/12</f>
        <v>5.629824209164325</v>
      </c>
      <c r="F88" s="24">
        <f t="shared" si="88"/>
        <v>5.629824209164325</v>
      </c>
      <c r="G88" s="24">
        <f t="shared" si="89"/>
        <v>5.629824209164325</v>
      </c>
      <c r="H88" s="24">
        <f t="shared" si="90"/>
        <v>5.629824209164325</v>
      </c>
      <c r="I88" s="24">
        <f t="shared" si="91"/>
        <v>5.629824209164325</v>
      </c>
      <c r="J88" s="24">
        <f t="shared" si="92"/>
        <v>5.629824209164325</v>
      </c>
      <c r="K88" s="24">
        <f t="shared" si="93"/>
        <v>5.629824209164325</v>
      </c>
      <c r="L88" s="24">
        <f t="shared" si="94"/>
        <v>5.629824209164325</v>
      </c>
      <c r="M88" s="24">
        <f t="shared" si="95"/>
        <v>5.629824209164325</v>
      </c>
      <c r="N88" s="24">
        <f t="shared" si="96"/>
        <v>5.629824209164325</v>
      </c>
      <c r="O88" s="24">
        <f t="shared" si="97"/>
        <v>5.629824209164325</v>
      </c>
      <c r="P88" s="18">
        <f t="shared" si="98"/>
        <v>5.629824209164325</v>
      </c>
    </row>
    <row r="89" spans="1:16" ht="12.75">
      <c r="A89" s="6" t="s">
        <v>53</v>
      </c>
      <c r="B89" s="7" t="s">
        <v>83</v>
      </c>
      <c r="C89" s="24">
        <f t="shared" si="87"/>
        <v>-67.5578905099719</v>
      </c>
      <c r="D89" s="7" t="s">
        <v>104</v>
      </c>
      <c r="E89" s="24">
        <f>I23/12</f>
        <v>5.629824209164325</v>
      </c>
      <c r="F89" s="24">
        <f t="shared" si="88"/>
        <v>5.629824209164325</v>
      </c>
      <c r="G89" s="24">
        <f t="shared" si="89"/>
        <v>5.629824209164325</v>
      </c>
      <c r="H89" s="24">
        <f t="shared" si="90"/>
        <v>5.629824209164325</v>
      </c>
      <c r="I89" s="24">
        <f t="shared" si="91"/>
        <v>5.629824209164325</v>
      </c>
      <c r="J89" s="24">
        <f t="shared" si="92"/>
        <v>5.629824209164325</v>
      </c>
      <c r="K89" s="24">
        <f t="shared" si="93"/>
        <v>5.629824209164325</v>
      </c>
      <c r="L89" s="24">
        <f t="shared" si="94"/>
        <v>5.629824209164325</v>
      </c>
      <c r="M89" s="24">
        <f t="shared" si="95"/>
        <v>5.629824209164325</v>
      </c>
      <c r="N89" s="24">
        <f t="shared" si="96"/>
        <v>5.629824209164325</v>
      </c>
      <c r="O89" s="24">
        <f t="shared" si="97"/>
        <v>5.629824209164325</v>
      </c>
      <c r="P89" s="18">
        <f t="shared" si="98"/>
        <v>5.629824209164325</v>
      </c>
    </row>
    <row r="90" spans="1:16" ht="12.75">
      <c r="A90" s="6" t="s">
        <v>47</v>
      </c>
      <c r="B90" s="7" t="s">
        <v>84</v>
      </c>
      <c r="C90" s="24">
        <f t="shared" si="87"/>
        <v>-205.79172801499138</v>
      </c>
      <c r="D90" s="7" t="s">
        <v>105</v>
      </c>
      <c r="E90" s="24">
        <f>I30/12</f>
        <v>17.149310667915945</v>
      </c>
      <c r="F90" s="24">
        <f t="shared" si="88"/>
        <v>17.149310667915945</v>
      </c>
      <c r="G90" s="24">
        <f t="shared" si="89"/>
        <v>17.149310667915945</v>
      </c>
      <c r="H90" s="24">
        <f t="shared" si="90"/>
        <v>17.149310667915945</v>
      </c>
      <c r="I90" s="24">
        <f t="shared" si="91"/>
        <v>17.149310667915945</v>
      </c>
      <c r="J90" s="24">
        <f t="shared" si="92"/>
        <v>17.149310667915945</v>
      </c>
      <c r="K90" s="24">
        <f t="shared" si="93"/>
        <v>17.149310667915945</v>
      </c>
      <c r="L90" s="24">
        <f t="shared" si="94"/>
        <v>17.149310667915945</v>
      </c>
      <c r="M90" s="24">
        <f t="shared" si="95"/>
        <v>17.149310667915945</v>
      </c>
      <c r="N90" s="24">
        <f t="shared" si="96"/>
        <v>17.149310667915945</v>
      </c>
      <c r="O90" s="24">
        <f t="shared" si="97"/>
        <v>17.149310667915945</v>
      </c>
      <c r="P90" s="18">
        <f t="shared" si="98"/>
        <v>17.149310667915945</v>
      </c>
    </row>
    <row r="91" spans="1:16" ht="12.75">
      <c r="A91" s="6" t="s">
        <v>89</v>
      </c>
      <c r="B91" s="7" t="s">
        <v>84</v>
      </c>
      <c r="C91" s="24">
        <f t="shared" si="87"/>
        <v>-168.3750501940838</v>
      </c>
      <c r="D91" s="7" t="s">
        <v>105</v>
      </c>
      <c r="E91" s="24">
        <f>I37/12</f>
        <v>14.031254182840316</v>
      </c>
      <c r="F91" s="24">
        <f t="shared" si="88"/>
        <v>14.031254182840316</v>
      </c>
      <c r="G91" s="24">
        <f t="shared" si="89"/>
        <v>14.031254182840316</v>
      </c>
      <c r="H91" s="24">
        <f t="shared" si="90"/>
        <v>14.031254182840316</v>
      </c>
      <c r="I91" s="24">
        <f t="shared" si="91"/>
        <v>14.031254182840316</v>
      </c>
      <c r="J91" s="24">
        <f t="shared" si="92"/>
        <v>14.031254182840316</v>
      </c>
      <c r="K91" s="24">
        <f t="shared" si="93"/>
        <v>14.031254182840316</v>
      </c>
      <c r="L91" s="24">
        <f t="shared" si="94"/>
        <v>14.031254182840316</v>
      </c>
      <c r="M91" s="24">
        <f t="shared" si="95"/>
        <v>14.031254182840316</v>
      </c>
      <c r="N91" s="24">
        <f t="shared" si="96"/>
        <v>14.031254182840316</v>
      </c>
      <c r="O91" s="24">
        <f t="shared" si="97"/>
        <v>14.031254182840316</v>
      </c>
      <c r="P91" s="18">
        <f t="shared" si="98"/>
        <v>14.031254182840316</v>
      </c>
    </row>
    <row r="92" spans="1:16" ht="12.75">
      <c r="A92" s="6" t="s">
        <v>79</v>
      </c>
      <c r="B92" s="7" t="s">
        <v>84</v>
      </c>
      <c r="C92" s="24">
        <f t="shared" si="87"/>
        <v>-17.045375451746757</v>
      </c>
      <c r="D92" s="7" t="s">
        <v>105</v>
      </c>
      <c r="E92" s="24">
        <f>I44/12</f>
        <v>1.4204479543122295</v>
      </c>
      <c r="F92" s="24">
        <f t="shared" si="88"/>
        <v>1.4204479543122295</v>
      </c>
      <c r="G92" s="24">
        <f t="shared" si="89"/>
        <v>1.4204479543122295</v>
      </c>
      <c r="H92" s="24">
        <f t="shared" si="90"/>
        <v>1.4204479543122295</v>
      </c>
      <c r="I92" s="24">
        <f t="shared" si="91"/>
        <v>1.4204479543122295</v>
      </c>
      <c r="J92" s="24">
        <f t="shared" si="92"/>
        <v>1.4204479543122295</v>
      </c>
      <c r="K92" s="24">
        <f t="shared" si="93"/>
        <v>1.4204479543122295</v>
      </c>
      <c r="L92" s="24">
        <f t="shared" si="94"/>
        <v>1.4204479543122295</v>
      </c>
      <c r="M92" s="24">
        <f t="shared" si="95"/>
        <v>1.4204479543122295</v>
      </c>
      <c r="N92" s="24">
        <f t="shared" si="96"/>
        <v>1.4204479543122295</v>
      </c>
      <c r="O92" s="24">
        <f t="shared" si="97"/>
        <v>1.4204479543122295</v>
      </c>
      <c r="P92" s="18">
        <f t="shared" si="98"/>
        <v>1.4204479543122295</v>
      </c>
    </row>
    <row r="93" spans="1:16" s="3" customFormat="1" ht="12.75">
      <c r="A93" s="25" t="s">
        <v>63</v>
      </c>
      <c r="B93" s="28"/>
      <c r="C93" s="29">
        <f>SUM(C87:C92)</f>
        <v>-3106.000000000001</v>
      </c>
      <c r="D93" s="29"/>
      <c r="E93" s="29">
        <f aca="true" t="shared" si="99" ref="E93:P93">SUM(E87:E92)</f>
        <v>258.8333333333334</v>
      </c>
      <c r="F93" s="29">
        <f t="shared" si="99"/>
        <v>258.8333333333334</v>
      </c>
      <c r="G93" s="29">
        <f t="shared" si="99"/>
        <v>258.8333333333334</v>
      </c>
      <c r="H93" s="29">
        <f t="shared" si="99"/>
        <v>258.8333333333334</v>
      </c>
      <c r="I93" s="29">
        <f t="shared" si="99"/>
        <v>258.8333333333334</v>
      </c>
      <c r="J93" s="29">
        <f t="shared" si="99"/>
        <v>258.8333333333334</v>
      </c>
      <c r="K93" s="29">
        <f t="shared" si="99"/>
        <v>258.8333333333334</v>
      </c>
      <c r="L93" s="29">
        <f t="shared" si="99"/>
        <v>258.8333333333334</v>
      </c>
      <c r="M93" s="29">
        <f t="shared" si="99"/>
        <v>258.8333333333334</v>
      </c>
      <c r="N93" s="29">
        <f t="shared" si="99"/>
        <v>258.8333333333334</v>
      </c>
      <c r="O93" s="29">
        <f t="shared" si="99"/>
        <v>258.8333333333334</v>
      </c>
      <c r="P93" s="30">
        <f t="shared" si="99"/>
        <v>258.8333333333334</v>
      </c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s="4" customFormat="1" ht="25.5">
      <c r="A95" s="26" t="s">
        <v>16</v>
      </c>
      <c r="B95" s="26" t="s">
        <v>11</v>
      </c>
      <c r="C95" s="27"/>
      <c r="D95" s="26" t="s">
        <v>66</v>
      </c>
      <c r="E95" s="27" t="s">
        <v>1</v>
      </c>
      <c r="F95" s="27" t="s">
        <v>2</v>
      </c>
      <c r="G95" s="27" t="s">
        <v>3</v>
      </c>
      <c r="H95" s="27" t="s">
        <v>4</v>
      </c>
      <c r="I95" s="27" t="s">
        <v>5</v>
      </c>
      <c r="J95" s="27" t="s">
        <v>6</v>
      </c>
      <c r="K95" s="27" t="s">
        <v>7</v>
      </c>
      <c r="L95" s="27" t="s">
        <v>8</v>
      </c>
      <c r="M95" s="27" t="s">
        <v>9</v>
      </c>
      <c r="N95" s="27" t="s">
        <v>10</v>
      </c>
      <c r="O95" s="26" t="s">
        <v>28</v>
      </c>
      <c r="P95" s="26" t="s">
        <v>29</v>
      </c>
    </row>
    <row r="96" spans="1:16" ht="12.75">
      <c r="A96" s="6" t="s">
        <v>35</v>
      </c>
      <c r="B96" s="7" t="s">
        <v>81</v>
      </c>
      <c r="C96" s="24">
        <f aca="true" t="shared" si="100" ref="C96:C101">-(SUM(E96:P96))</f>
        <v>-2215.893454691474</v>
      </c>
      <c r="D96" s="7" t="s">
        <v>106</v>
      </c>
      <c r="E96" s="24">
        <f>J9/12</f>
        <v>184.65778789095614</v>
      </c>
      <c r="F96" s="24">
        <f aca="true" t="shared" si="101" ref="F96:F101">E96</f>
        <v>184.65778789095614</v>
      </c>
      <c r="G96" s="24">
        <f aca="true" t="shared" si="102" ref="G96:G101">E96</f>
        <v>184.65778789095614</v>
      </c>
      <c r="H96" s="24">
        <f aca="true" t="shared" si="103" ref="H96:H101">E96</f>
        <v>184.65778789095614</v>
      </c>
      <c r="I96" s="24">
        <f aca="true" t="shared" si="104" ref="I96:I101">E96</f>
        <v>184.65778789095614</v>
      </c>
      <c r="J96" s="24">
        <f aca="true" t="shared" si="105" ref="J96:J101">E96</f>
        <v>184.65778789095614</v>
      </c>
      <c r="K96" s="24">
        <f aca="true" t="shared" si="106" ref="K96:K101">E96</f>
        <v>184.65778789095614</v>
      </c>
      <c r="L96" s="24">
        <f aca="true" t="shared" si="107" ref="L96:L101">E96</f>
        <v>184.65778789095614</v>
      </c>
      <c r="M96" s="24">
        <f aca="true" t="shared" si="108" ref="M96:M101">E96</f>
        <v>184.65778789095614</v>
      </c>
      <c r="N96" s="24">
        <f aca="true" t="shared" si="109" ref="N96:N101">E96</f>
        <v>184.65778789095614</v>
      </c>
      <c r="O96" s="24">
        <f aca="true" t="shared" si="110" ref="O96:O101">E96</f>
        <v>184.65778789095614</v>
      </c>
      <c r="P96" s="18">
        <f aca="true" t="shared" si="111" ref="P96:P101">E96</f>
        <v>184.65778789095614</v>
      </c>
    </row>
    <row r="97" spans="1:16" ht="12.75">
      <c r="A97" s="6" t="s">
        <v>41</v>
      </c>
      <c r="B97" s="7" t="s">
        <v>82</v>
      </c>
      <c r="C97" s="24">
        <f t="shared" si="100"/>
        <v>-58.03105340650516</v>
      </c>
      <c r="D97" s="7" t="s">
        <v>108</v>
      </c>
      <c r="E97" s="24">
        <f>J16/12</f>
        <v>4.8359211172087635</v>
      </c>
      <c r="F97" s="24">
        <f t="shared" si="101"/>
        <v>4.8359211172087635</v>
      </c>
      <c r="G97" s="24">
        <f t="shared" si="102"/>
        <v>4.8359211172087635</v>
      </c>
      <c r="H97" s="24">
        <f t="shared" si="103"/>
        <v>4.8359211172087635</v>
      </c>
      <c r="I97" s="24">
        <f t="shared" si="104"/>
        <v>4.8359211172087635</v>
      </c>
      <c r="J97" s="24">
        <f t="shared" si="105"/>
        <v>4.8359211172087635</v>
      </c>
      <c r="K97" s="24">
        <f t="shared" si="106"/>
        <v>4.8359211172087635</v>
      </c>
      <c r="L97" s="24">
        <f t="shared" si="107"/>
        <v>4.8359211172087635</v>
      </c>
      <c r="M97" s="24">
        <f t="shared" si="108"/>
        <v>4.8359211172087635</v>
      </c>
      <c r="N97" s="24">
        <f t="shared" si="109"/>
        <v>4.8359211172087635</v>
      </c>
      <c r="O97" s="24">
        <f t="shared" si="110"/>
        <v>4.8359211172087635</v>
      </c>
      <c r="P97" s="18">
        <f t="shared" si="111"/>
        <v>4.8359211172087635</v>
      </c>
    </row>
    <row r="98" spans="1:16" ht="12.75">
      <c r="A98" s="6" t="s">
        <v>53</v>
      </c>
      <c r="B98" s="7" t="s">
        <v>83</v>
      </c>
      <c r="C98" s="24">
        <f t="shared" si="100"/>
        <v>-58.03105340650516</v>
      </c>
      <c r="D98" s="7" t="s">
        <v>109</v>
      </c>
      <c r="E98" s="24">
        <f>J23/12</f>
        <v>4.8359211172087635</v>
      </c>
      <c r="F98" s="24">
        <f t="shared" si="101"/>
        <v>4.8359211172087635</v>
      </c>
      <c r="G98" s="24">
        <f t="shared" si="102"/>
        <v>4.8359211172087635</v>
      </c>
      <c r="H98" s="24">
        <f t="shared" si="103"/>
        <v>4.8359211172087635</v>
      </c>
      <c r="I98" s="24">
        <f t="shared" si="104"/>
        <v>4.8359211172087635</v>
      </c>
      <c r="J98" s="24">
        <f t="shared" si="105"/>
        <v>4.8359211172087635</v>
      </c>
      <c r="K98" s="24">
        <f t="shared" si="106"/>
        <v>4.8359211172087635</v>
      </c>
      <c r="L98" s="24">
        <f t="shared" si="107"/>
        <v>4.8359211172087635</v>
      </c>
      <c r="M98" s="24">
        <f t="shared" si="108"/>
        <v>4.8359211172087635</v>
      </c>
      <c r="N98" s="24">
        <f t="shared" si="109"/>
        <v>4.8359211172087635</v>
      </c>
      <c r="O98" s="24">
        <f t="shared" si="110"/>
        <v>4.8359211172087635</v>
      </c>
      <c r="P98" s="18">
        <f t="shared" si="111"/>
        <v>4.8359211172087635</v>
      </c>
    </row>
    <row r="99" spans="1:16" ht="12.75">
      <c r="A99" s="6" t="s">
        <v>47</v>
      </c>
      <c r="B99" s="7" t="s">
        <v>84</v>
      </c>
      <c r="C99" s="24">
        <f t="shared" si="100"/>
        <v>-176.77151653058488</v>
      </c>
      <c r="D99" s="7" t="s">
        <v>107</v>
      </c>
      <c r="E99" s="24">
        <f>J30/12</f>
        <v>14.730959710882074</v>
      </c>
      <c r="F99" s="24">
        <f t="shared" si="101"/>
        <v>14.730959710882074</v>
      </c>
      <c r="G99" s="24">
        <f t="shared" si="102"/>
        <v>14.730959710882074</v>
      </c>
      <c r="H99" s="24">
        <f t="shared" si="103"/>
        <v>14.730959710882074</v>
      </c>
      <c r="I99" s="24">
        <f t="shared" si="104"/>
        <v>14.730959710882074</v>
      </c>
      <c r="J99" s="24">
        <f t="shared" si="105"/>
        <v>14.730959710882074</v>
      </c>
      <c r="K99" s="24">
        <f t="shared" si="106"/>
        <v>14.730959710882074</v>
      </c>
      <c r="L99" s="24">
        <f t="shared" si="107"/>
        <v>14.730959710882074</v>
      </c>
      <c r="M99" s="24">
        <f t="shared" si="108"/>
        <v>14.730959710882074</v>
      </c>
      <c r="N99" s="24">
        <f t="shared" si="109"/>
        <v>14.730959710882074</v>
      </c>
      <c r="O99" s="24">
        <f t="shared" si="110"/>
        <v>14.730959710882074</v>
      </c>
      <c r="P99" s="18">
        <f t="shared" si="111"/>
        <v>14.730959710882074</v>
      </c>
    </row>
    <row r="100" spans="1:16" ht="12.75">
      <c r="A100" s="6" t="s">
        <v>89</v>
      </c>
      <c r="B100" s="7" t="s">
        <v>84</v>
      </c>
      <c r="C100" s="24">
        <f t="shared" si="100"/>
        <v>-144.63124079775127</v>
      </c>
      <c r="D100" s="7" t="s">
        <v>107</v>
      </c>
      <c r="E100" s="24">
        <f>J37/12</f>
        <v>12.052603399812606</v>
      </c>
      <c r="F100" s="24">
        <f t="shared" si="101"/>
        <v>12.052603399812606</v>
      </c>
      <c r="G100" s="24">
        <f t="shared" si="102"/>
        <v>12.052603399812606</v>
      </c>
      <c r="H100" s="24">
        <f t="shared" si="103"/>
        <v>12.052603399812606</v>
      </c>
      <c r="I100" s="24">
        <f t="shared" si="104"/>
        <v>12.052603399812606</v>
      </c>
      <c r="J100" s="24">
        <f t="shared" si="105"/>
        <v>12.052603399812606</v>
      </c>
      <c r="K100" s="24">
        <f t="shared" si="106"/>
        <v>12.052603399812606</v>
      </c>
      <c r="L100" s="24">
        <f t="shared" si="107"/>
        <v>12.052603399812606</v>
      </c>
      <c r="M100" s="24">
        <f t="shared" si="108"/>
        <v>12.052603399812606</v>
      </c>
      <c r="N100" s="24">
        <f t="shared" si="109"/>
        <v>12.052603399812606</v>
      </c>
      <c r="O100" s="24">
        <f t="shared" si="110"/>
        <v>12.052603399812606</v>
      </c>
      <c r="P100" s="18">
        <f t="shared" si="111"/>
        <v>12.052603399812606</v>
      </c>
    </row>
    <row r="101" spans="1:16" ht="12.75">
      <c r="A101" s="6" t="s">
        <v>79</v>
      </c>
      <c r="B101" s="7" t="s">
        <v>84</v>
      </c>
      <c r="C101" s="24">
        <f t="shared" si="100"/>
        <v>-14.641681167179764</v>
      </c>
      <c r="D101" s="7" t="s">
        <v>107</v>
      </c>
      <c r="E101" s="24">
        <f>J44/12</f>
        <v>1.22014009726498</v>
      </c>
      <c r="F101" s="24">
        <f t="shared" si="101"/>
        <v>1.22014009726498</v>
      </c>
      <c r="G101" s="24">
        <f t="shared" si="102"/>
        <v>1.22014009726498</v>
      </c>
      <c r="H101" s="24">
        <f t="shared" si="103"/>
        <v>1.22014009726498</v>
      </c>
      <c r="I101" s="24">
        <f t="shared" si="104"/>
        <v>1.22014009726498</v>
      </c>
      <c r="J101" s="24">
        <f t="shared" si="105"/>
        <v>1.22014009726498</v>
      </c>
      <c r="K101" s="24">
        <f t="shared" si="106"/>
        <v>1.22014009726498</v>
      </c>
      <c r="L101" s="24">
        <f t="shared" si="107"/>
        <v>1.22014009726498</v>
      </c>
      <c r="M101" s="24">
        <f t="shared" si="108"/>
        <v>1.22014009726498</v>
      </c>
      <c r="N101" s="24">
        <f t="shared" si="109"/>
        <v>1.22014009726498</v>
      </c>
      <c r="O101" s="24">
        <f t="shared" si="110"/>
        <v>1.22014009726498</v>
      </c>
      <c r="P101" s="18">
        <f t="shared" si="111"/>
        <v>1.22014009726498</v>
      </c>
    </row>
    <row r="102" spans="1:16" s="3" customFormat="1" ht="12.75">
      <c r="A102" s="25" t="s">
        <v>64</v>
      </c>
      <c r="B102" s="28"/>
      <c r="C102" s="29">
        <f>SUM(C96:C101)</f>
        <v>-2668</v>
      </c>
      <c r="D102" s="29"/>
      <c r="E102" s="29">
        <f aca="true" t="shared" si="112" ref="E102:P102">SUM(E96:E101)</f>
        <v>222.33333333333331</v>
      </c>
      <c r="F102" s="29">
        <f t="shared" si="112"/>
        <v>222.33333333333331</v>
      </c>
      <c r="G102" s="29">
        <f t="shared" si="112"/>
        <v>222.33333333333331</v>
      </c>
      <c r="H102" s="29">
        <f t="shared" si="112"/>
        <v>222.33333333333331</v>
      </c>
      <c r="I102" s="29">
        <f t="shared" si="112"/>
        <v>222.33333333333331</v>
      </c>
      <c r="J102" s="29">
        <f t="shared" si="112"/>
        <v>222.33333333333331</v>
      </c>
      <c r="K102" s="29">
        <f t="shared" si="112"/>
        <v>222.33333333333331</v>
      </c>
      <c r="L102" s="29">
        <f t="shared" si="112"/>
        <v>222.33333333333331</v>
      </c>
      <c r="M102" s="29">
        <f t="shared" si="112"/>
        <v>222.33333333333331</v>
      </c>
      <c r="N102" s="29">
        <f t="shared" si="112"/>
        <v>222.33333333333331</v>
      </c>
      <c r="O102" s="29">
        <f t="shared" si="112"/>
        <v>222.33333333333331</v>
      </c>
      <c r="P102" s="30">
        <f t="shared" si="112"/>
        <v>222.33333333333331</v>
      </c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ht="12.75">
      <c r="A104" s="3" t="s">
        <v>27</v>
      </c>
    </row>
    <row r="105" spans="1:4" ht="12.75">
      <c r="A105" s="6" t="s">
        <v>35</v>
      </c>
      <c r="B105" s="7" t="s">
        <v>81</v>
      </c>
      <c r="C105" s="1">
        <f aca="true" t="shared" si="113" ref="C105:C110">C51+C60+C69+C78+C87+C96</f>
        <v>-107953.3790657208</v>
      </c>
      <c r="D105" s="1">
        <f>C105+L9</f>
        <v>0</v>
      </c>
    </row>
    <row r="106" spans="1:4" ht="12.75">
      <c r="A106" s="6" t="s">
        <v>41</v>
      </c>
      <c r="B106" s="7" t="s">
        <v>82</v>
      </c>
      <c r="C106" s="1">
        <f t="shared" si="113"/>
        <v>-2827.1432873778613</v>
      </c>
      <c r="D106" s="1">
        <f>C106+L16</f>
        <v>0</v>
      </c>
    </row>
    <row r="107" spans="1:4" ht="12.75">
      <c r="A107" s="6" t="s">
        <v>53</v>
      </c>
      <c r="B107" s="7" t="s">
        <v>83</v>
      </c>
      <c r="C107" s="1">
        <f t="shared" si="113"/>
        <v>-2827.1432873778613</v>
      </c>
      <c r="D107" s="1">
        <f>C107+L23</f>
        <v>0</v>
      </c>
    </row>
    <row r="108" spans="1:4" ht="12.75">
      <c r="A108" s="6" t="s">
        <v>47</v>
      </c>
      <c r="B108" s="7" t="s">
        <v>84</v>
      </c>
      <c r="C108" s="1">
        <f t="shared" si="113"/>
        <v>-8611.913398474102</v>
      </c>
      <c r="D108" s="1">
        <f>C108+L30</f>
        <v>0</v>
      </c>
    </row>
    <row r="109" spans="1:4" ht="12.75">
      <c r="A109" s="6" t="s">
        <v>89</v>
      </c>
      <c r="B109" s="7" t="s">
        <v>84</v>
      </c>
      <c r="C109" s="1">
        <f t="shared" si="113"/>
        <v>-7046.1109623879</v>
      </c>
      <c r="D109" s="1">
        <f>C109+L37</f>
        <v>0</v>
      </c>
    </row>
    <row r="110" spans="1:4" ht="12.75">
      <c r="A110" s="6" t="s">
        <v>79</v>
      </c>
      <c r="B110" s="7" t="s">
        <v>84</v>
      </c>
      <c r="C110" s="1">
        <f t="shared" si="113"/>
        <v>-713.3099986614912</v>
      </c>
      <c r="D110" s="1">
        <f>C110+L44</f>
        <v>0</v>
      </c>
    </row>
    <row r="111" spans="1:4" ht="12.75">
      <c r="A111" s="39" t="s">
        <v>17</v>
      </c>
      <c r="B111" s="37"/>
      <c r="C111" s="38">
        <f>SUM(C105:C110)</f>
        <v>-129979.00000000004</v>
      </c>
      <c r="D111" s="1">
        <f>C111+L46</f>
        <v>0</v>
      </c>
    </row>
    <row r="112" spans="3:4" s="37" customFormat="1" ht="12.75">
      <c r="C112" s="38"/>
      <c r="D112" s="38"/>
    </row>
    <row r="113" spans="3:4" s="37" customFormat="1" ht="12.75">
      <c r="C113" s="38"/>
      <c r="D113" s="38"/>
    </row>
    <row r="114" spans="3:4" s="37" customFormat="1" ht="12.75">
      <c r="C114" s="38"/>
      <c r="D114" s="38"/>
    </row>
    <row r="115" spans="3:4" s="37" customFormat="1" ht="12.75">
      <c r="C115" s="38"/>
      <c r="D115" s="38"/>
    </row>
    <row r="116" spans="3:4" s="37" customFormat="1" ht="12.75">
      <c r="C116" s="38"/>
      <c r="D116" s="38"/>
    </row>
    <row r="117" spans="3:4" s="37" customFormat="1" ht="12.75">
      <c r="C117" s="38"/>
      <c r="D117" s="38"/>
    </row>
    <row r="118" spans="1:4" s="37" customFormat="1" ht="12.75">
      <c r="A118" s="39"/>
      <c r="C118" s="38"/>
      <c r="D118" s="38"/>
    </row>
    <row r="119" spans="3:4" s="37" customFormat="1" ht="12.75">
      <c r="C119" s="38"/>
      <c r="D119" s="38"/>
    </row>
    <row r="120" spans="3:4" s="37" customFormat="1" ht="12.75">
      <c r="C120" s="38"/>
      <c r="D120" s="38"/>
    </row>
    <row r="121" spans="3:4" s="37" customFormat="1" ht="12.75">
      <c r="C121" s="38"/>
      <c r="D121" s="38"/>
    </row>
    <row r="122" spans="3:4" s="37" customFormat="1" ht="12.75">
      <c r="C122" s="38"/>
      <c r="D122" s="38"/>
    </row>
    <row r="123" spans="3:4" s="37" customFormat="1" ht="12.75">
      <c r="C123" s="38"/>
      <c r="D123" s="38"/>
    </row>
    <row r="124" spans="3:4" s="37" customFormat="1" ht="12.75">
      <c r="C124" s="38"/>
      <c r="D124" s="38"/>
    </row>
    <row r="125" spans="1:4" s="37" customFormat="1" ht="12.75">
      <c r="A125" s="39"/>
      <c r="C125" s="38"/>
      <c r="D125" s="38"/>
    </row>
    <row r="126" spans="3:4" s="37" customFormat="1" ht="12.75">
      <c r="C126" s="38"/>
      <c r="D126" s="38"/>
    </row>
    <row r="127" spans="3:4" s="37" customFormat="1" ht="12.75">
      <c r="C127" s="38"/>
      <c r="D127" s="38"/>
    </row>
    <row r="128" spans="3:4" s="37" customFormat="1" ht="12.75">
      <c r="C128" s="38"/>
      <c r="D128" s="38"/>
    </row>
    <row r="129" spans="3:4" s="37" customFormat="1" ht="12.75">
      <c r="C129" s="38"/>
      <c r="D129" s="38"/>
    </row>
    <row r="130" spans="3:4" s="37" customFormat="1" ht="12.75">
      <c r="C130" s="38"/>
      <c r="D130" s="38"/>
    </row>
    <row r="131" spans="3:4" s="37" customFormat="1" ht="12.75">
      <c r="C131" s="38"/>
      <c r="D131" s="38"/>
    </row>
    <row r="132" spans="1:4" s="37" customFormat="1" ht="12.75">
      <c r="A132" s="39"/>
      <c r="C132" s="38"/>
      <c r="D132" s="38"/>
    </row>
    <row r="133" spans="1:4" s="37" customFormat="1" ht="12.75">
      <c r="A133" s="40"/>
      <c r="B133" s="40"/>
      <c r="C133" s="41"/>
      <c r="D133" s="38"/>
    </row>
  </sheetData>
  <printOptions gridLines="1"/>
  <pageMargins left="0.25" right="0.25" top="0.5" bottom="0.5" header="0.5" footer="0.5"/>
  <pageSetup fitToHeight="0" fitToWidth="1" horizontalDpi="600" verticalDpi="600" orientation="landscape" paperSize="5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30.140625" style="0" customWidth="1"/>
    <col min="3" max="3" width="15.00390625" style="0" bestFit="1" customWidth="1"/>
    <col min="4" max="4" width="18.28125" style="0" customWidth="1"/>
    <col min="5" max="5" width="13.8515625" style="0" customWidth="1"/>
    <col min="6" max="6" width="13.00390625" style="0" customWidth="1"/>
    <col min="7" max="7" width="13.140625" style="0" customWidth="1"/>
    <col min="8" max="8" width="13.421875" style="0" customWidth="1"/>
    <col min="9" max="9" width="13.7109375" style="0" customWidth="1"/>
    <col min="10" max="10" width="13.421875" style="0" customWidth="1"/>
    <col min="11" max="11" width="14.28125" style="0" hidden="1" customWidth="1"/>
    <col min="12" max="12" width="16.00390625" style="0" customWidth="1"/>
  </cols>
  <sheetData>
    <row r="1" ht="12.75">
      <c r="A1" t="s">
        <v>278</v>
      </c>
    </row>
    <row r="2" spans="1:12" ht="63.75">
      <c r="A2" s="26" t="s">
        <v>19</v>
      </c>
      <c r="B2" s="31" t="s">
        <v>152</v>
      </c>
      <c r="C2" s="26" t="s">
        <v>149</v>
      </c>
      <c r="D2" s="31" t="s">
        <v>148</v>
      </c>
      <c r="E2" s="26" t="s">
        <v>0</v>
      </c>
      <c r="F2" s="26" t="s">
        <v>21</v>
      </c>
      <c r="G2" s="26" t="s">
        <v>20</v>
      </c>
      <c r="H2" s="26" t="s">
        <v>22</v>
      </c>
      <c r="I2" s="26" t="s">
        <v>23</v>
      </c>
      <c r="J2" s="26" t="s">
        <v>24</v>
      </c>
      <c r="K2" s="26" t="s">
        <v>25</v>
      </c>
      <c r="L2" s="26" t="s">
        <v>150</v>
      </c>
    </row>
    <row r="3" spans="1:12" ht="12.75">
      <c r="A3" s="6" t="s">
        <v>30</v>
      </c>
      <c r="B3" s="7" t="s">
        <v>200</v>
      </c>
      <c r="C3" s="50">
        <v>1000000</v>
      </c>
      <c r="D3" s="52"/>
      <c r="E3" s="52"/>
      <c r="F3" s="52"/>
      <c r="G3" s="52"/>
      <c r="H3" s="52"/>
      <c r="I3" s="52"/>
      <c r="J3" s="52"/>
      <c r="K3" s="53"/>
      <c r="L3" s="36"/>
    </row>
    <row r="4" spans="1:12" ht="12.75">
      <c r="A4" s="6" t="s">
        <v>31</v>
      </c>
      <c r="B4" s="7" t="s">
        <v>201</v>
      </c>
      <c r="C4" s="50">
        <v>200000</v>
      </c>
      <c r="D4" s="52"/>
      <c r="E4" s="52"/>
      <c r="F4" s="52"/>
      <c r="G4" s="52"/>
      <c r="H4" s="52"/>
      <c r="I4" s="52"/>
      <c r="J4" s="52"/>
      <c r="K4" s="53"/>
      <c r="L4" s="36"/>
    </row>
    <row r="5" spans="1:12" ht="12.75">
      <c r="A5" s="6" t="s">
        <v>32</v>
      </c>
      <c r="B5" s="7" t="s">
        <v>202</v>
      </c>
      <c r="C5" s="50">
        <v>10000</v>
      </c>
      <c r="D5" s="52"/>
      <c r="E5" s="52"/>
      <c r="F5" s="52"/>
      <c r="G5" s="52"/>
      <c r="H5" s="52"/>
      <c r="I5" s="52"/>
      <c r="J5" s="52"/>
      <c r="K5" s="53"/>
      <c r="L5" s="36"/>
    </row>
    <row r="6" spans="1:12" ht="12.75">
      <c r="A6" s="6" t="s">
        <v>33</v>
      </c>
      <c r="B6" s="7" t="s">
        <v>203</v>
      </c>
      <c r="C6" s="50">
        <v>25000</v>
      </c>
      <c r="D6" s="52"/>
      <c r="E6" s="52"/>
      <c r="F6" s="52"/>
      <c r="G6" s="52"/>
      <c r="H6" s="52"/>
      <c r="I6" s="52"/>
      <c r="J6" s="52"/>
      <c r="K6" s="53"/>
      <c r="L6" s="36"/>
    </row>
    <row r="7" spans="1:12" ht="12.75">
      <c r="A7" s="6" t="s">
        <v>34</v>
      </c>
      <c r="B7" s="7" t="s">
        <v>204</v>
      </c>
      <c r="C7" s="50">
        <v>5000</v>
      </c>
      <c r="D7" s="52"/>
      <c r="E7" s="52"/>
      <c r="F7" s="52"/>
      <c r="G7" s="52"/>
      <c r="H7" s="52"/>
      <c r="I7" s="52"/>
      <c r="J7" s="52"/>
      <c r="K7" s="53"/>
      <c r="L7" s="36"/>
    </row>
    <row r="8" spans="1:12" ht="12.75">
      <c r="A8" s="6" t="s">
        <v>35</v>
      </c>
      <c r="B8" s="7" t="s">
        <v>205</v>
      </c>
      <c r="C8" s="50">
        <v>1000</v>
      </c>
      <c r="D8" s="52"/>
      <c r="E8" s="52"/>
      <c r="F8" s="52"/>
      <c r="G8" s="52"/>
      <c r="H8" s="52"/>
      <c r="I8" s="52"/>
      <c r="J8" s="52"/>
      <c r="K8" s="53"/>
      <c r="L8" s="36"/>
    </row>
    <row r="9" spans="1:12" ht="12.75">
      <c r="A9" s="9" t="s">
        <v>54</v>
      </c>
      <c r="B9" s="10"/>
      <c r="C9" s="51">
        <f>SUM(C3:C8)</f>
        <v>1241000</v>
      </c>
      <c r="D9" s="52"/>
      <c r="E9" s="52"/>
      <c r="F9" s="52"/>
      <c r="G9" s="52"/>
      <c r="H9" s="52"/>
      <c r="I9" s="52"/>
      <c r="J9" s="52"/>
      <c r="K9" s="53"/>
      <c r="L9" s="36"/>
    </row>
    <row r="10" spans="1:12" ht="12.75">
      <c r="A10" s="6" t="s">
        <v>36</v>
      </c>
      <c r="B10" s="7" t="s">
        <v>206</v>
      </c>
      <c r="C10" s="50">
        <v>25000</v>
      </c>
      <c r="D10" s="52"/>
      <c r="E10" s="52"/>
      <c r="F10" s="52"/>
      <c r="G10" s="52"/>
      <c r="H10" s="52"/>
      <c r="I10" s="52"/>
      <c r="J10" s="52"/>
      <c r="K10" s="53"/>
      <c r="L10" s="36"/>
    </row>
    <row r="11" spans="1:12" ht="12.75">
      <c r="A11" s="6" t="s">
        <v>37</v>
      </c>
      <c r="B11" s="7" t="s">
        <v>207</v>
      </c>
      <c r="C11" s="50">
        <v>5000</v>
      </c>
      <c r="D11" s="52"/>
      <c r="E11" s="52"/>
      <c r="F11" s="52"/>
      <c r="G11" s="52"/>
      <c r="H11" s="52"/>
      <c r="I11" s="52"/>
      <c r="J11" s="52"/>
      <c r="K11" s="53"/>
      <c r="L11" s="36"/>
    </row>
    <row r="12" spans="1:12" ht="12.75">
      <c r="A12" s="6" t="s">
        <v>38</v>
      </c>
      <c r="B12" s="7" t="s">
        <v>208</v>
      </c>
      <c r="C12" s="50">
        <v>500</v>
      </c>
      <c r="D12" s="52"/>
      <c r="E12" s="52"/>
      <c r="F12" s="52"/>
      <c r="G12" s="52"/>
      <c r="H12" s="52"/>
      <c r="I12" s="52"/>
      <c r="J12" s="52"/>
      <c r="K12" s="53"/>
      <c r="L12" s="36"/>
    </row>
    <row r="13" spans="1:12" ht="12.75">
      <c r="A13" s="6" t="s">
        <v>39</v>
      </c>
      <c r="B13" s="7" t="s">
        <v>209</v>
      </c>
      <c r="C13" s="50">
        <v>1000</v>
      </c>
      <c r="D13" s="52"/>
      <c r="E13" s="52"/>
      <c r="F13" s="52"/>
      <c r="G13" s="52"/>
      <c r="H13" s="52"/>
      <c r="I13" s="52"/>
      <c r="J13" s="52"/>
      <c r="K13" s="53"/>
      <c r="L13" s="36"/>
    </row>
    <row r="14" spans="1:12" ht="12.75">
      <c r="A14" s="6" t="s">
        <v>40</v>
      </c>
      <c r="B14" s="7" t="s">
        <v>210</v>
      </c>
      <c r="C14" s="50">
        <v>500</v>
      </c>
      <c r="D14" s="52"/>
      <c r="E14" s="52"/>
      <c r="F14" s="52"/>
      <c r="G14" s="52"/>
      <c r="H14" s="52"/>
      <c r="I14" s="52"/>
      <c r="J14" s="52"/>
      <c r="K14" s="53"/>
      <c r="L14" s="36"/>
    </row>
    <row r="15" spans="1:12" ht="12.75">
      <c r="A15" s="6" t="s">
        <v>41</v>
      </c>
      <c r="B15" s="7" t="s">
        <v>211</v>
      </c>
      <c r="C15" s="50">
        <v>500</v>
      </c>
      <c r="D15" s="52"/>
      <c r="E15" s="52"/>
      <c r="F15" s="52"/>
      <c r="G15" s="52"/>
      <c r="H15" s="52"/>
      <c r="I15" s="52"/>
      <c r="J15" s="52"/>
      <c r="K15" s="53"/>
      <c r="L15" s="36"/>
    </row>
    <row r="16" spans="1:12" ht="12.75">
      <c r="A16" s="9" t="s">
        <v>55</v>
      </c>
      <c r="B16" s="10"/>
      <c r="C16" s="51">
        <f>SUM(C10:C15)</f>
        <v>32500</v>
      </c>
      <c r="D16" s="52"/>
      <c r="E16" s="52"/>
      <c r="F16" s="52"/>
      <c r="G16" s="52"/>
      <c r="H16" s="52"/>
      <c r="I16" s="52"/>
      <c r="J16" s="52"/>
      <c r="K16" s="53"/>
      <c r="L16" s="36"/>
    </row>
    <row r="17" spans="1:12" ht="12.75">
      <c r="A17" s="6" t="s">
        <v>48</v>
      </c>
      <c r="B17" s="7" t="s">
        <v>212</v>
      </c>
      <c r="C17" s="50">
        <v>25000</v>
      </c>
      <c r="D17" s="52"/>
      <c r="E17" s="52"/>
      <c r="F17" s="52"/>
      <c r="G17" s="52"/>
      <c r="H17" s="52"/>
      <c r="I17" s="52"/>
      <c r="J17" s="52"/>
      <c r="K17" s="53"/>
      <c r="L17" s="36"/>
    </row>
    <row r="18" spans="1:12" ht="12.75">
      <c r="A18" s="6" t="s">
        <v>49</v>
      </c>
      <c r="B18" s="7" t="s">
        <v>213</v>
      </c>
      <c r="C18" s="50">
        <v>5000</v>
      </c>
      <c r="D18" s="52"/>
      <c r="E18" s="52"/>
      <c r="F18" s="52"/>
      <c r="G18" s="52"/>
      <c r="H18" s="52"/>
      <c r="I18" s="52"/>
      <c r="J18" s="52"/>
      <c r="K18" s="53"/>
      <c r="L18" s="36"/>
    </row>
    <row r="19" spans="1:12" ht="12.75">
      <c r="A19" s="6" t="s">
        <v>50</v>
      </c>
      <c r="B19" s="7" t="s">
        <v>214</v>
      </c>
      <c r="C19" s="50">
        <v>500</v>
      </c>
      <c r="D19" s="52"/>
      <c r="E19" s="52"/>
      <c r="F19" s="52"/>
      <c r="G19" s="52"/>
      <c r="H19" s="52"/>
      <c r="I19" s="52"/>
      <c r="J19" s="52"/>
      <c r="K19" s="53"/>
      <c r="L19" s="36"/>
    </row>
    <row r="20" spans="1:12" ht="12.75">
      <c r="A20" s="6" t="s">
        <v>51</v>
      </c>
      <c r="B20" s="7" t="s">
        <v>215</v>
      </c>
      <c r="C20" s="50">
        <v>1000</v>
      </c>
      <c r="D20" s="52"/>
      <c r="E20" s="52"/>
      <c r="F20" s="52"/>
      <c r="G20" s="52"/>
      <c r="H20" s="52"/>
      <c r="I20" s="52"/>
      <c r="J20" s="52"/>
      <c r="K20" s="53"/>
      <c r="L20" s="36"/>
    </row>
    <row r="21" spans="1:12" ht="12.75">
      <c r="A21" s="6" t="s">
        <v>52</v>
      </c>
      <c r="B21" s="7" t="s">
        <v>216</v>
      </c>
      <c r="C21" s="50">
        <v>500</v>
      </c>
      <c r="D21" s="52"/>
      <c r="E21" s="52"/>
      <c r="F21" s="52"/>
      <c r="G21" s="52"/>
      <c r="H21" s="52"/>
      <c r="I21" s="52"/>
      <c r="J21" s="52"/>
      <c r="K21" s="53"/>
      <c r="L21" s="36"/>
    </row>
    <row r="22" spans="1:12" ht="12.75">
      <c r="A22" s="6" t="s">
        <v>53</v>
      </c>
      <c r="B22" s="7" t="s">
        <v>217</v>
      </c>
      <c r="C22" s="50">
        <v>500</v>
      </c>
      <c r="D22" s="52"/>
      <c r="E22" s="52"/>
      <c r="F22" s="52"/>
      <c r="G22" s="52"/>
      <c r="H22" s="52"/>
      <c r="I22" s="52"/>
      <c r="J22" s="52"/>
      <c r="K22" s="53"/>
      <c r="L22" s="36"/>
    </row>
    <row r="23" spans="1:12" ht="12.75">
      <c r="A23" s="9" t="s">
        <v>56</v>
      </c>
      <c r="B23" s="10"/>
      <c r="C23" s="51">
        <f>SUM(C17:C22)</f>
        <v>32500</v>
      </c>
      <c r="D23" s="52"/>
      <c r="E23" s="52"/>
      <c r="F23" s="52"/>
      <c r="G23" s="52"/>
      <c r="H23" s="52"/>
      <c r="I23" s="52"/>
      <c r="J23" s="52"/>
      <c r="K23" s="53"/>
      <c r="L23" s="36"/>
    </row>
    <row r="24" spans="1:12" ht="12.75">
      <c r="A24" s="6" t="s">
        <v>42</v>
      </c>
      <c r="B24" s="7" t="s">
        <v>218</v>
      </c>
      <c r="C24" s="50">
        <v>75000</v>
      </c>
      <c r="D24" s="52"/>
      <c r="E24" s="52"/>
      <c r="F24" s="52"/>
      <c r="G24" s="52"/>
      <c r="H24" s="52"/>
      <c r="I24" s="52"/>
      <c r="J24" s="52"/>
      <c r="K24" s="53"/>
      <c r="L24" s="36"/>
    </row>
    <row r="25" spans="1:12" ht="12.75">
      <c r="A25" s="6" t="s">
        <v>43</v>
      </c>
      <c r="B25" s="7" t="s">
        <v>219</v>
      </c>
      <c r="C25" s="50">
        <v>15000</v>
      </c>
      <c r="D25" s="52"/>
      <c r="E25" s="52"/>
      <c r="F25" s="52"/>
      <c r="G25" s="52"/>
      <c r="H25" s="52"/>
      <c r="I25" s="52"/>
      <c r="J25" s="52"/>
      <c r="K25" s="53"/>
      <c r="L25" s="36"/>
    </row>
    <row r="26" spans="1:12" ht="12.75">
      <c r="A26" s="6" t="s">
        <v>45</v>
      </c>
      <c r="B26" s="7" t="s">
        <v>220</v>
      </c>
      <c r="C26" s="50">
        <v>5000</v>
      </c>
      <c r="D26" s="52"/>
      <c r="E26" s="52"/>
      <c r="F26" s="52"/>
      <c r="G26" s="52"/>
      <c r="H26" s="52"/>
      <c r="I26" s="52"/>
      <c r="J26" s="52"/>
      <c r="K26" s="53"/>
      <c r="L26" s="36"/>
    </row>
    <row r="27" spans="1:12" ht="12.75">
      <c r="A27" s="6" t="s">
        <v>44</v>
      </c>
      <c r="B27" s="7" t="s">
        <v>221</v>
      </c>
      <c r="C27" s="50">
        <v>2000</v>
      </c>
      <c r="D27" s="52"/>
      <c r="E27" s="52"/>
      <c r="F27" s="52"/>
      <c r="G27" s="52"/>
      <c r="H27" s="52"/>
      <c r="I27" s="52"/>
      <c r="J27" s="52"/>
      <c r="K27" s="53"/>
      <c r="L27" s="36"/>
    </row>
    <row r="28" spans="1:12" ht="12.75">
      <c r="A28" s="6" t="s">
        <v>46</v>
      </c>
      <c r="B28" s="7" t="s">
        <v>222</v>
      </c>
      <c r="C28" s="50">
        <v>1000</v>
      </c>
      <c r="D28" s="52"/>
      <c r="E28" s="52"/>
      <c r="F28" s="52"/>
      <c r="G28" s="52"/>
      <c r="H28" s="52"/>
      <c r="I28" s="52"/>
      <c r="J28" s="52"/>
      <c r="K28" s="53"/>
      <c r="L28" s="36"/>
    </row>
    <row r="29" spans="1:12" ht="12.75">
      <c r="A29" s="6" t="s">
        <v>47</v>
      </c>
      <c r="B29" s="7" t="s">
        <v>223</v>
      </c>
      <c r="C29" s="50">
        <v>1000</v>
      </c>
      <c r="D29" s="52"/>
      <c r="E29" s="52"/>
      <c r="F29" s="52"/>
      <c r="G29" s="52"/>
      <c r="H29" s="52"/>
      <c r="I29" s="52"/>
      <c r="J29" s="52"/>
      <c r="K29" s="53"/>
      <c r="L29" s="36"/>
    </row>
    <row r="30" spans="1:12" ht="12.75">
      <c r="A30" s="9" t="s">
        <v>57</v>
      </c>
      <c r="B30" s="10"/>
      <c r="C30" s="51">
        <f>SUM(C24:C29)</f>
        <v>99000</v>
      </c>
      <c r="D30" s="52"/>
      <c r="E30" s="52"/>
      <c r="F30" s="52"/>
      <c r="G30" s="52"/>
      <c r="H30" s="52"/>
      <c r="I30" s="52"/>
      <c r="J30" s="52"/>
      <c r="K30" s="53"/>
      <c r="L30" s="36"/>
    </row>
    <row r="31" spans="1:12" ht="12.75">
      <c r="A31" s="6" t="s">
        <v>68</v>
      </c>
      <c r="B31" s="7" t="s">
        <v>224</v>
      </c>
      <c r="C31" s="50">
        <v>60000</v>
      </c>
      <c r="D31" s="52"/>
      <c r="E31" s="52"/>
      <c r="F31" s="52"/>
      <c r="G31" s="52"/>
      <c r="H31" s="52"/>
      <c r="I31" s="52"/>
      <c r="J31" s="52"/>
      <c r="K31" s="53"/>
      <c r="L31" s="36"/>
    </row>
    <row r="32" spans="1:12" ht="12.75">
      <c r="A32" s="6" t="s">
        <v>69</v>
      </c>
      <c r="B32" s="7" t="s">
        <v>225</v>
      </c>
      <c r="C32" s="50">
        <v>12000</v>
      </c>
      <c r="D32" s="52"/>
      <c r="E32" s="52"/>
      <c r="F32" s="52"/>
      <c r="G32" s="52"/>
      <c r="H32" s="52"/>
      <c r="I32" s="52"/>
      <c r="J32" s="52"/>
      <c r="K32" s="53"/>
      <c r="L32" s="36"/>
    </row>
    <row r="33" spans="1:12" ht="12.75">
      <c r="A33" s="6" t="s">
        <v>70</v>
      </c>
      <c r="B33" s="7" t="s">
        <v>226</v>
      </c>
      <c r="C33" s="50">
        <v>5000</v>
      </c>
      <c r="D33" s="52"/>
      <c r="E33" s="52"/>
      <c r="F33" s="52"/>
      <c r="G33" s="52"/>
      <c r="H33" s="52"/>
      <c r="I33" s="52"/>
      <c r="J33" s="52"/>
      <c r="K33" s="53"/>
      <c r="L33" s="36"/>
    </row>
    <row r="34" spans="1:12" ht="12.75">
      <c r="A34" s="6" t="s">
        <v>71</v>
      </c>
      <c r="B34" s="7" t="s">
        <v>227</v>
      </c>
      <c r="C34" s="50">
        <v>2000</v>
      </c>
      <c r="D34" s="52"/>
      <c r="E34" s="52"/>
      <c r="F34" s="52"/>
      <c r="G34" s="52"/>
      <c r="H34" s="52"/>
      <c r="I34" s="52"/>
      <c r="J34" s="52"/>
      <c r="K34" s="53"/>
      <c r="L34" s="36"/>
    </row>
    <row r="35" spans="1:12" ht="12.75">
      <c r="A35" s="6" t="s">
        <v>72</v>
      </c>
      <c r="B35" s="7" t="s">
        <v>228</v>
      </c>
      <c r="C35" s="50">
        <v>1000</v>
      </c>
      <c r="D35" s="52"/>
      <c r="E35" s="52"/>
      <c r="F35" s="52"/>
      <c r="G35" s="52"/>
      <c r="H35" s="52"/>
      <c r="I35" s="52"/>
      <c r="J35" s="52"/>
      <c r="K35" s="53"/>
      <c r="L35" s="36"/>
    </row>
    <row r="36" spans="1:12" ht="12.75">
      <c r="A36" s="6" t="s">
        <v>73</v>
      </c>
      <c r="B36" s="7" t="s">
        <v>229</v>
      </c>
      <c r="C36" s="50">
        <v>1000</v>
      </c>
      <c r="D36" s="52"/>
      <c r="E36" s="52"/>
      <c r="F36" s="52"/>
      <c r="G36" s="52"/>
      <c r="H36" s="52"/>
      <c r="I36" s="52"/>
      <c r="J36" s="52"/>
      <c r="K36" s="53"/>
      <c r="L36" s="36"/>
    </row>
    <row r="37" spans="1:12" ht="12.75">
      <c r="A37" s="9" t="s">
        <v>67</v>
      </c>
      <c r="B37" s="10"/>
      <c r="C37" s="51">
        <f>SUM(C31:C36)</f>
        <v>81000</v>
      </c>
      <c r="D37" s="52"/>
      <c r="E37" s="52"/>
      <c r="F37" s="52"/>
      <c r="G37" s="52"/>
      <c r="H37" s="52"/>
      <c r="I37" s="52"/>
      <c r="J37" s="52"/>
      <c r="K37" s="53"/>
      <c r="L37" s="36"/>
    </row>
    <row r="38" spans="1:12" ht="12.75">
      <c r="A38" s="6" t="s">
        <v>74</v>
      </c>
      <c r="B38" s="7" t="s">
        <v>230</v>
      </c>
      <c r="C38" s="50">
        <v>5000</v>
      </c>
      <c r="D38" s="52"/>
      <c r="E38" s="52"/>
      <c r="F38" s="52"/>
      <c r="G38" s="52"/>
      <c r="H38" s="52"/>
      <c r="I38" s="52"/>
      <c r="J38" s="52"/>
      <c r="K38" s="53"/>
      <c r="L38" s="36"/>
    </row>
    <row r="39" spans="1:12" ht="12.75">
      <c r="A39" s="6" t="s">
        <v>75</v>
      </c>
      <c r="B39" s="7" t="s">
        <v>231</v>
      </c>
      <c r="C39" s="50">
        <v>1000</v>
      </c>
      <c r="D39" s="52"/>
      <c r="E39" s="52"/>
      <c r="F39" s="52"/>
      <c r="G39" s="52"/>
      <c r="H39" s="52"/>
      <c r="I39" s="52"/>
      <c r="J39" s="52"/>
      <c r="K39" s="53"/>
      <c r="L39" s="36"/>
    </row>
    <row r="40" spans="1:12" ht="12.75">
      <c r="A40" s="6" t="s">
        <v>76</v>
      </c>
      <c r="B40" s="7" t="s">
        <v>232</v>
      </c>
      <c r="C40" s="50">
        <v>1000</v>
      </c>
      <c r="D40" s="52"/>
      <c r="E40" s="52"/>
      <c r="F40" s="52"/>
      <c r="G40" s="52"/>
      <c r="H40" s="52"/>
      <c r="I40" s="52"/>
      <c r="J40" s="52"/>
      <c r="K40" s="53"/>
      <c r="L40" s="36"/>
    </row>
    <row r="41" spans="1:12" ht="12.75">
      <c r="A41" s="6" t="s">
        <v>77</v>
      </c>
      <c r="B41" s="7" t="s">
        <v>233</v>
      </c>
      <c r="C41" s="50">
        <v>500</v>
      </c>
      <c r="D41" s="52"/>
      <c r="E41" s="52"/>
      <c r="F41" s="52"/>
      <c r="G41" s="52"/>
      <c r="H41" s="52"/>
      <c r="I41" s="52"/>
      <c r="J41" s="52"/>
      <c r="K41" s="53"/>
      <c r="L41" s="36"/>
    </row>
    <row r="42" spans="1:12" ht="12.75">
      <c r="A42" s="6" t="s">
        <v>78</v>
      </c>
      <c r="B42" s="7" t="s">
        <v>234</v>
      </c>
      <c r="C42" s="50">
        <v>500</v>
      </c>
      <c r="D42" s="52"/>
      <c r="E42" s="52"/>
      <c r="F42" s="52"/>
      <c r="G42" s="52"/>
      <c r="H42" s="52"/>
      <c r="I42" s="52"/>
      <c r="J42" s="52"/>
      <c r="K42" s="53"/>
      <c r="L42" s="36"/>
    </row>
    <row r="43" spans="1:12" ht="12.75">
      <c r="A43" s="6" t="s">
        <v>79</v>
      </c>
      <c r="B43" s="7" t="s">
        <v>235</v>
      </c>
      <c r="C43" s="50">
        <v>200</v>
      </c>
      <c r="D43" s="52"/>
      <c r="E43" s="52"/>
      <c r="F43" s="52"/>
      <c r="G43" s="52"/>
      <c r="H43" s="52"/>
      <c r="I43" s="52"/>
      <c r="J43" s="52"/>
      <c r="K43" s="53"/>
      <c r="L43" s="36"/>
    </row>
    <row r="44" spans="1:12" ht="12.75">
      <c r="A44" s="9" t="s">
        <v>80</v>
      </c>
      <c r="B44" s="10"/>
      <c r="C44" s="51">
        <f>SUM(C38:C43)</f>
        <v>8200</v>
      </c>
      <c r="D44" s="52"/>
      <c r="E44" s="52"/>
      <c r="F44" s="52"/>
      <c r="G44" s="52"/>
      <c r="H44" s="52"/>
      <c r="I44" s="52"/>
      <c r="J44" s="52"/>
      <c r="K44" s="53"/>
      <c r="L44" s="36"/>
    </row>
    <row r="45" spans="1:12" ht="12.75">
      <c r="A45" s="32"/>
      <c r="B45" s="33"/>
      <c r="C45" s="52"/>
      <c r="D45" s="52"/>
      <c r="E45" s="52"/>
      <c r="F45" s="52"/>
      <c r="G45" s="52"/>
      <c r="H45" s="52"/>
      <c r="I45" s="52"/>
      <c r="J45" s="52"/>
      <c r="K45" s="53"/>
      <c r="L45" s="36"/>
    </row>
    <row r="46" spans="1:12" ht="12.75">
      <c r="A46" s="12" t="s">
        <v>58</v>
      </c>
      <c r="B46" s="13"/>
      <c r="C46" s="14">
        <f>C9+C16+C23+C30+C37+C44</f>
        <v>1494200</v>
      </c>
      <c r="D46" s="14">
        <f>+C46-L46</f>
        <v>1364221</v>
      </c>
      <c r="E46" s="14">
        <v>96159</v>
      </c>
      <c r="F46" s="14">
        <v>25086</v>
      </c>
      <c r="G46" s="14">
        <v>2528</v>
      </c>
      <c r="H46" s="14">
        <v>432</v>
      </c>
      <c r="I46" s="14">
        <v>3106</v>
      </c>
      <c r="J46" s="14">
        <v>2668</v>
      </c>
      <c r="K46" s="14">
        <f>K9+K16+K23+K30+K37+K44</f>
        <v>0</v>
      </c>
      <c r="L46" s="14">
        <v>129979</v>
      </c>
    </row>
    <row r="47" spans="1:12" ht="12.75">
      <c r="A47" s="6"/>
      <c r="B47" s="7"/>
      <c r="C47" s="50">
        <v>1494200</v>
      </c>
      <c r="D47" s="50">
        <v>1364221</v>
      </c>
      <c r="E47" s="50">
        <v>96159</v>
      </c>
      <c r="F47" s="50">
        <v>25086</v>
      </c>
      <c r="G47" s="50">
        <v>2528</v>
      </c>
      <c r="H47" s="50">
        <v>432</v>
      </c>
      <c r="I47" s="50">
        <v>3106</v>
      </c>
      <c r="J47" s="50">
        <v>2668</v>
      </c>
      <c r="K47" s="54">
        <v>0</v>
      </c>
      <c r="L47" s="18">
        <f>SUM(E47:K47)</f>
        <v>129979</v>
      </c>
    </row>
    <row r="48" spans="1:12" ht="12.75">
      <c r="A48" s="15" t="s">
        <v>196</v>
      </c>
      <c r="B48" s="16"/>
      <c r="C48" s="55">
        <f aca="true" t="shared" si="0" ref="C48:J48">C47/$C$46</f>
        <v>1</v>
      </c>
      <c r="D48" s="55">
        <f t="shared" si="0"/>
        <v>0.9130109757729888</v>
      </c>
      <c r="E48" s="55">
        <f t="shared" si="0"/>
        <v>0.06435483870967743</v>
      </c>
      <c r="F48" s="55">
        <f t="shared" si="0"/>
        <v>0.016788917146299022</v>
      </c>
      <c r="G48" s="55">
        <f t="shared" si="0"/>
        <v>0.001691875250970419</v>
      </c>
      <c r="H48" s="55">
        <f t="shared" si="0"/>
        <v>0.0002891179226341855</v>
      </c>
      <c r="I48" s="55">
        <f t="shared" si="0"/>
        <v>0.0020787043233837506</v>
      </c>
      <c r="J48" s="55">
        <f t="shared" si="0"/>
        <v>0.0017855708740463123</v>
      </c>
      <c r="K48" s="55">
        <v>0</v>
      </c>
      <c r="L48" s="56">
        <f>SUM(E48:K48)</f>
        <v>0.0869890242270111</v>
      </c>
    </row>
    <row r="50" ht="12.75">
      <c r="A50" t="s">
        <v>279</v>
      </c>
    </row>
    <row r="51" ht="12.75">
      <c r="A51" t="s">
        <v>197</v>
      </c>
    </row>
    <row r="52" ht="12.75">
      <c r="A52" t="s">
        <v>280</v>
      </c>
    </row>
  </sheetData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A51" sqref="A51"/>
    </sheetView>
  </sheetViews>
  <sheetFormatPr defaultColWidth="9.140625" defaultRowHeight="12.75"/>
  <cols>
    <col min="1" max="1" width="31.57421875" style="0" customWidth="1"/>
    <col min="2" max="2" width="30.140625" style="0" customWidth="1"/>
    <col min="3" max="3" width="15.00390625" style="0" bestFit="1" customWidth="1"/>
    <col min="4" max="4" width="18.28125" style="0" customWidth="1"/>
    <col min="5" max="5" width="13.8515625" style="0" customWidth="1"/>
    <col min="6" max="6" width="13.00390625" style="0" customWidth="1"/>
    <col min="7" max="7" width="13.140625" style="0" customWidth="1"/>
    <col min="8" max="8" width="13.421875" style="0" customWidth="1"/>
    <col min="9" max="9" width="13.7109375" style="0" customWidth="1"/>
    <col min="10" max="10" width="13.421875" style="0" customWidth="1"/>
    <col min="11" max="11" width="14.28125" style="0" hidden="1" customWidth="1"/>
    <col min="12" max="12" width="16.00390625" style="0" customWidth="1"/>
  </cols>
  <sheetData>
    <row r="1" ht="12.75">
      <c r="A1" t="s">
        <v>154</v>
      </c>
    </row>
    <row r="2" spans="1:12" ht="63.75">
      <c r="A2" s="26" t="s">
        <v>19</v>
      </c>
      <c r="B2" s="31" t="s">
        <v>152</v>
      </c>
      <c r="C2" s="26" t="s">
        <v>149</v>
      </c>
      <c r="D2" s="31" t="s">
        <v>148</v>
      </c>
      <c r="E2" s="26" t="s">
        <v>0</v>
      </c>
      <c r="F2" s="26" t="s">
        <v>21</v>
      </c>
      <c r="G2" s="26" t="s">
        <v>20</v>
      </c>
      <c r="H2" s="26" t="s">
        <v>22</v>
      </c>
      <c r="I2" s="26" t="s">
        <v>23</v>
      </c>
      <c r="J2" s="26" t="s">
        <v>24</v>
      </c>
      <c r="K2" s="26" t="s">
        <v>25</v>
      </c>
      <c r="L2" s="26" t="s">
        <v>150</v>
      </c>
    </row>
    <row r="3" spans="1:12" ht="12.75">
      <c r="A3" s="6" t="s">
        <v>30</v>
      </c>
      <c r="B3" s="7" t="s">
        <v>200</v>
      </c>
      <c r="C3" s="8">
        <v>1000000</v>
      </c>
      <c r="D3" s="8">
        <f aca="true" t="shared" si="0" ref="D3:D44">+C3-L3</f>
        <v>913010.9757729889</v>
      </c>
      <c r="E3" s="8">
        <f aca="true" t="shared" si="1" ref="E3:E8">C3*$E$48</f>
        <v>64354.838709677424</v>
      </c>
      <c r="F3" s="8">
        <f aca="true" t="shared" si="2" ref="F3:F8">C3*$F$48</f>
        <v>16788.917146299023</v>
      </c>
      <c r="G3" s="8">
        <f aca="true" t="shared" si="3" ref="G3:G8">C3*$G$48</f>
        <v>1691.8752509704188</v>
      </c>
      <c r="H3" s="8">
        <f aca="true" t="shared" si="4" ref="H3:H8">C3*$H$48</f>
        <v>289.1179226341855</v>
      </c>
      <c r="I3" s="8">
        <f aca="true" t="shared" si="5" ref="I3:I8">C3*$I$48</f>
        <v>2078.7043233837508</v>
      </c>
      <c r="J3" s="8">
        <f aca="true" t="shared" si="6" ref="J3:J8">C3*$J$48</f>
        <v>1785.5708740463124</v>
      </c>
      <c r="K3" s="21">
        <v>0</v>
      </c>
      <c r="L3" s="18">
        <f>SUM(E3:K3)</f>
        <v>86989.02422701112</v>
      </c>
    </row>
    <row r="4" spans="1:12" ht="12.75">
      <c r="A4" s="6" t="s">
        <v>31</v>
      </c>
      <c r="B4" s="7" t="s">
        <v>201</v>
      </c>
      <c r="C4" s="8">
        <v>200000</v>
      </c>
      <c r="D4" s="8">
        <f t="shared" si="0"/>
        <v>182602.19515459778</v>
      </c>
      <c r="E4" s="8">
        <f t="shared" si="1"/>
        <v>12870.967741935485</v>
      </c>
      <c r="F4" s="8">
        <f t="shared" si="2"/>
        <v>3357.7834292598045</v>
      </c>
      <c r="G4" s="8">
        <f t="shared" si="3"/>
        <v>338.37505019408377</v>
      </c>
      <c r="H4" s="8">
        <f t="shared" si="4"/>
        <v>57.8235845268371</v>
      </c>
      <c r="I4" s="8">
        <f t="shared" si="5"/>
        <v>415.7408646767501</v>
      </c>
      <c r="J4" s="8">
        <f t="shared" si="6"/>
        <v>357.11417480926247</v>
      </c>
      <c r="K4" s="21">
        <v>0</v>
      </c>
      <c r="L4" s="18">
        <f aca="true" t="shared" si="7" ref="L4:L48">SUM(E4:K4)</f>
        <v>17397.804845402225</v>
      </c>
    </row>
    <row r="5" spans="1:12" ht="12.75">
      <c r="A5" s="6" t="s">
        <v>32</v>
      </c>
      <c r="B5" s="7" t="s">
        <v>202</v>
      </c>
      <c r="C5" s="8">
        <v>10000</v>
      </c>
      <c r="D5" s="8">
        <f t="shared" si="0"/>
        <v>9130.10975772989</v>
      </c>
      <c r="E5" s="8">
        <f t="shared" si="1"/>
        <v>643.5483870967743</v>
      </c>
      <c r="F5" s="8">
        <f t="shared" si="2"/>
        <v>167.88917146299022</v>
      </c>
      <c r="G5" s="8">
        <f t="shared" si="3"/>
        <v>16.918752509704188</v>
      </c>
      <c r="H5" s="8">
        <f t="shared" si="4"/>
        <v>2.891179226341855</v>
      </c>
      <c r="I5" s="8">
        <f t="shared" si="5"/>
        <v>20.787043233837505</v>
      </c>
      <c r="J5" s="8">
        <f t="shared" si="6"/>
        <v>17.855708740463122</v>
      </c>
      <c r="K5" s="21">
        <v>0</v>
      </c>
      <c r="L5" s="18">
        <f t="shared" si="7"/>
        <v>869.8902422701111</v>
      </c>
    </row>
    <row r="6" spans="1:12" ht="12.75">
      <c r="A6" s="6" t="s">
        <v>33</v>
      </c>
      <c r="B6" s="7" t="s">
        <v>203</v>
      </c>
      <c r="C6" s="8">
        <v>25000</v>
      </c>
      <c r="D6" s="8">
        <f t="shared" si="0"/>
        <v>22825.274394324722</v>
      </c>
      <c r="E6" s="8">
        <f t="shared" si="1"/>
        <v>1608.8709677419356</v>
      </c>
      <c r="F6" s="8">
        <f t="shared" si="2"/>
        <v>419.72292865747556</v>
      </c>
      <c r="G6" s="8">
        <f t="shared" si="3"/>
        <v>42.29688127426047</v>
      </c>
      <c r="H6" s="8">
        <f t="shared" si="4"/>
        <v>7.227948065854638</v>
      </c>
      <c r="I6" s="8">
        <f t="shared" si="5"/>
        <v>51.96760808459376</v>
      </c>
      <c r="J6" s="8">
        <f t="shared" si="6"/>
        <v>44.63927185115781</v>
      </c>
      <c r="K6" s="21">
        <v>0</v>
      </c>
      <c r="L6" s="18">
        <f t="shared" si="7"/>
        <v>2174.725605675278</v>
      </c>
    </row>
    <row r="7" spans="1:12" ht="12.75">
      <c r="A7" s="6" t="s">
        <v>34</v>
      </c>
      <c r="B7" s="7" t="s">
        <v>204</v>
      </c>
      <c r="C7" s="8">
        <v>5000</v>
      </c>
      <c r="D7" s="8">
        <f t="shared" si="0"/>
        <v>4565.054878864945</v>
      </c>
      <c r="E7" s="8">
        <f t="shared" si="1"/>
        <v>321.77419354838713</v>
      </c>
      <c r="F7" s="8">
        <f t="shared" si="2"/>
        <v>83.94458573149511</v>
      </c>
      <c r="G7" s="8">
        <f t="shared" si="3"/>
        <v>8.459376254852094</v>
      </c>
      <c r="H7" s="8">
        <f t="shared" si="4"/>
        <v>1.4455896131709276</v>
      </c>
      <c r="I7" s="8">
        <f t="shared" si="5"/>
        <v>10.393521616918752</v>
      </c>
      <c r="J7" s="8">
        <f t="shared" si="6"/>
        <v>8.927854370231561</v>
      </c>
      <c r="K7" s="21">
        <v>0</v>
      </c>
      <c r="L7" s="18">
        <f t="shared" si="7"/>
        <v>434.94512113505556</v>
      </c>
    </row>
    <row r="8" spans="1:12" ht="12.75">
      <c r="A8" s="6" t="s">
        <v>35</v>
      </c>
      <c r="B8" s="7" t="s">
        <v>205</v>
      </c>
      <c r="C8" s="8">
        <v>1000</v>
      </c>
      <c r="D8" s="8">
        <f t="shared" si="0"/>
        <v>913.0109757729889</v>
      </c>
      <c r="E8" s="8">
        <f t="shared" si="1"/>
        <v>64.35483870967742</v>
      </c>
      <c r="F8" s="8">
        <f t="shared" si="2"/>
        <v>16.78891714629902</v>
      </c>
      <c r="G8" s="8">
        <f t="shared" si="3"/>
        <v>1.691875250970419</v>
      </c>
      <c r="H8" s="8">
        <f t="shared" si="4"/>
        <v>0.2891179226341855</v>
      </c>
      <c r="I8" s="8">
        <f t="shared" si="5"/>
        <v>2.0787043233837506</v>
      </c>
      <c r="J8" s="8">
        <f t="shared" si="6"/>
        <v>1.7855708740463123</v>
      </c>
      <c r="K8" s="21">
        <v>0</v>
      </c>
      <c r="L8" s="18">
        <f t="shared" si="7"/>
        <v>86.98902422701111</v>
      </c>
    </row>
    <row r="9" spans="1:12" ht="12.75">
      <c r="A9" s="9" t="s">
        <v>54</v>
      </c>
      <c r="B9" s="10"/>
      <c r="C9" s="11">
        <f>SUM(C3:C8)</f>
        <v>1241000</v>
      </c>
      <c r="D9" s="11">
        <f t="shared" si="0"/>
        <v>1133046.6209342792</v>
      </c>
      <c r="E9" s="11">
        <f>SUM(E3:E8)</f>
        <v>79864.3548387097</v>
      </c>
      <c r="F9" s="11">
        <f aca="true" t="shared" si="8" ref="F9:K9">SUM(F3:F8)</f>
        <v>20835.04617855709</v>
      </c>
      <c r="G9" s="11">
        <f t="shared" si="8"/>
        <v>2099.61718645429</v>
      </c>
      <c r="H9" s="11">
        <f t="shared" si="8"/>
        <v>358.7953419890243</v>
      </c>
      <c r="I9" s="11">
        <f t="shared" si="8"/>
        <v>2579.672065319235</v>
      </c>
      <c r="J9" s="11">
        <f t="shared" si="8"/>
        <v>2215.893454691474</v>
      </c>
      <c r="K9" s="22">
        <f t="shared" si="8"/>
        <v>0</v>
      </c>
      <c r="L9" s="19">
        <f t="shared" si="7"/>
        <v>107953.3790657208</v>
      </c>
    </row>
    <row r="10" spans="1:12" ht="12.75">
      <c r="A10" s="6" t="s">
        <v>36</v>
      </c>
      <c r="B10" s="7" t="s">
        <v>206</v>
      </c>
      <c r="C10" s="8">
        <v>25000</v>
      </c>
      <c r="D10" s="8">
        <f t="shared" si="0"/>
        <v>22825.274394324722</v>
      </c>
      <c r="E10" s="8">
        <f aca="true" t="shared" si="9" ref="E10:E29">C10*$E$48</f>
        <v>1608.8709677419356</v>
      </c>
      <c r="F10" s="8">
        <f aca="true" t="shared" si="10" ref="F10:F29">C10*$F$48</f>
        <v>419.72292865747556</v>
      </c>
      <c r="G10" s="8">
        <f aca="true" t="shared" si="11" ref="G10:G29">C10*$G$48</f>
        <v>42.29688127426047</v>
      </c>
      <c r="H10" s="8">
        <f aca="true" t="shared" si="12" ref="H10:H29">C10*$H$48</f>
        <v>7.227948065854638</v>
      </c>
      <c r="I10" s="8">
        <f aca="true" t="shared" si="13" ref="I10:I29">C10*$I$48</f>
        <v>51.96760808459376</v>
      </c>
      <c r="J10" s="8">
        <f aca="true" t="shared" si="14" ref="J10:J29">C10*$J$48</f>
        <v>44.63927185115781</v>
      </c>
      <c r="K10" s="21">
        <v>0</v>
      </c>
      <c r="L10" s="18">
        <f t="shared" si="7"/>
        <v>2174.725605675278</v>
      </c>
    </row>
    <row r="11" spans="1:12" ht="12.75">
      <c r="A11" s="6" t="s">
        <v>37</v>
      </c>
      <c r="B11" s="7" t="s">
        <v>207</v>
      </c>
      <c r="C11" s="8">
        <v>5000</v>
      </c>
      <c r="D11" s="8">
        <f t="shared" si="0"/>
        <v>4565.054878864945</v>
      </c>
      <c r="E11" s="8">
        <f t="shared" si="9"/>
        <v>321.77419354838713</v>
      </c>
      <c r="F11" s="8">
        <f t="shared" si="10"/>
        <v>83.94458573149511</v>
      </c>
      <c r="G11" s="8">
        <f t="shared" si="11"/>
        <v>8.459376254852094</v>
      </c>
      <c r="H11" s="8">
        <f t="shared" si="12"/>
        <v>1.4455896131709276</v>
      </c>
      <c r="I11" s="8">
        <f t="shared" si="13"/>
        <v>10.393521616918752</v>
      </c>
      <c r="J11" s="8">
        <f t="shared" si="14"/>
        <v>8.927854370231561</v>
      </c>
      <c r="K11" s="21">
        <v>0</v>
      </c>
      <c r="L11" s="18">
        <f t="shared" si="7"/>
        <v>434.94512113505556</v>
      </c>
    </row>
    <row r="12" spans="1:12" ht="12.75">
      <c r="A12" s="6" t="s">
        <v>38</v>
      </c>
      <c r="B12" s="7" t="s">
        <v>208</v>
      </c>
      <c r="C12" s="8">
        <v>500</v>
      </c>
      <c r="D12" s="8">
        <f t="shared" si="0"/>
        <v>456.50548788649445</v>
      </c>
      <c r="E12" s="8">
        <f t="shared" si="9"/>
        <v>32.17741935483871</v>
      </c>
      <c r="F12" s="8">
        <f t="shared" si="10"/>
        <v>8.39445857314951</v>
      </c>
      <c r="G12" s="8">
        <f t="shared" si="11"/>
        <v>0.8459376254852095</v>
      </c>
      <c r="H12" s="8">
        <f t="shared" si="12"/>
        <v>0.14455896131709275</v>
      </c>
      <c r="I12" s="8">
        <f t="shared" si="13"/>
        <v>1.0393521616918753</v>
      </c>
      <c r="J12" s="8">
        <f t="shared" si="14"/>
        <v>0.8927854370231562</v>
      </c>
      <c r="K12" s="21">
        <v>0</v>
      </c>
      <c r="L12" s="18">
        <f t="shared" si="7"/>
        <v>43.49451211350556</v>
      </c>
    </row>
    <row r="13" spans="1:12" ht="12.75">
      <c r="A13" s="6" t="s">
        <v>39</v>
      </c>
      <c r="B13" s="7" t="s">
        <v>209</v>
      </c>
      <c r="C13" s="8">
        <v>1000</v>
      </c>
      <c r="D13" s="8">
        <f t="shared" si="0"/>
        <v>913.0109757729889</v>
      </c>
      <c r="E13" s="8">
        <f t="shared" si="9"/>
        <v>64.35483870967742</v>
      </c>
      <c r="F13" s="8">
        <f t="shared" si="10"/>
        <v>16.78891714629902</v>
      </c>
      <c r="G13" s="8">
        <f t="shared" si="11"/>
        <v>1.691875250970419</v>
      </c>
      <c r="H13" s="8">
        <f t="shared" si="12"/>
        <v>0.2891179226341855</v>
      </c>
      <c r="I13" s="8">
        <f t="shared" si="13"/>
        <v>2.0787043233837506</v>
      </c>
      <c r="J13" s="8">
        <f t="shared" si="14"/>
        <v>1.7855708740463123</v>
      </c>
      <c r="K13" s="21">
        <v>0</v>
      </c>
      <c r="L13" s="18">
        <f t="shared" si="7"/>
        <v>86.98902422701111</v>
      </c>
    </row>
    <row r="14" spans="1:12" ht="12.75">
      <c r="A14" s="6" t="s">
        <v>40</v>
      </c>
      <c r="B14" s="7" t="s">
        <v>210</v>
      </c>
      <c r="C14" s="8">
        <v>500</v>
      </c>
      <c r="D14" s="8">
        <f t="shared" si="0"/>
        <v>456.50548788649445</v>
      </c>
      <c r="E14" s="8">
        <f t="shared" si="9"/>
        <v>32.17741935483871</v>
      </c>
      <c r="F14" s="8">
        <f t="shared" si="10"/>
        <v>8.39445857314951</v>
      </c>
      <c r="G14" s="8">
        <f t="shared" si="11"/>
        <v>0.8459376254852095</v>
      </c>
      <c r="H14" s="8">
        <f t="shared" si="12"/>
        <v>0.14455896131709275</v>
      </c>
      <c r="I14" s="8">
        <f t="shared" si="13"/>
        <v>1.0393521616918753</v>
      </c>
      <c r="J14" s="8">
        <f t="shared" si="14"/>
        <v>0.8927854370231562</v>
      </c>
      <c r="K14" s="21">
        <v>0</v>
      </c>
      <c r="L14" s="18">
        <f t="shared" si="7"/>
        <v>43.49451211350556</v>
      </c>
    </row>
    <row r="15" spans="1:12" ht="12.75">
      <c r="A15" s="6" t="s">
        <v>41</v>
      </c>
      <c r="B15" s="7" t="s">
        <v>211</v>
      </c>
      <c r="C15" s="8">
        <v>500</v>
      </c>
      <c r="D15" s="8">
        <f t="shared" si="0"/>
        <v>456.50548788649445</v>
      </c>
      <c r="E15" s="8">
        <f t="shared" si="9"/>
        <v>32.17741935483871</v>
      </c>
      <c r="F15" s="8">
        <f t="shared" si="10"/>
        <v>8.39445857314951</v>
      </c>
      <c r="G15" s="8">
        <f t="shared" si="11"/>
        <v>0.8459376254852095</v>
      </c>
      <c r="H15" s="8">
        <f t="shared" si="12"/>
        <v>0.14455896131709275</v>
      </c>
      <c r="I15" s="8">
        <f t="shared" si="13"/>
        <v>1.0393521616918753</v>
      </c>
      <c r="J15" s="8">
        <f t="shared" si="14"/>
        <v>0.8927854370231562</v>
      </c>
      <c r="K15" s="21">
        <v>0</v>
      </c>
      <c r="L15" s="18">
        <f t="shared" si="7"/>
        <v>43.49451211350556</v>
      </c>
    </row>
    <row r="16" spans="1:12" ht="12.75">
      <c r="A16" s="9" t="s">
        <v>55</v>
      </c>
      <c r="B16" s="10"/>
      <c r="C16" s="11">
        <f>SUM(C10:C15)</f>
        <v>32500</v>
      </c>
      <c r="D16" s="11">
        <f t="shared" si="0"/>
        <v>29672.85671262214</v>
      </c>
      <c r="E16" s="11">
        <f>SUM(E10:E15)</f>
        <v>2091.532258064516</v>
      </c>
      <c r="F16" s="11">
        <f aca="true" t="shared" si="15" ref="F16:K16">SUM(F10:F15)</f>
        <v>545.6398072547183</v>
      </c>
      <c r="G16" s="11">
        <f t="shared" si="15"/>
        <v>54.985945656538604</v>
      </c>
      <c r="H16" s="11">
        <f t="shared" si="15"/>
        <v>9.396332485611032</v>
      </c>
      <c r="I16" s="11">
        <f t="shared" si="15"/>
        <v>67.5578905099719</v>
      </c>
      <c r="J16" s="11">
        <f t="shared" si="15"/>
        <v>58.03105340650516</v>
      </c>
      <c r="K16" s="22">
        <f t="shared" si="15"/>
        <v>0</v>
      </c>
      <c r="L16" s="19">
        <f t="shared" si="7"/>
        <v>2827.143287377861</v>
      </c>
    </row>
    <row r="17" spans="1:12" ht="12.75">
      <c r="A17" s="6" t="s">
        <v>48</v>
      </c>
      <c r="B17" s="7" t="s">
        <v>212</v>
      </c>
      <c r="C17" s="8">
        <v>25000</v>
      </c>
      <c r="D17" s="8">
        <f t="shared" si="0"/>
        <v>22825.274394324722</v>
      </c>
      <c r="E17" s="8">
        <f t="shared" si="9"/>
        <v>1608.8709677419356</v>
      </c>
      <c r="F17" s="8">
        <f t="shared" si="10"/>
        <v>419.72292865747556</v>
      </c>
      <c r="G17" s="8">
        <f t="shared" si="11"/>
        <v>42.29688127426047</v>
      </c>
      <c r="H17" s="8">
        <f t="shared" si="12"/>
        <v>7.227948065854638</v>
      </c>
      <c r="I17" s="8">
        <f t="shared" si="13"/>
        <v>51.96760808459376</v>
      </c>
      <c r="J17" s="8">
        <f t="shared" si="14"/>
        <v>44.63927185115781</v>
      </c>
      <c r="K17" s="21">
        <v>0</v>
      </c>
      <c r="L17" s="18">
        <f t="shared" si="7"/>
        <v>2174.725605675278</v>
      </c>
    </row>
    <row r="18" spans="1:12" ht="12.75">
      <c r="A18" s="6" t="s">
        <v>49</v>
      </c>
      <c r="B18" s="7" t="s">
        <v>213</v>
      </c>
      <c r="C18" s="8">
        <v>5000</v>
      </c>
      <c r="D18" s="8">
        <f t="shared" si="0"/>
        <v>4565.054878864945</v>
      </c>
      <c r="E18" s="8">
        <f t="shared" si="9"/>
        <v>321.77419354838713</v>
      </c>
      <c r="F18" s="8">
        <f t="shared" si="10"/>
        <v>83.94458573149511</v>
      </c>
      <c r="G18" s="8">
        <f t="shared" si="11"/>
        <v>8.459376254852094</v>
      </c>
      <c r="H18" s="8">
        <f t="shared" si="12"/>
        <v>1.4455896131709276</v>
      </c>
      <c r="I18" s="8">
        <f t="shared" si="13"/>
        <v>10.393521616918752</v>
      </c>
      <c r="J18" s="8">
        <f t="shared" si="14"/>
        <v>8.927854370231561</v>
      </c>
      <c r="K18" s="21">
        <v>0</v>
      </c>
      <c r="L18" s="18">
        <f t="shared" si="7"/>
        <v>434.94512113505556</v>
      </c>
    </row>
    <row r="19" spans="1:12" ht="12.75">
      <c r="A19" s="6" t="s">
        <v>50</v>
      </c>
      <c r="B19" s="7" t="s">
        <v>214</v>
      </c>
      <c r="C19" s="8">
        <v>500</v>
      </c>
      <c r="D19" s="8">
        <f t="shared" si="0"/>
        <v>456.50548788649445</v>
      </c>
      <c r="E19" s="8">
        <f t="shared" si="9"/>
        <v>32.17741935483871</v>
      </c>
      <c r="F19" s="8">
        <f t="shared" si="10"/>
        <v>8.39445857314951</v>
      </c>
      <c r="G19" s="8">
        <f t="shared" si="11"/>
        <v>0.8459376254852095</v>
      </c>
      <c r="H19" s="8">
        <f t="shared" si="12"/>
        <v>0.14455896131709275</v>
      </c>
      <c r="I19" s="8">
        <f t="shared" si="13"/>
        <v>1.0393521616918753</v>
      </c>
      <c r="J19" s="8">
        <f t="shared" si="14"/>
        <v>0.8927854370231562</v>
      </c>
      <c r="K19" s="21">
        <v>0</v>
      </c>
      <c r="L19" s="18">
        <f t="shared" si="7"/>
        <v>43.49451211350556</v>
      </c>
    </row>
    <row r="20" spans="1:12" ht="12.75">
      <c r="A20" s="6" t="s">
        <v>51</v>
      </c>
      <c r="B20" s="7" t="s">
        <v>215</v>
      </c>
      <c r="C20" s="8">
        <v>1000</v>
      </c>
      <c r="D20" s="8">
        <f t="shared" si="0"/>
        <v>913.0109757729889</v>
      </c>
      <c r="E20" s="8">
        <f t="shared" si="9"/>
        <v>64.35483870967742</v>
      </c>
      <c r="F20" s="8">
        <f t="shared" si="10"/>
        <v>16.78891714629902</v>
      </c>
      <c r="G20" s="8">
        <f t="shared" si="11"/>
        <v>1.691875250970419</v>
      </c>
      <c r="H20" s="8">
        <f t="shared" si="12"/>
        <v>0.2891179226341855</v>
      </c>
      <c r="I20" s="8">
        <f t="shared" si="13"/>
        <v>2.0787043233837506</v>
      </c>
      <c r="J20" s="8">
        <f t="shared" si="14"/>
        <v>1.7855708740463123</v>
      </c>
      <c r="K20" s="21">
        <v>0</v>
      </c>
      <c r="L20" s="18">
        <f t="shared" si="7"/>
        <v>86.98902422701111</v>
      </c>
    </row>
    <row r="21" spans="1:12" ht="12.75">
      <c r="A21" s="6" t="s">
        <v>52</v>
      </c>
      <c r="B21" s="7" t="s">
        <v>216</v>
      </c>
      <c r="C21" s="8">
        <v>500</v>
      </c>
      <c r="D21" s="8">
        <f t="shared" si="0"/>
        <v>456.50548788649445</v>
      </c>
      <c r="E21" s="8">
        <f t="shared" si="9"/>
        <v>32.17741935483871</v>
      </c>
      <c r="F21" s="8">
        <f t="shared" si="10"/>
        <v>8.39445857314951</v>
      </c>
      <c r="G21" s="8">
        <f t="shared" si="11"/>
        <v>0.8459376254852095</v>
      </c>
      <c r="H21" s="8">
        <f t="shared" si="12"/>
        <v>0.14455896131709275</v>
      </c>
      <c r="I21" s="8">
        <f t="shared" si="13"/>
        <v>1.0393521616918753</v>
      </c>
      <c r="J21" s="8">
        <f t="shared" si="14"/>
        <v>0.8927854370231562</v>
      </c>
      <c r="K21" s="21">
        <v>0</v>
      </c>
      <c r="L21" s="18">
        <f t="shared" si="7"/>
        <v>43.49451211350556</v>
      </c>
    </row>
    <row r="22" spans="1:12" ht="12.75">
      <c r="A22" s="6" t="s">
        <v>53</v>
      </c>
      <c r="B22" s="7" t="s">
        <v>217</v>
      </c>
      <c r="C22" s="8">
        <v>500</v>
      </c>
      <c r="D22" s="8">
        <f t="shared" si="0"/>
        <v>456.50548788649445</v>
      </c>
      <c r="E22" s="8">
        <f t="shared" si="9"/>
        <v>32.17741935483871</v>
      </c>
      <c r="F22" s="8">
        <f t="shared" si="10"/>
        <v>8.39445857314951</v>
      </c>
      <c r="G22" s="8">
        <f t="shared" si="11"/>
        <v>0.8459376254852095</v>
      </c>
      <c r="H22" s="8">
        <f t="shared" si="12"/>
        <v>0.14455896131709275</v>
      </c>
      <c r="I22" s="8">
        <f t="shared" si="13"/>
        <v>1.0393521616918753</v>
      </c>
      <c r="J22" s="8">
        <f t="shared" si="14"/>
        <v>0.8927854370231562</v>
      </c>
      <c r="K22" s="21">
        <v>0</v>
      </c>
      <c r="L22" s="18">
        <f t="shared" si="7"/>
        <v>43.49451211350556</v>
      </c>
    </row>
    <row r="23" spans="1:12" ht="12.75">
      <c r="A23" s="9" t="s">
        <v>56</v>
      </c>
      <c r="B23" s="10"/>
      <c r="C23" s="11">
        <f>SUM(C17:C22)</f>
        <v>32500</v>
      </c>
      <c r="D23" s="11">
        <f t="shared" si="0"/>
        <v>29672.85671262214</v>
      </c>
      <c r="E23" s="11">
        <f>SUM(E17:E22)</f>
        <v>2091.532258064516</v>
      </c>
      <c r="F23" s="11">
        <f aca="true" t="shared" si="16" ref="F23:K23">SUM(F17:F22)</f>
        <v>545.6398072547183</v>
      </c>
      <c r="G23" s="11">
        <f t="shared" si="16"/>
        <v>54.985945656538604</v>
      </c>
      <c r="H23" s="11">
        <f t="shared" si="16"/>
        <v>9.396332485611032</v>
      </c>
      <c r="I23" s="11">
        <f t="shared" si="16"/>
        <v>67.5578905099719</v>
      </c>
      <c r="J23" s="11">
        <f t="shared" si="16"/>
        <v>58.03105340650516</v>
      </c>
      <c r="K23" s="22">
        <f t="shared" si="16"/>
        <v>0</v>
      </c>
      <c r="L23" s="19">
        <f t="shared" si="7"/>
        <v>2827.143287377861</v>
      </c>
    </row>
    <row r="24" spans="1:12" ht="12.75">
      <c r="A24" s="6" t="s">
        <v>42</v>
      </c>
      <c r="B24" s="7" t="s">
        <v>218</v>
      </c>
      <c r="C24" s="8">
        <v>75000</v>
      </c>
      <c r="D24" s="8">
        <f t="shared" si="0"/>
        <v>68475.82318297417</v>
      </c>
      <c r="E24" s="8">
        <f t="shared" si="9"/>
        <v>4826.612903225807</v>
      </c>
      <c r="F24" s="8">
        <f t="shared" si="10"/>
        <v>1259.1687859724266</v>
      </c>
      <c r="G24" s="8">
        <f t="shared" si="11"/>
        <v>126.89064382278143</v>
      </c>
      <c r="H24" s="8">
        <f t="shared" si="12"/>
        <v>21.683844197563914</v>
      </c>
      <c r="I24" s="8">
        <f t="shared" si="13"/>
        <v>155.9028242537813</v>
      </c>
      <c r="J24" s="8">
        <f t="shared" si="14"/>
        <v>133.91781555347342</v>
      </c>
      <c r="K24" s="21">
        <v>0</v>
      </c>
      <c r="L24" s="18">
        <f t="shared" si="7"/>
        <v>6524.176817025834</v>
      </c>
    </row>
    <row r="25" spans="1:12" ht="12.75">
      <c r="A25" s="6" t="s">
        <v>43</v>
      </c>
      <c r="B25" s="7" t="s">
        <v>219</v>
      </c>
      <c r="C25" s="8">
        <v>15000</v>
      </c>
      <c r="D25" s="8">
        <f t="shared" si="0"/>
        <v>13695.164636594833</v>
      </c>
      <c r="E25" s="8">
        <f t="shared" si="9"/>
        <v>965.3225806451613</v>
      </c>
      <c r="F25" s="8">
        <f t="shared" si="10"/>
        <v>251.83375719448532</v>
      </c>
      <c r="G25" s="8">
        <f t="shared" si="11"/>
        <v>25.378128764556283</v>
      </c>
      <c r="H25" s="8">
        <f t="shared" si="12"/>
        <v>4.336768839512782</v>
      </c>
      <c r="I25" s="8">
        <f t="shared" si="13"/>
        <v>31.18056485075626</v>
      </c>
      <c r="J25" s="8">
        <f t="shared" si="14"/>
        <v>26.783563110694686</v>
      </c>
      <c r="K25" s="21">
        <v>0</v>
      </c>
      <c r="L25" s="18">
        <f t="shared" si="7"/>
        <v>1304.835363405167</v>
      </c>
    </row>
    <row r="26" spans="1:12" ht="12.75">
      <c r="A26" s="6" t="s">
        <v>45</v>
      </c>
      <c r="B26" s="7" t="s">
        <v>220</v>
      </c>
      <c r="C26" s="8">
        <v>5000</v>
      </c>
      <c r="D26" s="8">
        <f t="shared" si="0"/>
        <v>4565.054878864945</v>
      </c>
      <c r="E26" s="8">
        <f t="shared" si="9"/>
        <v>321.77419354838713</v>
      </c>
      <c r="F26" s="8">
        <f t="shared" si="10"/>
        <v>83.94458573149511</v>
      </c>
      <c r="G26" s="8">
        <f t="shared" si="11"/>
        <v>8.459376254852094</v>
      </c>
      <c r="H26" s="8">
        <f t="shared" si="12"/>
        <v>1.4455896131709276</v>
      </c>
      <c r="I26" s="8">
        <f t="shared" si="13"/>
        <v>10.393521616918752</v>
      </c>
      <c r="J26" s="8">
        <f t="shared" si="14"/>
        <v>8.927854370231561</v>
      </c>
      <c r="K26" s="21">
        <v>0</v>
      </c>
      <c r="L26" s="18">
        <f t="shared" si="7"/>
        <v>434.94512113505556</v>
      </c>
    </row>
    <row r="27" spans="1:12" ht="12.75">
      <c r="A27" s="6" t="s">
        <v>44</v>
      </c>
      <c r="B27" s="7" t="s">
        <v>221</v>
      </c>
      <c r="C27" s="8">
        <v>2000</v>
      </c>
      <c r="D27" s="8">
        <f t="shared" si="0"/>
        <v>1826.0219515459778</v>
      </c>
      <c r="E27" s="8">
        <f t="shared" si="9"/>
        <v>128.70967741935485</v>
      </c>
      <c r="F27" s="8">
        <f t="shared" si="10"/>
        <v>33.57783429259804</v>
      </c>
      <c r="G27" s="8">
        <f t="shared" si="11"/>
        <v>3.383750501940838</v>
      </c>
      <c r="H27" s="8">
        <f t="shared" si="12"/>
        <v>0.578235845268371</v>
      </c>
      <c r="I27" s="8">
        <f t="shared" si="13"/>
        <v>4.157408646767501</v>
      </c>
      <c r="J27" s="8">
        <f t="shared" si="14"/>
        <v>3.5711417480926246</v>
      </c>
      <c r="K27" s="21">
        <v>0</v>
      </c>
      <c r="L27" s="18">
        <f t="shared" si="7"/>
        <v>173.97804845402223</v>
      </c>
    </row>
    <row r="28" spans="1:12" ht="12.75">
      <c r="A28" s="6" t="s">
        <v>46</v>
      </c>
      <c r="B28" s="7" t="s">
        <v>222</v>
      </c>
      <c r="C28" s="8">
        <v>1000</v>
      </c>
      <c r="D28" s="8">
        <f t="shared" si="0"/>
        <v>913.0109757729889</v>
      </c>
      <c r="E28" s="8">
        <f t="shared" si="9"/>
        <v>64.35483870967742</v>
      </c>
      <c r="F28" s="8">
        <f t="shared" si="10"/>
        <v>16.78891714629902</v>
      </c>
      <c r="G28" s="8">
        <f t="shared" si="11"/>
        <v>1.691875250970419</v>
      </c>
      <c r="H28" s="8">
        <f t="shared" si="12"/>
        <v>0.2891179226341855</v>
      </c>
      <c r="I28" s="8">
        <f t="shared" si="13"/>
        <v>2.0787043233837506</v>
      </c>
      <c r="J28" s="8">
        <f t="shared" si="14"/>
        <v>1.7855708740463123</v>
      </c>
      <c r="K28" s="21">
        <v>0</v>
      </c>
      <c r="L28" s="18">
        <f t="shared" si="7"/>
        <v>86.98902422701111</v>
      </c>
    </row>
    <row r="29" spans="1:12" ht="12.75">
      <c r="A29" s="6" t="s">
        <v>47</v>
      </c>
      <c r="B29" s="7" t="s">
        <v>223</v>
      </c>
      <c r="C29" s="8">
        <v>1000</v>
      </c>
      <c r="D29" s="8">
        <f t="shared" si="0"/>
        <v>913.0109757729889</v>
      </c>
      <c r="E29" s="8">
        <f t="shared" si="9"/>
        <v>64.35483870967742</v>
      </c>
      <c r="F29" s="8">
        <f t="shared" si="10"/>
        <v>16.78891714629902</v>
      </c>
      <c r="G29" s="8">
        <f t="shared" si="11"/>
        <v>1.691875250970419</v>
      </c>
      <c r="H29" s="8">
        <f t="shared" si="12"/>
        <v>0.2891179226341855</v>
      </c>
      <c r="I29" s="8">
        <f t="shared" si="13"/>
        <v>2.0787043233837506</v>
      </c>
      <c r="J29" s="8">
        <f t="shared" si="14"/>
        <v>1.7855708740463123</v>
      </c>
      <c r="K29" s="21">
        <v>0</v>
      </c>
      <c r="L29" s="18">
        <f t="shared" si="7"/>
        <v>86.98902422701111</v>
      </c>
    </row>
    <row r="30" spans="1:12" ht="12.75">
      <c r="A30" s="9" t="s">
        <v>57</v>
      </c>
      <c r="B30" s="10"/>
      <c r="C30" s="11">
        <f>SUM(C24:C29)</f>
        <v>99000</v>
      </c>
      <c r="D30" s="11">
        <f t="shared" si="0"/>
        <v>90388.0866015259</v>
      </c>
      <c r="E30" s="11">
        <f>SUM(E24:E29)</f>
        <v>6371.129032258064</v>
      </c>
      <c r="F30" s="11">
        <f aca="true" t="shared" si="17" ref="F30:K30">SUM(F24:F29)</f>
        <v>1662.1027974836034</v>
      </c>
      <c r="G30" s="11">
        <f t="shared" si="17"/>
        <v>167.49564984607144</v>
      </c>
      <c r="H30" s="11">
        <f t="shared" si="17"/>
        <v>28.622674340784368</v>
      </c>
      <c r="I30" s="11">
        <f t="shared" si="17"/>
        <v>205.79172801499132</v>
      </c>
      <c r="J30" s="11">
        <f t="shared" si="17"/>
        <v>176.77151653058488</v>
      </c>
      <c r="K30" s="22">
        <f t="shared" si="17"/>
        <v>0</v>
      </c>
      <c r="L30" s="19">
        <f t="shared" si="7"/>
        <v>8611.913398474098</v>
      </c>
    </row>
    <row r="31" spans="1:12" ht="12.75">
      <c r="A31" s="6" t="s">
        <v>68</v>
      </c>
      <c r="B31" s="7" t="s">
        <v>224</v>
      </c>
      <c r="C31" s="8">
        <v>60000</v>
      </c>
      <c r="D31" s="8">
        <f t="shared" si="0"/>
        <v>54780.65854637933</v>
      </c>
      <c r="E31" s="8">
        <f aca="true" t="shared" si="18" ref="E31:E36">C31*$E$48</f>
        <v>3861.2903225806454</v>
      </c>
      <c r="F31" s="8">
        <f aca="true" t="shared" si="19" ref="F31:F36">C31*$F$48</f>
        <v>1007.3350287779413</v>
      </c>
      <c r="G31" s="8">
        <f aca="true" t="shared" si="20" ref="G31:G36">C31*$G$48</f>
        <v>101.51251505822513</v>
      </c>
      <c r="H31" s="8">
        <f aca="true" t="shared" si="21" ref="H31:H36">C31*$H$48</f>
        <v>17.34707535805113</v>
      </c>
      <c r="I31" s="8">
        <f aca="true" t="shared" si="22" ref="I31:I36">C31*$I$48</f>
        <v>124.72225940302503</v>
      </c>
      <c r="J31" s="8">
        <f aca="true" t="shared" si="23" ref="J31:J36">C31*$J$48</f>
        <v>107.13425244277875</v>
      </c>
      <c r="K31" s="21">
        <v>0</v>
      </c>
      <c r="L31" s="18">
        <f t="shared" si="7"/>
        <v>5219.341453620668</v>
      </c>
    </row>
    <row r="32" spans="1:12" ht="12.75">
      <c r="A32" s="6" t="s">
        <v>69</v>
      </c>
      <c r="B32" s="7" t="s">
        <v>225</v>
      </c>
      <c r="C32" s="8">
        <v>12000</v>
      </c>
      <c r="D32" s="8">
        <f t="shared" si="0"/>
        <v>10956.131709275867</v>
      </c>
      <c r="E32" s="8">
        <f t="shared" si="18"/>
        <v>772.2580645161291</v>
      </c>
      <c r="F32" s="8">
        <f t="shared" si="19"/>
        <v>201.46700575558827</v>
      </c>
      <c r="G32" s="8">
        <f t="shared" si="20"/>
        <v>20.302503011645026</v>
      </c>
      <c r="H32" s="8">
        <f t="shared" si="21"/>
        <v>3.469415071610226</v>
      </c>
      <c r="I32" s="8">
        <f t="shared" si="22"/>
        <v>24.94445188060501</v>
      </c>
      <c r="J32" s="8">
        <f t="shared" si="23"/>
        <v>21.426850488555747</v>
      </c>
      <c r="K32" s="21">
        <v>0</v>
      </c>
      <c r="L32" s="18">
        <f t="shared" si="7"/>
        <v>1043.8682907241334</v>
      </c>
    </row>
    <row r="33" spans="1:12" ht="12.75">
      <c r="A33" s="6" t="s">
        <v>70</v>
      </c>
      <c r="B33" s="7" t="s">
        <v>226</v>
      </c>
      <c r="C33" s="8">
        <v>5000</v>
      </c>
      <c r="D33" s="8">
        <f t="shared" si="0"/>
        <v>4565.054878864945</v>
      </c>
      <c r="E33" s="8">
        <f t="shared" si="18"/>
        <v>321.77419354838713</v>
      </c>
      <c r="F33" s="8">
        <f t="shared" si="19"/>
        <v>83.94458573149511</v>
      </c>
      <c r="G33" s="8">
        <f t="shared" si="20"/>
        <v>8.459376254852094</v>
      </c>
      <c r="H33" s="8">
        <f t="shared" si="21"/>
        <v>1.4455896131709276</v>
      </c>
      <c r="I33" s="8">
        <f t="shared" si="22"/>
        <v>10.393521616918752</v>
      </c>
      <c r="J33" s="8">
        <f t="shared" si="23"/>
        <v>8.927854370231561</v>
      </c>
      <c r="K33" s="21">
        <v>0</v>
      </c>
      <c r="L33" s="18">
        <f t="shared" si="7"/>
        <v>434.94512113505556</v>
      </c>
    </row>
    <row r="34" spans="1:12" ht="12.75">
      <c r="A34" s="6" t="s">
        <v>71</v>
      </c>
      <c r="B34" s="7" t="s">
        <v>227</v>
      </c>
      <c r="C34" s="8">
        <v>2000</v>
      </c>
      <c r="D34" s="8">
        <f t="shared" si="0"/>
        <v>1826.0219515459778</v>
      </c>
      <c r="E34" s="8">
        <f t="shared" si="18"/>
        <v>128.70967741935485</v>
      </c>
      <c r="F34" s="8">
        <f t="shared" si="19"/>
        <v>33.57783429259804</v>
      </c>
      <c r="G34" s="8">
        <f t="shared" si="20"/>
        <v>3.383750501940838</v>
      </c>
      <c r="H34" s="8">
        <f t="shared" si="21"/>
        <v>0.578235845268371</v>
      </c>
      <c r="I34" s="8">
        <f t="shared" si="22"/>
        <v>4.157408646767501</v>
      </c>
      <c r="J34" s="8">
        <f t="shared" si="23"/>
        <v>3.5711417480926246</v>
      </c>
      <c r="K34" s="21">
        <v>0</v>
      </c>
      <c r="L34" s="18">
        <f t="shared" si="7"/>
        <v>173.97804845402223</v>
      </c>
    </row>
    <row r="35" spans="1:12" ht="12.75">
      <c r="A35" s="6" t="s">
        <v>72</v>
      </c>
      <c r="B35" s="7" t="s">
        <v>228</v>
      </c>
      <c r="C35" s="8">
        <v>1000</v>
      </c>
      <c r="D35" s="8">
        <f t="shared" si="0"/>
        <v>913.0109757729889</v>
      </c>
      <c r="E35" s="8">
        <f t="shared" si="18"/>
        <v>64.35483870967742</v>
      </c>
      <c r="F35" s="8">
        <f t="shared" si="19"/>
        <v>16.78891714629902</v>
      </c>
      <c r="G35" s="8">
        <f t="shared" si="20"/>
        <v>1.691875250970419</v>
      </c>
      <c r="H35" s="8">
        <f t="shared" si="21"/>
        <v>0.2891179226341855</v>
      </c>
      <c r="I35" s="8">
        <f t="shared" si="22"/>
        <v>2.0787043233837506</v>
      </c>
      <c r="J35" s="8">
        <f t="shared" si="23"/>
        <v>1.7855708740463123</v>
      </c>
      <c r="K35" s="21">
        <v>0</v>
      </c>
      <c r="L35" s="18">
        <f t="shared" si="7"/>
        <v>86.98902422701111</v>
      </c>
    </row>
    <row r="36" spans="1:12" ht="12.75">
      <c r="A36" s="6" t="s">
        <v>73</v>
      </c>
      <c r="B36" s="7" t="s">
        <v>229</v>
      </c>
      <c r="C36" s="8">
        <v>1000</v>
      </c>
      <c r="D36" s="8">
        <f t="shared" si="0"/>
        <v>913.0109757729889</v>
      </c>
      <c r="E36" s="8">
        <f t="shared" si="18"/>
        <v>64.35483870967742</v>
      </c>
      <c r="F36" s="8">
        <f t="shared" si="19"/>
        <v>16.78891714629902</v>
      </c>
      <c r="G36" s="8">
        <f t="shared" si="20"/>
        <v>1.691875250970419</v>
      </c>
      <c r="H36" s="8">
        <f t="shared" si="21"/>
        <v>0.2891179226341855</v>
      </c>
      <c r="I36" s="8">
        <f t="shared" si="22"/>
        <v>2.0787043233837506</v>
      </c>
      <c r="J36" s="8">
        <f t="shared" si="23"/>
        <v>1.7855708740463123</v>
      </c>
      <c r="K36" s="21">
        <v>0</v>
      </c>
      <c r="L36" s="18">
        <f t="shared" si="7"/>
        <v>86.98902422701111</v>
      </c>
    </row>
    <row r="37" spans="1:12" ht="12.75">
      <c r="A37" s="9" t="s">
        <v>67</v>
      </c>
      <c r="B37" s="10"/>
      <c r="C37" s="11">
        <f>SUM(C31:C36)</f>
        <v>81000</v>
      </c>
      <c r="D37" s="11">
        <f t="shared" si="0"/>
        <v>73953.8890376121</v>
      </c>
      <c r="E37" s="11">
        <f aca="true" t="shared" si="24" ref="E37:K37">SUM(E31:E36)</f>
        <v>5212.741935483871</v>
      </c>
      <c r="F37" s="11">
        <f t="shared" si="24"/>
        <v>1359.9022888502209</v>
      </c>
      <c r="G37" s="11">
        <f t="shared" si="24"/>
        <v>137.0418953286039</v>
      </c>
      <c r="H37" s="11">
        <f t="shared" si="24"/>
        <v>23.418551733369025</v>
      </c>
      <c r="I37" s="11">
        <f t="shared" si="24"/>
        <v>168.3750501940838</v>
      </c>
      <c r="J37" s="11">
        <f t="shared" si="24"/>
        <v>144.63124079775127</v>
      </c>
      <c r="K37" s="22">
        <f t="shared" si="24"/>
        <v>0</v>
      </c>
      <c r="L37" s="19">
        <f t="shared" si="7"/>
        <v>7046.1109623879</v>
      </c>
    </row>
    <row r="38" spans="1:12" ht="12.75">
      <c r="A38" s="6" t="s">
        <v>74</v>
      </c>
      <c r="B38" s="7" t="s">
        <v>230</v>
      </c>
      <c r="C38" s="8">
        <v>5000</v>
      </c>
      <c r="D38" s="8">
        <f t="shared" si="0"/>
        <v>4565.054878864945</v>
      </c>
      <c r="E38" s="8">
        <f aca="true" t="shared" si="25" ref="E38:E43">C38*$E$48</f>
        <v>321.77419354838713</v>
      </c>
      <c r="F38" s="8">
        <f aca="true" t="shared" si="26" ref="F38:F43">C38*$F$48</f>
        <v>83.94458573149511</v>
      </c>
      <c r="G38" s="8">
        <f aca="true" t="shared" si="27" ref="G38:G43">C38*$G$48</f>
        <v>8.459376254852094</v>
      </c>
      <c r="H38" s="8">
        <f aca="true" t="shared" si="28" ref="H38:H43">C38*$H$48</f>
        <v>1.4455896131709276</v>
      </c>
      <c r="I38" s="8">
        <f aca="true" t="shared" si="29" ref="I38:I43">C38*$I$48</f>
        <v>10.393521616918752</v>
      </c>
      <c r="J38" s="8">
        <f aca="true" t="shared" si="30" ref="J38:J43">C38*$J$48</f>
        <v>8.927854370231561</v>
      </c>
      <c r="K38" s="21">
        <v>0</v>
      </c>
      <c r="L38" s="18">
        <f t="shared" si="7"/>
        <v>434.94512113505556</v>
      </c>
    </row>
    <row r="39" spans="1:12" ht="12.75">
      <c r="A39" s="6" t="s">
        <v>75</v>
      </c>
      <c r="B39" s="7" t="s">
        <v>231</v>
      </c>
      <c r="C39" s="8">
        <v>1000</v>
      </c>
      <c r="D39" s="8">
        <f t="shared" si="0"/>
        <v>913.0109757729889</v>
      </c>
      <c r="E39" s="8">
        <f t="shared" si="25"/>
        <v>64.35483870967742</v>
      </c>
      <c r="F39" s="8">
        <f t="shared" si="26"/>
        <v>16.78891714629902</v>
      </c>
      <c r="G39" s="8">
        <f t="shared" si="27"/>
        <v>1.691875250970419</v>
      </c>
      <c r="H39" s="8">
        <f t="shared" si="28"/>
        <v>0.2891179226341855</v>
      </c>
      <c r="I39" s="8">
        <f t="shared" si="29"/>
        <v>2.0787043233837506</v>
      </c>
      <c r="J39" s="8">
        <f t="shared" si="30"/>
        <v>1.7855708740463123</v>
      </c>
      <c r="K39" s="21">
        <v>0</v>
      </c>
      <c r="L39" s="18">
        <f t="shared" si="7"/>
        <v>86.98902422701111</v>
      </c>
    </row>
    <row r="40" spans="1:12" ht="12.75">
      <c r="A40" s="6" t="s">
        <v>76</v>
      </c>
      <c r="B40" s="7" t="s">
        <v>232</v>
      </c>
      <c r="C40" s="8">
        <v>1000</v>
      </c>
      <c r="D40" s="8">
        <f t="shared" si="0"/>
        <v>913.0109757729889</v>
      </c>
      <c r="E40" s="8">
        <f t="shared" si="25"/>
        <v>64.35483870967742</v>
      </c>
      <c r="F40" s="8">
        <f t="shared" si="26"/>
        <v>16.78891714629902</v>
      </c>
      <c r="G40" s="8">
        <f t="shared" si="27"/>
        <v>1.691875250970419</v>
      </c>
      <c r="H40" s="8">
        <f t="shared" si="28"/>
        <v>0.2891179226341855</v>
      </c>
      <c r="I40" s="8">
        <f t="shared" si="29"/>
        <v>2.0787043233837506</v>
      </c>
      <c r="J40" s="8">
        <f t="shared" si="30"/>
        <v>1.7855708740463123</v>
      </c>
      <c r="K40" s="21">
        <v>0</v>
      </c>
      <c r="L40" s="18">
        <f t="shared" si="7"/>
        <v>86.98902422701111</v>
      </c>
    </row>
    <row r="41" spans="1:12" ht="12.75">
      <c r="A41" s="6" t="s">
        <v>77</v>
      </c>
      <c r="B41" s="7" t="s">
        <v>233</v>
      </c>
      <c r="C41" s="8">
        <v>500</v>
      </c>
      <c r="D41" s="8">
        <f t="shared" si="0"/>
        <v>456.50548788649445</v>
      </c>
      <c r="E41" s="8">
        <f t="shared" si="25"/>
        <v>32.17741935483871</v>
      </c>
      <c r="F41" s="8">
        <f t="shared" si="26"/>
        <v>8.39445857314951</v>
      </c>
      <c r="G41" s="8">
        <f t="shared" si="27"/>
        <v>0.8459376254852095</v>
      </c>
      <c r="H41" s="8">
        <f t="shared" si="28"/>
        <v>0.14455896131709275</v>
      </c>
      <c r="I41" s="8">
        <f t="shared" si="29"/>
        <v>1.0393521616918753</v>
      </c>
      <c r="J41" s="8">
        <f t="shared" si="30"/>
        <v>0.8927854370231562</v>
      </c>
      <c r="K41" s="21">
        <v>0</v>
      </c>
      <c r="L41" s="18">
        <f t="shared" si="7"/>
        <v>43.49451211350556</v>
      </c>
    </row>
    <row r="42" spans="1:12" ht="12.75">
      <c r="A42" s="6" t="s">
        <v>78</v>
      </c>
      <c r="B42" s="7" t="s">
        <v>234</v>
      </c>
      <c r="C42" s="8">
        <v>500</v>
      </c>
      <c r="D42" s="8">
        <f t="shared" si="0"/>
        <v>456.50548788649445</v>
      </c>
      <c r="E42" s="8">
        <f t="shared" si="25"/>
        <v>32.17741935483871</v>
      </c>
      <c r="F42" s="8">
        <f t="shared" si="26"/>
        <v>8.39445857314951</v>
      </c>
      <c r="G42" s="8">
        <f t="shared" si="27"/>
        <v>0.8459376254852095</v>
      </c>
      <c r="H42" s="8">
        <f t="shared" si="28"/>
        <v>0.14455896131709275</v>
      </c>
      <c r="I42" s="8">
        <f t="shared" si="29"/>
        <v>1.0393521616918753</v>
      </c>
      <c r="J42" s="8">
        <f t="shared" si="30"/>
        <v>0.8927854370231562</v>
      </c>
      <c r="K42" s="21">
        <v>0</v>
      </c>
      <c r="L42" s="18">
        <f t="shared" si="7"/>
        <v>43.49451211350556</v>
      </c>
    </row>
    <row r="43" spans="1:12" ht="12.75">
      <c r="A43" s="6" t="s">
        <v>79</v>
      </c>
      <c r="B43" s="7" t="s">
        <v>235</v>
      </c>
      <c r="C43" s="8">
        <v>200</v>
      </c>
      <c r="D43" s="8">
        <f t="shared" si="0"/>
        <v>182.60219515459778</v>
      </c>
      <c r="E43" s="8">
        <f t="shared" si="25"/>
        <v>12.870967741935486</v>
      </c>
      <c r="F43" s="8">
        <f t="shared" si="26"/>
        <v>3.3577834292598046</v>
      </c>
      <c r="G43" s="8">
        <f t="shared" si="27"/>
        <v>0.3383750501940838</v>
      </c>
      <c r="H43" s="8">
        <f t="shared" si="28"/>
        <v>0.0578235845268371</v>
      </c>
      <c r="I43" s="8">
        <f t="shared" si="29"/>
        <v>0.4157408646767501</v>
      </c>
      <c r="J43" s="8">
        <f t="shared" si="30"/>
        <v>0.35711417480926244</v>
      </c>
      <c r="K43" s="21">
        <v>0</v>
      </c>
      <c r="L43" s="18">
        <f t="shared" si="7"/>
        <v>17.397804845402224</v>
      </c>
    </row>
    <row r="44" spans="1:12" ht="12.75">
      <c r="A44" s="9" t="s">
        <v>80</v>
      </c>
      <c r="B44" s="10"/>
      <c r="C44" s="11">
        <f>SUM(C38:C43)</f>
        <v>8200</v>
      </c>
      <c r="D44" s="11">
        <f t="shared" si="0"/>
        <v>7486.690001338509</v>
      </c>
      <c r="E44" s="11">
        <f aca="true" t="shared" si="31" ref="E44:K44">SUM(E38:E43)</f>
        <v>527.7096774193549</v>
      </c>
      <c r="F44" s="11">
        <f t="shared" si="31"/>
        <v>137.66912059965196</v>
      </c>
      <c r="G44" s="11">
        <f t="shared" si="31"/>
        <v>13.873377057957436</v>
      </c>
      <c r="H44" s="11">
        <f t="shared" si="31"/>
        <v>2.3707669656003207</v>
      </c>
      <c r="I44" s="11">
        <f t="shared" si="31"/>
        <v>17.045375451746754</v>
      </c>
      <c r="J44" s="11">
        <f t="shared" si="31"/>
        <v>14.64168116717976</v>
      </c>
      <c r="K44" s="22">
        <f t="shared" si="31"/>
        <v>0</v>
      </c>
      <c r="L44" s="19">
        <f t="shared" si="7"/>
        <v>713.309998661491</v>
      </c>
    </row>
    <row r="45" spans="1:12" ht="12.75">
      <c r="A45" s="32"/>
      <c r="B45" s="33"/>
      <c r="C45" s="34"/>
      <c r="D45" s="34"/>
      <c r="E45" s="34"/>
      <c r="F45" s="34"/>
      <c r="G45" s="34"/>
      <c r="H45" s="34"/>
      <c r="I45" s="34"/>
      <c r="J45" s="34"/>
      <c r="K45" s="35"/>
      <c r="L45" s="36"/>
    </row>
    <row r="46" spans="1:12" ht="12.75">
      <c r="A46" s="12" t="s">
        <v>58</v>
      </c>
      <c r="B46" s="13"/>
      <c r="C46" s="14">
        <f>C9+C16+C23+C30+C37+C44</f>
        <v>1494200</v>
      </c>
      <c r="D46" s="8">
        <f>+C46-L46</f>
        <v>1364221</v>
      </c>
      <c r="E46" s="14">
        <f>E9+E16+E23+E30+E37+E44</f>
        <v>96159.00000000001</v>
      </c>
      <c r="F46" s="14">
        <f aca="true" t="shared" si="32" ref="F46:L46">F9+F16+F23+F30+F37+F44</f>
        <v>25086.000000000007</v>
      </c>
      <c r="G46" s="14">
        <f t="shared" si="32"/>
        <v>2528</v>
      </c>
      <c r="H46" s="14">
        <f t="shared" si="32"/>
        <v>432.00000000000006</v>
      </c>
      <c r="I46" s="14">
        <f t="shared" si="32"/>
        <v>3106.000000000001</v>
      </c>
      <c r="J46" s="14">
        <f t="shared" si="32"/>
        <v>2668</v>
      </c>
      <c r="K46" s="14">
        <f t="shared" si="32"/>
        <v>0</v>
      </c>
      <c r="L46" s="14">
        <f t="shared" si="32"/>
        <v>129979.00000000001</v>
      </c>
    </row>
    <row r="47" spans="1:12" ht="12.75">
      <c r="A47" s="6"/>
      <c r="B47" s="7"/>
      <c r="C47" s="8">
        <v>1494200</v>
      </c>
      <c r="D47" s="8">
        <v>1364221</v>
      </c>
      <c r="E47" s="8">
        <v>96159</v>
      </c>
      <c r="F47" s="8">
        <v>25086</v>
      </c>
      <c r="G47" s="8">
        <v>2528</v>
      </c>
      <c r="H47" s="8">
        <v>432</v>
      </c>
      <c r="I47" s="8">
        <v>3106</v>
      </c>
      <c r="J47" s="8">
        <v>2668</v>
      </c>
      <c r="K47" s="23">
        <v>0</v>
      </c>
      <c r="L47" s="18">
        <f t="shared" si="7"/>
        <v>129979</v>
      </c>
    </row>
    <row r="48" spans="1:12" ht="12.75">
      <c r="A48" s="15" t="s">
        <v>151</v>
      </c>
      <c r="B48" s="16"/>
      <c r="C48" s="17">
        <f>C47/$C$46</f>
        <v>1</v>
      </c>
      <c r="D48" s="17">
        <f>D47/$C$46</f>
        <v>0.9130109757729888</v>
      </c>
      <c r="E48" s="17">
        <f aca="true" t="shared" si="33" ref="E48:J48">E47/$C$46</f>
        <v>0.06435483870967743</v>
      </c>
      <c r="F48" s="17">
        <f t="shared" si="33"/>
        <v>0.016788917146299022</v>
      </c>
      <c r="G48" s="17">
        <f t="shared" si="33"/>
        <v>0.001691875250970419</v>
      </c>
      <c r="H48" s="17">
        <f t="shared" si="33"/>
        <v>0.0002891179226341855</v>
      </c>
      <c r="I48" s="17">
        <f t="shared" si="33"/>
        <v>0.0020787043233837506</v>
      </c>
      <c r="J48" s="17">
        <f t="shared" si="33"/>
        <v>0.0017855708740463123</v>
      </c>
      <c r="K48" s="17">
        <v>0</v>
      </c>
      <c r="L48" s="20">
        <f t="shared" si="7"/>
        <v>0.0869890242270111</v>
      </c>
    </row>
    <row r="50" ht="12.75">
      <c r="A50" t="s">
        <v>279</v>
      </c>
    </row>
    <row r="51" ht="12.75">
      <c r="A51" t="s">
        <v>280</v>
      </c>
    </row>
    <row r="52" ht="12.75">
      <c r="A52" t="s">
        <v>198</v>
      </c>
    </row>
  </sheetData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 topLeftCell="A22">
      <selection activeCell="A71" sqref="A71"/>
    </sheetView>
  </sheetViews>
  <sheetFormatPr defaultColWidth="9.140625" defaultRowHeight="12.75"/>
  <cols>
    <col min="1" max="1" width="31.57421875" style="0" customWidth="1"/>
    <col min="2" max="2" width="30.140625" style="0" customWidth="1"/>
    <col min="3" max="3" width="15.00390625" style="0" bestFit="1" customWidth="1"/>
    <col min="4" max="4" width="30.8515625" style="0" customWidth="1"/>
    <col min="5" max="5" width="14.421875" style="42" customWidth="1"/>
  </cols>
  <sheetData>
    <row r="1" spans="1:5" ht="12.75">
      <c r="A1" t="s">
        <v>154</v>
      </c>
      <c r="D1" s="3" t="s">
        <v>199</v>
      </c>
      <c r="E1"/>
    </row>
    <row r="2" spans="1:5" ht="25.5">
      <c r="A2" s="27" t="s">
        <v>0</v>
      </c>
      <c r="B2" s="26" t="s">
        <v>11</v>
      </c>
      <c r="C2" s="27"/>
      <c r="D2" s="26" t="s">
        <v>66</v>
      </c>
      <c r="E2" s="43"/>
    </row>
    <row r="3" spans="1:5" ht="12.75">
      <c r="A3" s="6" t="s">
        <v>35</v>
      </c>
      <c r="B3" s="7" t="s">
        <v>236</v>
      </c>
      <c r="C3" s="24">
        <v>-79864.3548387097</v>
      </c>
      <c r="D3" s="7" t="s">
        <v>237</v>
      </c>
      <c r="E3" s="42">
        <v>79864.35</v>
      </c>
    </row>
    <row r="4" spans="1:5" ht="12.75">
      <c r="A4" s="6" t="s">
        <v>41</v>
      </c>
      <c r="B4" s="7" t="s">
        <v>238</v>
      </c>
      <c r="C4" s="24">
        <v>-2091.5322580645166</v>
      </c>
      <c r="D4" s="7" t="s">
        <v>239</v>
      </c>
      <c r="E4" s="42">
        <v>2091.53</v>
      </c>
    </row>
    <row r="5" spans="1:5" ht="12.75">
      <c r="A5" s="6" t="s">
        <v>53</v>
      </c>
      <c r="B5" s="7" t="s">
        <v>240</v>
      </c>
      <c r="C5" s="24">
        <v>-2091.5322580645166</v>
      </c>
      <c r="D5" s="7" t="s">
        <v>241</v>
      </c>
      <c r="E5" s="42">
        <v>2091.53</v>
      </c>
    </row>
    <row r="6" spans="1:5" ht="12.75">
      <c r="A6" s="6" t="s">
        <v>47</v>
      </c>
      <c r="B6" s="7" t="s">
        <v>242</v>
      </c>
      <c r="C6" s="24">
        <v>-6371.12953225807</v>
      </c>
      <c r="D6" s="7" t="s">
        <v>243</v>
      </c>
      <c r="E6" s="42">
        <v>6371.13</v>
      </c>
    </row>
    <row r="7" spans="1:5" ht="12.75">
      <c r="A7" s="6" t="s">
        <v>89</v>
      </c>
      <c r="B7" s="7" t="s">
        <v>244</v>
      </c>
      <c r="C7" s="24">
        <v>-5212.741935483871</v>
      </c>
      <c r="D7" s="7" t="s">
        <v>245</v>
      </c>
      <c r="E7" s="42">
        <v>5212.74</v>
      </c>
    </row>
    <row r="8" spans="1:5" ht="12.75">
      <c r="A8" s="6" t="s">
        <v>79</v>
      </c>
      <c r="B8" s="7" t="s">
        <v>246</v>
      </c>
      <c r="C8" s="24">
        <v>-527.709677419355</v>
      </c>
      <c r="D8" s="7" t="s">
        <v>247</v>
      </c>
      <c r="E8" s="42">
        <v>527.71</v>
      </c>
    </row>
    <row r="9" spans="1:5" ht="12.75">
      <c r="A9" s="25" t="s">
        <v>59</v>
      </c>
      <c r="B9" s="28"/>
      <c r="C9" s="29">
        <v>-96159</v>
      </c>
      <c r="D9" s="29"/>
      <c r="E9" s="42">
        <v>96159</v>
      </c>
    </row>
    <row r="10" spans="1:5" ht="12.75">
      <c r="A10" s="2"/>
      <c r="B10" s="2"/>
      <c r="C10" s="2"/>
      <c r="D10" s="2"/>
      <c r="E10" s="45"/>
    </row>
    <row r="11" spans="1:5" ht="25.5">
      <c r="A11" s="26" t="s">
        <v>13</v>
      </c>
      <c r="B11" s="26" t="s">
        <v>11</v>
      </c>
      <c r="C11" s="27"/>
      <c r="D11" s="26" t="s">
        <v>66</v>
      </c>
      <c r="E11" s="43"/>
    </row>
    <row r="12" spans="1:5" ht="12.75">
      <c r="A12" s="6" t="s">
        <v>35</v>
      </c>
      <c r="B12" s="7" t="s">
        <v>236</v>
      </c>
      <c r="C12" s="24">
        <v>-20835.04617855709</v>
      </c>
      <c r="D12" s="7" t="s">
        <v>248</v>
      </c>
      <c r="E12" s="42">
        <v>20835.05</v>
      </c>
    </row>
    <row r="13" spans="1:5" ht="12.75">
      <c r="A13" s="6" t="s">
        <v>41</v>
      </c>
      <c r="B13" s="7" t="s">
        <v>238</v>
      </c>
      <c r="C13" s="24">
        <v>-545.6398072547182</v>
      </c>
      <c r="D13" s="7" t="s">
        <v>249</v>
      </c>
      <c r="E13" s="42">
        <v>545.64</v>
      </c>
    </row>
    <row r="14" spans="1:5" ht="12.75">
      <c r="A14" s="6" t="s">
        <v>53</v>
      </c>
      <c r="B14" s="7" t="s">
        <v>240</v>
      </c>
      <c r="C14" s="24">
        <v>-545.6398072547182</v>
      </c>
      <c r="D14" s="7" t="s">
        <v>250</v>
      </c>
      <c r="E14" s="42">
        <v>545.65</v>
      </c>
    </row>
    <row r="15" spans="1:5" ht="12.75">
      <c r="A15" s="6" t="s">
        <v>47</v>
      </c>
      <c r="B15" s="7" t="s">
        <v>242</v>
      </c>
      <c r="C15" s="24">
        <v>-1662.1027974836034</v>
      </c>
      <c r="D15" s="7" t="s">
        <v>251</v>
      </c>
      <c r="E15" s="42">
        <v>1662.1</v>
      </c>
    </row>
    <row r="16" spans="1:5" ht="12.75">
      <c r="A16" s="6" t="s">
        <v>89</v>
      </c>
      <c r="B16" s="7" t="s">
        <v>244</v>
      </c>
      <c r="C16" s="24">
        <v>-1359.90228885022</v>
      </c>
      <c r="D16" s="7" t="s">
        <v>252</v>
      </c>
      <c r="E16" s="42">
        <v>1359.9</v>
      </c>
    </row>
    <row r="17" spans="1:5" ht="12.75">
      <c r="A17" s="6" t="s">
        <v>79</v>
      </c>
      <c r="B17" s="7" t="s">
        <v>246</v>
      </c>
      <c r="C17" s="24">
        <v>-137.669120599652</v>
      </c>
      <c r="D17" s="7" t="s">
        <v>253</v>
      </c>
      <c r="E17" s="42">
        <v>137.67</v>
      </c>
    </row>
    <row r="18" spans="1:5" ht="12.75">
      <c r="A18" s="25" t="s">
        <v>60</v>
      </c>
      <c r="B18" s="28"/>
      <c r="C18" s="29">
        <v>-25086</v>
      </c>
      <c r="D18" s="29"/>
      <c r="E18" s="42">
        <v>25086</v>
      </c>
    </row>
    <row r="19" spans="1:5" ht="12.75">
      <c r="A19" s="2"/>
      <c r="B19" s="2"/>
      <c r="C19" s="2"/>
      <c r="D19" s="2"/>
      <c r="E19" s="45"/>
    </row>
    <row r="20" spans="1:6" ht="25.5">
      <c r="A20" s="26" t="s">
        <v>12</v>
      </c>
      <c r="B20" s="26" t="s">
        <v>11</v>
      </c>
      <c r="C20" s="27"/>
      <c r="D20" s="26" t="s">
        <v>66</v>
      </c>
      <c r="E20" s="43"/>
      <c r="F20" t="s">
        <v>155</v>
      </c>
    </row>
    <row r="21" spans="1:5" ht="12.75">
      <c r="A21" s="6" t="s">
        <v>35</v>
      </c>
      <c r="B21" s="7" t="s">
        <v>236</v>
      </c>
      <c r="C21" s="24">
        <v>-2099.6171864542894</v>
      </c>
      <c r="D21" s="7" t="s">
        <v>254</v>
      </c>
      <c r="E21" s="42">
        <v>2099.62</v>
      </c>
    </row>
    <row r="22" spans="1:5" ht="12.75">
      <c r="A22" s="6" t="s">
        <v>41</v>
      </c>
      <c r="B22" s="7" t="s">
        <v>238</v>
      </c>
      <c r="C22" s="24">
        <v>-54.98594565653861</v>
      </c>
      <c r="D22" s="7" t="s">
        <v>255</v>
      </c>
      <c r="E22" s="42">
        <v>54.99</v>
      </c>
    </row>
    <row r="23" spans="1:5" ht="12.75">
      <c r="A23" s="6" t="s">
        <v>53</v>
      </c>
      <c r="B23" s="7" t="s">
        <v>240</v>
      </c>
      <c r="C23" s="24">
        <v>-54.98594565653861</v>
      </c>
      <c r="D23" s="7" t="s">
        <v>256</v>
      </c>
      <c r="E23" s="42">
        <v>54.99</v>
      </c>
    </row>
    <row r="24" spans="1:5" ht="12.75">
      <c r="A24" s="6" t="s">
        <v>47</v>
      </c>
      <c r="B24" s="7" t="s">
        <v>242</v>
      </c>
      <c r="C24" s="24">
        <v>-167.49564984607142</v>
      </c>
      <c r="D24" s="7" t="s">
        <v>257</v>
      </c>
      <c r="E24" s="42">
        <v>167.5</v>
      </c>
    </row>
    <row r="25" spans="1:5" ht="12.75">
      <c r="A25" s="6" t="s">
        <v>89</v>
      </c>
      <c r="B25" s="7" t="s">
        <v>244</v>
      </c>
      <c r="C25" s="24">
        <v>-137.04189532860394</v>
      </c>
      <c r="D25" s="7" t="s">
        <v>258</v>
      </c>
      <c r="E25" s="42">
        <v>137.04</v>
      </c>
    </row>
    <row r="26" spans="1:5" ht="12.75">
      <c r="A26" s="6" t="s">
        <v>79</v>
      </c>
      <c r="B26" s="7" t="s">
        <v>246</v>
      </c>
      <c r="C26" s="24">
        <v>-13.87337705795744</v>
      </c>
      <c r="D26" s="7" t="s">
        <v>259</v>
      </c>
      <c r="E26" s="42">
        <v>13.87</v>
      </c>
    </row>
    <row r="27" spans="1:5" ht="12.75">
      <c r="A27" s="25" t="s">
        <v>61</v>
      </c>
      <c r="B27" s="28"/>
      <c r="C27" s="29">
        <v>-2528</v>
      </c>
      <c r="D27" s="29"/>
      <c r="E27" s="42">
        <v>2528</v>
      </c>
    </row>
    <row r="28" spans="1:5" ht="12.75">
      <c r="A28" s="2"/>
      <c r="B28" s="2"/>
      <c r="C28" s="2"/>
      <c r="D28" s="2"/>
      <c r="E28" s="45"/>
    </row>
    <row r="29" spans="1:5" ht="25.5">
      <c r="A29" s="26" t="s">
        <v>14</v>
      </c>
      <c r="B29" s="26" t="s">
        <v>11</v>
      </c>
      <c r="C29" s="27"/>
      <c r="D29" s="26" t="s">
        <v>66</v>
      </c>
      <c r="E29" s="43"/>
    </row>
    <row r="30" spans="1:5" ht="12.75">
      <c r="A30" s="6" t="s">
        <v>35</v>
      </c>
      <c r="B30" s="7" t="s">
        <v>236</v>
      </c>
      <c r="C30" s="24">
        <v>-358.795341989524</v>
      </c>
      <c r="D30" s="7" t="s">
        <v>260</v>
      </c>
      <c r="E30" s="42">
        <v>358.8</v>
      </c>
    </row>
    <row r="31" spans="1:5" ht="12.75">
      <c r="A31" s="6" t="s">
        <v>41</v>
      </c>
      <c r="B31" s="7" t="s">
        <v>238</v>
      </c>
      <c r="C31" s="24">
        <v>-9.39633248561103</v>
      </c>
      <c r="D31" s="7" t="s">
        <v>261</v>
      </c>
      <c r="E31" s="42">
        <v>9.4</v>
      </c>
    </row>
    <row r="32" spans="1:5" ht="12.75">
      <c r="A32" s="6" t="s">
        <v>53</v>
      </c>
      <c r="B32" s="7" t="s">
        <v>240</v>
      </c>
      <c r="C32" s="24">
        <v>-9.39633248561103</v>
      </c>
      <c r="D32" s="7" t="s">
        <v>262</v>
      </c>
      <c r="E32" s="42">
        <v>9.4</v>
      </c>
    </row>
    <row r="33" spans="1:5" ht="12.75">
      <c r="A33" s="6" t="s">
        <v>47</v>
      </c>
      <c r="B33" s="7" t="s">
        <v>242</v>
      </c>
      <c r="C33" s="24">
        <v>-28.622674340784375</v>
      </c>
      <c r="D33" s="7" t="s">
        <v>263</v>
      </c>
      <c r="E33" s="42">
        <v>28.62</v>
      </c>
    </row>
    <row r="34" spans="1:5" ht="12.75">
      <c r="A34" s="6" t="s">
        <v>89</v>
      </c>
      <c r="B34" s="7" t="s">
        <v>244</v>
      </c>
      <c r="C34" s="24">
        <v>-23.41855173336903</v>
      </c>
      <c r="D34" s="7" t="s">
        <v>264</v>
      </c>
      <c r="E34" s="42">
        <v>23.42</v>
      </c>
    </row>
    <row r="35" spans="1:5" ht="12.75">
      <c r="A35" s="6" t="s">
        <v>79</v>
      </c>
      <c r="B35" s="7" t="s">
        <v>246</v>
      </c>
      <c r="C35" s="24">
        <v>-2.3707669656003207</v>
      </c>
      <c r="D35" s="7" t="s">
        <v>265</v>
      </c>
      <c r="E35" s="42">
        <v>2.37</v>
      </c>
    </row>
    <row r="36" spans="1:5" ht="12.75">
      <c r="A36" s="25" t="s">
        <v>62</v>
      </c>
      <c r="B36" s="28"/>
      <c r="C36" s="29">
        <v>-432</v>
      </c>
      <c r="D36" s="29"/>
      <c r="E36" s="42">
        <v>432</v>
      </c>
    </row>
    <row r="37" spans="1:5" ht="12.75">
      <c r="A37" s="2"/>
      <c r="B37" s="2"/>
      <c r="C37" s="2"/>
      <c r="D37" s="2"/>
      <c r="E37" s="45"/>
    </row>
    <row r="38" spans="1:5" ht="25.5">
      <c r="A38" s="26" t="s">
        <v>15</v>
      </c>
      <c r="B38" s="26" t="s">
        <v>11</v>
      </c>
      <c r="C38" s="27"/>
      <c r="D38" s="26" t="s">
        <v>66</v>
      </c>
      <c r="E38" s="43"/>
    </row>
    <row r="39" spans="1:5" ht="12.75">
      <c r="A39" s="6" t="s">
        <v>35</v>
      </c>
      <c r="B39" s="7" t="s">
        <v>236</v>
      </c>
      <c r="C39" s="24">
        <v>-2579.672065319235</v>
      </c>
      <c r="D39" s="7" t="s">
        <v>266</v>
      </c>
      <c r="E39" s="42">
        <v>2579.67</v>
      </c>
    </row>
    <row r="40" spans="1:5" ht="12.75">
      <c r="A40" s="6" t="s">
        <v>41</v>
      </c>
      <c r="B40" s="7" t="s">
        <v>238</v>
      </c>
      <c r="C40" s="24">
        <v>-67.5578955099719</v>
      </c>
      <c r="D40" s="7" t="s">
        <v>267</v>
      </c>
      <c r="E40" s="42">
        <v>67.56</v>
      </c>
    </row>
    <row r="41" spans="1:5" ht="12.75">
      <c r="A41" s="6" t="s">
        <v>53</v>
      </c>
      <c r="B41" s="7" t="s">
        <v>240</v>
      </c>
      <c r="C41" s="24">
        <v>-67.5578955099719</v>
      </c>
      <c r="D41" s="7" t="s">
        <v>268</v>
      </c>
      <c r="E41" s="42">
        <v>67.56</v>
      </c>
    </row>
    <row r="42" spans="1:5" ht="12.75">
      <c r="A42" s="6" t="s">
        <v>47</v>
      </c>
      <c r="B42" s="7" t="s">
        <v>242</v>
      </c>
      <c r="C42" s="24">
        <v>-205.79172801499138</v>
      </c>
      <c r="D42" s="7" t="s">
        <v>269</v>
      </c>
      <c r="E42" s="42">
        <v>205.79</v>
      </c>
    </row>
    <row r="43" spans="1:5" ht="12.75">
      <c r="A43" s="6" t="s">
        <v>89</v>
      </c>
      <c r="B43" s="7" t="s">
        <v>244</v>
      </c>
      <c r="C43" s="24">
        <v>-168.3750501940838</v>
      </c>
      <c r="D43" s="7" t="s">
        <v>270</v>
      </c>
      <c r="E43" s="42">
        <v>168.38</v>
      </c>
    </row>
    <row r="44" spans="1:5" ht="12.75">
      <c r="A44" s="6" t="s">
        <v>79</v>
      </c>
      <c r="B44" s="7" t="s">
        <v>246</v>
      </c>
      <c r="C44" s="24">
        <v>-17.045375451746757</v>
      </c>
      <c r="D44" s="7" t="s">
        <v>271</v>
      </c>
      <c r="E44" s="42">
        <v>17.05</v>
      </c>
    </row>
    <row r="45" spans="1:5" ht="12.75">
      <c r="A45" s="25" t="s">
        <v>63</v>
      </c>
      <c r="B45" s="28"/>
      <c r="C45" s="29">
        <v>-3106</v>
      </c>
      <c r="D45" s="29"/>
      <c r="E45" s="42">
        <v>3106</v>
      </c>
    </row>
    <row r="46" spans="1:5" ht="12.75">
      <c r="A46" s="2"/>
      <c r="B46" s="2"/>
      <c r="C46" s="2"/>
      <c r="D46" s="2"/>
      <c r="E46" s="45"/>
    </row>
    <row r="47" spans="1:5" ht="25.5">
      <c r="A47" s="26" t="s">
        <v>16</v>
      </c>
      <c r="B47" s="26" t="s">
        <v>11</v>
      </c>
      <c r="C47" s="27"/>
      <c r="D47" s="26" t="s">
        <v>66</v>
      </c>
      <c r="E47" s="43"/>
    </row>
    <row r="48" spans="1:5" ht="12.75">
      <c r="A48" s="6" t="s">
        <v>35</v>
      </c>
      <c r="B48" s="7" t="s">
        <v>236</v>
      </c>
      <c r="C48" s="24">
        <v>-2215.893454691474</v>
      </c>
      <c r="D48" s="7" t="s">
        <v>272</v>
      </c>
      <c r="E48" s="42">
        <v>2215.89</v>
      </c>
    </row>
    <row r="49" spans="1:5" ht="12.75">
      <c r="A49" s="6" t="s">
        <v>41</v>
      </c>
      <c r="B49" s="7" t="s">
        <v>238</v>
      </c>
      <c r="C49" s="24">
        <v>-58.03105340650516</v>
      </c>
      <c r="D49" s="7" t="s">
        <v>273</v>
      </c>
      <c r="E49" s="42">
        <v>58.03</v>
      </c>
    </row>
    <row r="50" spans="1:5" ht="12.75">
      <c r="A50" s="6" t="s">
        <v>53</v>
      </c>
      <c r="B50" s="7" t="s">
        <v>240</v>
      </c>
      <c r="C50" s="24">
        <v>-58.03105340650516</v>
      </c>
      <c r="D50" s="7" t="s">
        <v>274</v>
      </c>
      <c r="E50" s="42">
        <v>58.03</v>
      </c>
    </row>
    <row r="51" spans="1:5" ht="12.75">
      <c r="A51" s="6" t="s">
        <v>47</v>
      </c>
      <c r="B51" s="7" t="s">
        <v>242</v>
      </c>
      <c r="C51" s="24">
        <v>-176.77151653058488</v>
      </c>
      <c r="D51" s="7" t="s">
        <v>275</v>
      </c>
      <c r="E51" s="42">
        <v>176.77</v>
      </c>
    </row>
    <row r="52" spans="1:5" ht="12.75">
      <c r="A52" s="6" t="s">
        <v>89</v>
      </c>
      <c r="B52" s="7" t="s">
        <v>244</v>
      </c>
      <c r="C52" s="24">
        <v>-144.63124079775127</v>
      </c>
      <c r="D52" s="7" t="s">
        <v>276</v>
      </c>
      <c r="E52" s="42">
        <v>144.63</v>
      </c>
    </row>
    <row r="53" spans="1:5" ht="12.75">
      <c r="A53" s="6" t="s">
        <v>79</v>
      </c>
      <c r="B53" s="7" t="s">
        <v>246</v>
      </c>
      <c r="C53" s="24">
        <v>-14.641681167179764</v>
      </c>
      <c r="D53" s="7" t="s">
        <v>277</v>
      </c>
      <c r="E53" s="42">
        <v>14.64</v>
      </c>
    </row>
    <row r="54" spans="1:5" ht="12.75">
      <c r="A54" s="25" t="s">
        <v>64</v>
      </c>
      <c r="B54" s="28"/>
      <c r="C54" s="29">
        <v>-2668</v>
      </c>
      <c r="D54" s="29"/>
      <c r="E54" s="42">
        <v>2668</v>
      </c>
    </row>
    <row r="55" spans="1:5" ht="12.75">
      <c r="A55" s="2"/>
      <c r="B55" s="2"/>
      <c r="C55" s="2"/>
      <c r="D55" s="2"/>
      <c r="E55" s="46"/>
    </row>
    <row r="56" ht="12.75">
      <c r="A56" s="3" t="s">
        <v>27</v>
      </c>
    </row>
    <row r="57" spans="1:4" ht="12.75">
      <c r="A57" s="6" t="s">
        <v>35</v>
      </c>
      <c r="B57" s="7" t="s">
        <v>236</v>
      </c>
      <c r="C57" s="1">
        <v>-107953.379565721</v>
      </c>
      <c r="D57" s="1">
        <v>0</v>
      </c>
    </row>
    <row r="58" spans="1:4" ht="12.75">
      <c r="A58" s="6" t="s">
        <v>41</v>
      </c>
      <c r="B58" s="7" t="s">
        <v>238</v>
      </c>
      <c r="C58" s="1">
        <v>-2827.1432873778613</v>
      </c>
      <c r="D58" s="1">
        <v>0</v>
      </c>
    </row>
    <row r="59" spans="1:4" ht="12.75">
      <c r="A59" s="6" t="s">
        <v>53</v>
      </c>
      <c r="B59" s="7" t="s">
        <v>240</v>
      </c>
      <c r="C59" s="1">
        <v>-2827.1432873778613</v>
      </c>
      <c r="D59" s="1">
        <v>0</v>
      </c>
    </row>
    <row r="60" spans="1:4" ht="12.75">
      <c r="A60" s="6" t="s">
        <v>47</v>
      </c>
      <c r="B60" s="7" t="s">
        <v>242</v>
      </c>
      <c r="C60" s="1">
        <v>-8611.913398474102</v>
      </c>
      <c r="D60" s="1">
        <v>0</v>
      </c>
    </row>
    <row r="61" spans="1:4" ht="12.75">
      <c r="A61" s="6" t="s">
        <v>89</v>
      </c>
      <c r="B61" s="7" t="s">
        <v>244</v>
      </c>
      <c r="C61" s="1">
        <v>-7046.1109623879</v>
      </c>
      <c r="D61" s="1">
        <v>0</v>
      </c>
    </row>
    <row r="62" spans="1:4" ht="12.75">
      <c r="A62" s="6" t="s">
        <v>79</v>
      </c>
      <c r="B62" s="7" t="s">
        <v>246</v>
      </c>
      <c r="C62" s="1">
        <v>-713.3099986614912</v>
      </c>
      <c r="D62" s="1">
        <v>0</v>
      </c>
    </row>
    <row r="63" spans="1:4" ht="12.75">
      <c r="A63" s="39" t="s">
        <v>17</v>
      </c>
      <c r="B63" s="37"/>
      <c r="C63" s="38">
        <v>-129979</v>
      </c>
      <c r="D63" s="1">
        <v>0</v>
      </c>
    </row>
    <row r="64" spans="1:4" ht="12.75">
      <c r="A64" s="37"/>
      <c r="B64" s="37"/>
      <c r="C64" s="38"/>
      <c r="D64" s="38"/>
    </row>
    <row r="66" ht="12.75">
      <c r="A66" t="s">
        <v>281</v>
      </c>
    </row>
    <row r="67" ht="12.75">
      <c r="A67" t="s">
        <v>280</v>
      </c>
    </row>
    <row r="68" ht="12.75">
      <c r="A68" t="s">
        <v>279</v>
      </c>
    </row>
  </sheetData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workbookViewId="0" topLeftCell="A1">
      <selection activeCell="G65" sqref="G65"/>
    </sheetView>
  </sheetViews>
  <sheetFormatPr defaultColWidth="9.140625" defaultRowHeight="12.75"/>
  <cols>
    <col min="1" max="1" width="31.57421875" style="0" customWidth="1"/>
    <col min="2" max="2" width="30.140625" style="0" customWidth="1"/>
    <col min="3" max="3" width="15.00390625" style="0" bestFit="1" customWidth="1"/>
    <col min="4" max="4" width="30.8515625" style="0" customWidth="1"/>
    <col min="5" max="5" width="14.421875" style="42" customWidth="1"/>
    <col min="6" max="12" width="11.8515625" style="0" customWidth="1"/>
    <col min="13" max="13" width="13.8515625" style="0" customWidth="1"/>
    <col min="14" max="16" width="11.8515625" style="0" customWidth="1"/>
    <col min="17" max="17" width="14.57421875" style="0" customWidth="1"/>
  </cols>
  <sheetData>
    <row r="1" spans="1:17" ht="12.75">
      <c r="A1" t="s">
        <v>154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5.5">
      <c r="A2" s="27" t="s">
        <v>0</v>
      </c>
      <c r="B2" s="26" t="s">
        <v>11</v>
      </c>
      <c r="C2" s="27"/>
      <c r="D2" s="26" t="s">
        <v>66</v>
      </c>
      <c r="E2" s="43"/>
      <c r="F2" s="47" t="s">
        <v>1</v>
      </c>
      <c r="G2" s="48" t="s">
        <v>2</v>
      </c>
      <c r="H2" s="48" t="s">
        <v>3</v>
      </c>
      <c r="I2" s="48" t="s">
        <v>4</v>
      </c>
      <c r="J2" s="48" t="s">
        <v>5</v>
      </c>
      <c r="K2" s="48" t="s">
        <v>6</v>
      </c>
      <c r="L2" s="48" t="s">
        <v>7</v>
      </c>
      <c r="M2" s="48" t="s">
        <v>8</v>
      </c>
      <c r="N2" s="48" t="s">
        <v>9</v>
      </c>
      <c r="O2" s="48" t="s">
        <v>10</v>
      </c>
      <c r="P2" s="48" t="s">
        <v>28</v>
      </c>
      <c r="Q2" s="49" t="s">
        <v>29</v>
      </c>
    </row>
    <row r="3" spans="1:17" ht="12.75">
      <c r="A3" s="6" t="s">
        <v>35</v>
      </c>
      <c r="B3" s="7" t="s">
        <v>81</v>
      </c>
      <c r="C3" s="24">
        <v>-79864.3548387097</v>
      </c>
      <c r="D3" s="7" t="s">
        <v>158</v>
      </c>
      <c r="E3" s="42">
        <v>79864.35</v>
      </c>
      <c r="F3" s="42">
        <v>6655.362903225808</v>
      </c>
      <c r="G3" s="42">
        <v>6655.362903225808</v>
      </c>
      <c r="H3" s="42">
        <v>6655.362903225808</v>
      </c>
      <c r="I3" s="42">
        <v>6655.362903225808</v>
      </c>
      <c r="J3" s="42">
        <v>6655.362903225808</v>
      </c>
      <c r="K3" s="42">
        <v>6655.362903225808</v>
      </c>
      <c r="L3" s="42">
        <v>6655.362903225808</v>
      </c>
      <c r="M3" s="42">
        <v>6655.362903225808</v>
      </c>
      <c r="N3" s="42">
        <v>6655.362903225808</v>
      </c>
      <c r="O3" s="42">
        <v>6655.362903225808</v>
      </c>
      <c r="P3" s="42">
        <v>6655.362903225808</v>
      </c>
      <c r="Q3" s="42">
        <v>6655.362903225808</v>
      </c>
    </row>
    <row r="4" spans="1:17" ht="12.75">
      <c r="A4" s="6" t="s">
        <v>41</v>
      </c>
      <c r="B4" s="7" t="s">
        <v>82</v>
      </c>
      <c r="C4" s="24">
        <v>-2091.5322580645166</v>
      </c>
      <c r="D4" s="7" t="s">
        <v>159</v>
      </c>
      <c r="E4" s="42">
        <v>2091.53</v>
      </c>
      <c r="F4" s="42">
        <v>174.29435483870967</v>
      </c>
      <c r="G4" s="42">
        <v>174.29435483870967</v>
      </c>
      <c r="H4" s="42">
        <v>174.29435483870967</v>
      </c>
      <c r="I4" s="42">
        <v>174.29435483870967</v>
      </c>
      <c r="J4" s="42">
        <v>174.29435483870967</v>
      </c>
      <c r="K4" s="42">
        <v>174.29435483870967</v>
      </c>
      <c r="L4" s="42">
        <v>174.29435483870967</v>
      </c>
      <c r="M4" s="42">
        <v>174.29435483870967</v>
      </c>
      <c r="N4" s="42">
        <v>174.29435483870967</v>
      </c>
      <c r="O4" s="42">
        <v>174.29435483870967</v>
      </c>
      <c r="P4" s="42">
        <v>174.29435483870967</v>
      </c>
      <c r="Q4" s="42">
        <v>174.29435483870967</v>
      </c>
    </row>
    <row r="5" spans="1:17" ht="12.75">
      <c r="A5" s="6" t="s">
        <v>53</v>
      </c>
      <c r="B5" s="7" t="s">
        <v>83</v>
      </c>
      <c r="C5" s="24">
        <v>-2091.5322580645166</v>
      </c>
      <c r="D5" s="7" t="s">
        <v>160</v>
      </c>
      <c r="E5" s="42">
        <v>2091.53</v>
      </c>
      <c r="F5" s="42">
        <v>174.29435483870967</v>
      </c>
      <c r="G5" s="42">
        <v>174.29435483870967</v>
      </c>
      <c r="H5" s="42">
        <v>174.29435483870967</v>
      </c>
      <c r="I5" s="42">
        <v>174.29435483870967</v>
      </c>
      <c r="J5" s="42">
        <v>174.29435483870967</v>
      </c>
      <c r="K5" s="42">
        <v>174.29435483870967</v>
      </c>
      <c r="L5" s="42">
        <v>174.29435483870967</v>
      </c>
      <c r="M5" s="42">
        <v>174.29435483870967</v>
      </c>
      <c r="N5" s="42">
        <v>174.29435483870967</v>
      </c>
      <c r="O5" s="42">
        <v>174.29435483870967</v>
      </c>
      <c r="P5" s="42">
        <v>174.29435483870967</v>
      </c>
      <c r="Q5" s="42">
        <v>174.29435483870967</v>
      </c>
    </row>
    <row r="6" spans="1:17" ht="12.75">
      <c r="A6" s="6" t="s">
        <v>47</v>
      </c>
      <c r="B6" s="7" t="s">
        <v>84</v>
      </c>
      <c r="C6" s="24">
        <v>-6371.129032258065</v>
      </c>
      <c r="D6" s="7" t="s">
        <v>161</v>
      </c>
      <c r="E6" s="42">
        <v>6371.13</v>
      </c>
      <c r="F6" s="42">
        <v>530.9274193548387</v>
      </c>
      <c r="G6" s="42">
        <v>530.9274193548387</v>
      </c>
      <c r="H6" s="42">
        <v>530.9274193548387</v>
      </c>
      <c r="I6" s="42">
        <v>530.9274193548387</v>
      </c>
      <c r="J6" s="42">
        <v>530.9274193548387</v>
      </c>
      <c r="K6" s="42">
        <v>530.9274193548387</v>
      </c>
      <c r="L6" s="42">
        <v>530.9274193548387</v>
      </c>
      <c r="M6" s="42">
        <v>530.9274193548387</v>
      </c>
      <c r="N6" s="42">
        <v>530.9274193548387</v>
      </c>
      <c r="O6" s="42">
        <v>530.9274193548387</v>
      </c>
      <c r="P6" s="42">
        <v>530.9274193548387</v>
      </c>
      <c r="Q6" s="42">
        <v>530.9274193548387</v>
      </c>
    </row>
    <row r="7" spans="1:17" ht="12.75">
      <c r="A7" s="6" t="s">
        <v>89</v>
      </c>
      <c r="B7" s="7" t="s">
        <v>156</v>
      </c>
      <c r="C7" s="24">
        <v>-5212.741935483871</v>
      </c>
      <c r="D7" s="7" t="s">
        <v>162</v>
      </c>
      <c r="E7" s="42">
        <v>5212.74</v>
      </c>
      <c r="F7" s="42">
        <v>434.3951612903226</v>
      </c>
      <c r="G7" s="42">
        <v>434.3951612903226</v>
      </c>
      <c r="H7" s="42">
        <v>434.3951612903226</v>
      </c>
      <c r="I7" s="42">
        <v>434.3951612903226</v>
      </c>
      <c r="J7" s="42">
        <v>434.3951612903226</v>
      </c>
      <c r="K7" s="42">
        <v>434.3951612903226</v>
      </c>
      <c r="L7" s="42">
        <v>434.3951612903226</v>
      </c>
      <c r="M7" s="42">
        <v>434.3951612903226</v>
      </c>
      <c r="N7" s="42">
        <v>434.3951612903226</v>
      </c>
      <c r="O7" s="42">
        <v>434.3951612903226</v>
      </c>
      <c r="P7" s="42">
        <v>434.3951612903226</v>
      </c>
      <c r="Q7" s="42">
        <v>434.3951612903226</v>
      </c>
    </row>
    <row r="8" spans="1:17" ht="12.75">
      <c r="A8" s="6" t="s">
        <v>79</v>
      </c>
      <c r="B8" s="7" t="s">
        <v>157</v>
      </c>
      <c r="C8" s="24">
        <v>-527.709677419355</v>
      </c>
      <c r="D8" s="7" t="s">
        <v>163</v>
      </c>
      <c r="E8" s="42">
        <v>527.71</v>
      </c>
      <c r="F8" s="42">
        <v>43.975806451612904</v>
      </c>
      <c r="G8" s="42">
        <v>43.975806451612904</v>
      </c>
      <c r="H8" s="42">
        <v>43.975806451612904</v>
      </c>
      <c r="I8" s="42">
        <v>43.975806451612904</v>
      </c>
      <c r="J8" s="42">
        <v>43.975806451612904</v>
      </c>
      <c r="K8" s="42">
        <v>43.975806451612904</v>
      </c>
      <c r="L8" s="42">
        <v>43.975806451612904</v>
      </c>
      <c r="M8" s="42">
        <v>43.975806451612904</v>
      </c>
      <c r="N8" s="42">
        <v>43.975806451612904</v>
      </c>
      <c r="O8" s="42">
        <v>43.975806451612904</v>
      </c>
      <c r="P8" s="42">
        <v>43.975806451612904</v>
      </c>
      <c r="Q8" s="42">
        <v>43.975806451612904</v>
      </c>
    </row>
    <row r="9" spans="1:17" ht="12.75">
      <c r="A9" s="25" t="s">
        <v>59</v>
      </c>
      <c r="B9" s="28"/>
      <c r="C9" s="29">
        <v>-96159</v>
      </c>
      <c r="D9" s="29"/>
      <c r="E9" s="42">
        <v>96159</v>
      </c>
      <c r="F9" s="42">
        <v>8013.25</v>
      </c>
      <c r="G9" s="42">
        <v>8013.25</v>
      </c>
      <c r="H9" s="42">
        <v>8013.25</v>
      </c>
      <c r="I9" s="42">
        <v>8013.25</v>
      </c>
      <c r="J9" s="42">
        <v>8013.25</v>
      </c>
      <c r="K9" s="42">
        <v>8013.25</v>
      </c>
      <c r="L9" s="42">
        <v>8013.25</v>
      </c>
      <c r="M9" s="42">
        <v>8013.25</v>
      </c>
      <c r="N9" s="42">
        <v>8013.25</v>
      </c>
      <c r="O9" s="42">
        <v>8013.25</v>
      </c>
      <c r="P9" s="42">
        <v>8013.25</v>
      </c>
      <c r="Q9" s="42">
        <v>8013.25</v>
      </c>
    </row>
    <row r="10" spans="1:17" ht="12.75">
      <c r="A10" s="2"/>
      <c r="B10" s="2"/>
      <c r="C10" s="2"/>
      <c r="D10" s="2"/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25.5">
      <c r="A11" s="26" t="s">
        <v>13</v>
      </c>
      <c r="B11" s="26" t="s">
        <v>11</v>
      </c>
      <c r="C11" s="27"/>
      <c r="D11" s="26" t="s">
        <v>66</v>
      </c>
      <c r="E11" s="43"/>
      <c r="F11" s="47" t="s">
        <v>1</v>
      </c>
      <c r="G11" s="48" t="s">
        <v>2</v>
      </c>
      <c r="H11" s="48" t="s">
        <v>3</v>
      </c>
      <c r="I11" s="48" t="s">
        <v>4</v>
      </c>
      <c r="J11" s="48" t="s">
        <v>5</v>
      </c>
      <c r="K11" s="48" t="s">
        <v>6</v>
      </c>
      <c r="L11" s="48" t="s">
        <v>7</v>
      </c>
      <c r="M11" s="48" t="s">
        <v>8</v>
      </c>
      <c r="N11" s="48" t="s">
        <v>9</v>
      </c>
      <c r="O11" s="48" t="s">
        <v>10</v>
      </c>
      <c r="P11" s="48" t="s">
        <v>28</v>
      </c>
      <c r="Q11" s="49" t="s">
        <v>29</v>
      </c>
    </row>
    <row r="12" spans="1:17" ht="12.75">
      <c r="A12" s="6" t="s">
        <v>35</v>
      </c>
      <c r="B12" s="7" t="s">
        <v>81</v>
      </c>
      <c r="C12" s="24">
        <v>-20835.04617855709</v>
      </c>
      <c r="D12" s="7" t="s">
        <v>164</v>
      </c>
      <c r="E12" s="42">
        <v>20835.05</v>
      </c>
      <c r="F12" s="42">
        <v>1736.253848213091</v>
      </c>
      <c r="G12" s="42">
        <v>1736.253848213091</v>
      </c>
      <c r="H12" s="42">
        <v>1736.253848213091</v>
      </c>
      <c r="I12" s="42">
        <v>1736.253848213091</v>
      </c>
      <c r="J12" s="42">
        <v>1736.253848213091</v>
      </c>
      <c r="K12" s="42">
        <v>1736.253848213091</v>
      </c>
      <c r="L12" s="42">
        <v>1736.253848213091</v>
      </c>
      <c r="M12" s="42">
        <v>1736.253848213091</v>
      </c>
      <c r="N12" s="42">
        <v>1736.253848213091</v>
      </c>
      <c r="O12" s="42">
        <v>1736.253848213091</v>
      </c>
      <c r="P12" s="42">
        <v>1736.253848213091</v>
      </c>
      <c r="Q12" s="42">
        <v>1736.253848213091</v>
      </c>
    </row>
    <row r="13" spans="1:17" ht="12.75">
      <c r="A13" s="6" t="s">
        <v>41</v>
      </c>
      <c r="B13" s="7" t="s">
        <v>82</v>
      </c>
      <c r="C13" s="24">
        <v>-545.6398072547182</v>
      </c>
      <c r="D13" s="7" t="s">
        <v>165</v>
      </c>
      <c r="E13" s="42">
        <v>545.64</v>
      </c>
      <c r="F13" s="42">
        <v>45.4699839378932</v>
      </c>
      <c r="G13" s="42">
        <v>45.4699839378932</v>
      </c>
      <c r="H13" s="42">
        <v>45.4699839378932</v>
      </c>
      <c r="I13" s="42">
        <v>45.4699839378932</v>
      </c>
      <c r="J13" s="42">
        <v>45.4699839378932</v>
      </c>
      <c r="K13" s="42">
        <v>45.4699839378932</v>
      </c>
      <c r="L13" s="42">
        <v>45.4699839378932</v>
      </c>
      <c r="M13" s="42">
        <v>45.4699839378932</v>
      </c>
      <c r="N13" s="42">
        <v>45.4699839378932</v>
      </c>
      <c r="O13" s="42">
        <v>45.4699839378932</v>
      </c>
      <c r="P13" s="42">
        <v>45.4699839378932</v>
      </c>
      <c r="Q13" s="42">
        <v>45.4699839378932</v>
      </c>
    </row>
    <row r="14" spans="1:17" ht="12.75">
      <c r="A14" s="6" t="s">
        <v>53</v>
      </c>
      <c r="B14" s="7" t="s">
        <v>83</v>
      </c>
      <c r="C14" s="24">
        <v>-545.6398072547182</v>
      </c>
      <c r="D14" s="7" t="s">
        <v>166</v>
      </c>
      <c r="E14" s="42">
        <v>545.65</v>
      </c>
      <c r="F14" s="42">
        <v>45.4699839378932</v>
      </c>
      <c r="G14" s="42">
        <v>45.4699839378932</v>
      </c>
      <c r="H14" s="42">
        <v>45.4699839378932</v>
      </c>
      <c r="I14" s="42">
        <v>45.4699839378932</v>
      </c>
      <c r="J14" s="42">
        <v>45.4699839378932</v>
      </c>
      <c r="K14" s="42">
        <v>45.4699839378932</v>
      </c>
      <c r="L14" s="42">
        <v>45.4699839378932</v>
      </c>
      <c r="M14" s="42">
        <v>45.4699839378932</v>
      </c>
      <c r="N14" s="42">
        <v>45.4699839378932</v>
      </c>
      <c r="O14" s="42">
        <v>45.4699839378932</v>
      </c>
      <c r="P14" s="42">
        <v>45.4699839378932</v>
      </c>
      <c r="Q14" s="42">
        <v>45.4699839378932</v>
      </c>
    </row>
    <row r="15" spans="1:17" ht="12.75">
      <c r="A15" s="6" t="s">
        <v>47</v>
      </c>
      <c r="B15" s="7" t="s">
        <v>84</v>
      </c>
      <c r="C15" s="24">
        <v>-1662.1027974836034</v>
      </c>
      <c r="D15" s="7" t="s">
        <v>167</v>
      </c>
      <c r="E15" s="42">
        <v>1662.1</v>
      </c>
      <c r="F15" s="42">
        <v>138.50856645696695</v>
      </c>
      <c r="G15" s="42">
        <v>138.50856645696695</v>
      </c>
      <c r="H15" s="42">
        <v>138.50856645696695</v>
      </c>
      <c r="I15" s="42">
        <v>138.50856645696695</v>
      </c>
      <c r="J15" s="42">
        <v>138.50856645696695</v>
      </c>
      <c r="K15" s="42">
        <v>138.50856645696695</v>
      </c>
      <c r="L15" s="42">
        <v>138.50856645696695</v>
      </c>
      <c r="M15" s="42">
        <v>138.50856645696695</v>
      </c>
      <c r="N15" s="42">
        <v>138.50856645696695</v>
      </c>
      <c r="O15" s="42">
        <v>138.50856645696695</v>
      </c>
      <c r="P15" s="42">
        <v>138.50856645696695</v>
      </c>
      <c r="Q15" s="42">
        <v>138.50856645696695</v>
      </c>
    </row>
    <row r="16" spans="1:17" ht="12.75">
      <c r="A16" s="6" t="s">
        <v>89</v>
      </c>
      <c r="B16" s="7" t="s">
        <v>156</v>
      </c>
      <c r="C16" s="24">
        <v>-1359.9022888502207</v>
      </c>
      <c r="D16" s="7" t="s">
        <v>168</v>
      </c>
      <c r="E16" s="42">
        <v>1359.9</v>
      </c>
      <c r="F16" s="42">
        <v>113.32519073751841</v>
      </c>
      <c r="G16" s="42">
        <v>113.32519073751841</v>
      </c>
      <c r="H16" s="42">
        <v>113.32519073751841</v>
      </c>
      <c r="I16" s="42">
        <v>113.32519073751841</v>
      </c>
      <c r="J16" s="42">
        <v>113.32519073751841</v>
      </c>
      <c r="K16" s="42">
        <v>113.32519073751841</v>
      </c>
      <c r="L16" s="42">
        <v>113.32519073751841</v>
      </c>
      <c r="M16" s="42">
        <v>113.32519073751841</v>
      </c>
      <c r="N16" s="42">
        <v>113.32519073751841</v>
      </c>
      <c r="O16" s="42">
        <v>113.32519073751841</v>
      </c>
      <c r="P16" s="42">
        <v>113.32519073751841</v>
      </c>
      <c r="Q16" s="42">
        <v>113.32519073751841</v>
      </c>
    </row>
    <row r="17" spans="1:17" ht="12.75">
      <c r="A17" s="6" t="s">
        <v>79</v>
      </c>
      <c r="B17" s="7" t="s">
        <v>157</v>
      </c>
      <c r="C17" s="24">
        <v>-137.669120599652</v>
      </c>
      <c r="D17" s="7" t="s">
        <v>169</v>
      </c>
      <c r="E17" s="42">
        <v>137.67</v>
      </c>
      <c r="F17" s="42">
        <v>11.472426716637663</v>
      </c>
      <c r="G17" s="42">
        <v>11.472426716637663</v>
      </c>
      <c r="H17" s="42">
        <v>11.472426716637663</v>
      </c>
      <c r="I17" s="42">
        <v>11.472426716637663</v>
      </c>
      <c r="J17" s="42">
        <v>11.472426716637663</v>
      </c>
      <c r="K17" s="42">
        <v>11.472426716637663</v>
      </c>
      <c r="L17" s="42">
        <v>11.472426716637663</v>
      </c>
      <c r="M17" s="42">
        <v>11.472426716637663</v>
      </c>
      <c r="N17" s="42">
        <v>11.472426716637663</v>
      </c>
      <c r="O17" s="42">
        <v>11.472426716637663</v>
      </c>
      <c r="P17" s="42">
        <v>11.472426716637663</v>
      </c>
      <c r="Q17" s="42">
        <v>11.472426716637663</v>
      </c>
    </row>
    <row r="18" spans="1:17" ht="12.75">
      <c r="A18" s="25" t="s">
        <v>60</v>
      </c>
      <c r="B18" s="28"/>
      <c r="C18" s="29">
        <v>-25086</v>
      </c>
      <c r="D18" s="29"/>
      <c r="E18" s="42">
        <v>25086</v>
      </c>
      <c r="F18" s="42">
        <v>2090.5</v>
      </c>
      <c r="G18" s="42">
        <v>2090.5</v>
      </c>
      <c r="H18" s="42">
        <v>2090.5</v>
      </c>
      <c r="I18" s="42">
        <v>2090.5</v>
      </c>
      <c r="J18" s="42">
        <v>2090.5</v>
      </c>
      <c r="K18" s="42">
        <v>2090.5</v>
      </c>
      <c r="L18" s="42">
        <v>2090.5</v>
      </c>
      <c r="M18" s="42">
        <v>2090.5</v>
      </c>
      <c r="N18" s="42">
        <v>2090.5</v>
      </c>
      <c r="O18" s="42">
        <v>2090.5</v>
      </c>
      <c r="P18" s="42">
        <v>2090.5</v>
      </c>
      <c r="Q18" s="42">
        <v>2090.5</v>
      </c>
    </row>
    <row r="19" spans="1:17" ht="12.75">
      <c r="A19" s="2"/>
      <c r="B19" s="2"/>
      <c r="C19" s="2"/>
      <c r="D19" s="2"/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25.5">
      <c r="A20" s="26" t="s">
        <v>12</v>
      </c>
      <c r="B20" s="26" t="s">
        <v>11</v>
      </c>
      <c r="C20" s="27"/>
      <c r="D20" s="26" t="s">
        <v>66</v>
      </c>
      <c r="E20" s="43"/>
      <c r="F20" s="47" t="s">
        <v>1</v>
      </c>
      <c r="G20" s="48" t="s">
        <v>2</v>
      </c>
      <c r="H20" s="48" t="s">
        <v>3</v>
      </c>
      <c r="I20" s="48" t="s">
        <v>4</v>
      </c>
      <c r="J20" s="48" t="s">
        <v>5</v>
      </c>
      <c r="K20" s="48" t="s">
        <v>6</v>
      </c>
      <c r="L20" s="48" t="s">
        <v>7</v>
      </c>
      <c r="M20" s="48" t="s">
        <v>8</v>
      </c>
      <c r="N20" s="48" t="s">
        <v>9</v>
      </c>
      <c r="O20" s="48" t="s">
        <v>10</v>
      </c>
      <c r="P20" s="48" t="s">
        <v>28</v>
      </c>
      <c r="Q20" s="49" t="s">
        <v>29</v>
      </c>
    </row>
    <row r="21" spans="1:17" ht="12.75">
      <c r="A21" s="6" t="s">
        <v>35</v>
      </c>
      <c r="B21" s="7" t="s">
        <v>81</v>
      </c>
      <c r="C21" s="24">
        <v>-2099.6171864542894</v>
      </c>
      <c r="D21" s="7" t="s">
        <v>170</v>
      </c>
      <c r="E21" s="42">
        <v>2099.62</v>
      </c>
      <c r="F21" s="42">
        <v>174.96809887119082</v>
      </c>
      <c r="G21" s="42">
        <v>174.96809887119082</v>
      </c>
      <c r="H21" s="42">
        <v>174.96809887119082</v>
      </c>
      <c r="I21" s="42">
        <v>174.96809887119082</v>
      </c>
      <c r="J21" s="42">
        <v>174.96809887119082</v>
      </c>
      <c r="K21" s="42">
        <v>174.96809887119082</v>
      </c>
      <c r="L21" s="42">
        <v>174.96809887119082</v>
      </c>
      <c r="M21" s="42">
        <v>174.96809887119082</v>
      </c>
      <c r="N21" s="42">
        <v>174.96809887119082</v>
      </c>
      <c r="O21" s="42">
        <v>174.96809887119082</v>
      </c>
      <c r="P21" s="42">
        <v>174.96809887119082</v>
      </c>
      <c r="Q21" s="42">
        <v>174.96809887119082</v>
      </c>
    </row>
    <row r="22" spans="1:17" ht="12.75">
      <c r="A22" s="6" t="s">
        <v>41</v>
      </c>
      <c r="B22" s="7" t="s">
        <v>82</v>
      </c>
      <c r="C22" s="24">
        <v>-54.98594565653861</v>
      </c>
      <c r="D22" s="7" t="s">
        <v>171</v>
      </c>
      <c r="E22" s="42">
        <v>54.99</v>
      </c>
      <c r="F22" s="42">
        <v>4.582162138044883</v>
      </c>
      <c r="G22" s="42">
        <v>4.582162138044883</v>
      </c>
      <c r="H22" s="42">
        <v>4.582162138044883</v>
      </c>
      <c r="I22" s="42">
        <v>4.582162138044883</v>
      </c>
      <c r="J22" s="42">
        <v>4.582162138044883</v>
      </c>
      <c r="K22" s="42">
        <v>4.582162138044883</v>
      </c>
      <c r="L22" s="42">
        <v>4.582162138044883</v>
      </c>
      <c r="M22" s="42">
        <v>4.582162138044883</v>
      </c>
      <c r="N22" s="42">
        <v>4.582162138044883</v>
      </c>
      <c r="O22" s="42">
        <v>4.582162138044883</v>
      </c>
      <c r="P22" s="42">
        <v>4.582162138044883</v>
      </c>
      <c r="Q22" s="42">
        <v>4.582162138044883</v>
      </c>
    </row>
    <row r="23" spans="1:17" ht="12.75">
      <c r="A23" s="6" t="s">
        <v>53</v>
      </c>
      <c r="B23" s="7" t="s">
        <v>83</v>
      </c>
      <c r="C23" s="24">
        <v>-54.98594565653861</v>
      </c>
      <c r="D23" s="7" t="s">
        <v>172</v>
      </c>
      <c r="E23" s="42">
        <v>54.99</v>
      </c>
      <c r="F23" s="42">
        <v>4.582162138044883</v>
      </c>
      <c r="G23" s="42">
        <v>4.582162138044883</v>
      </c>
      <c r="H23" s="42">
        <v>4.582162138044883</v>
      </c>
      <c r="I23" s="42">
        <v>4.582162138044883</v>
      </c>
      <c r="J23" s="42">
        <v>4.582162138044883</v>
      </c>
      <c r="K23" s="42">
        <v>4.582162138044883</v>
      </c>
      <c r="L23" s="42">
        <v>4.582162138044883</v>
      </c>
      <c r="M23" s="42">
        <v>4.582162138044883</v>
      </c>
      <c r="N23" s="42">
        <v>4.582162138044883</v>
      </c>
      <c r="O23" s="42">
        <v>4.582162138044883</v>
      </c>
      <c r="P23" s="42">
        <v>4.582162138044883</v>
      </c>
      <c r="Q23" s="42">
        <v>4.582162138044883</v>
      </c>
    </row>
    <row r="24" spans="1:17" ht="12.75">
      <c r="A24" s="6" t="s">
        <v>47</v>
      </c>
      <c r="B24" s="7" t="s">
        <v>84</v>
      </c>
      <c r="C24" s="24">
        <v>-167.49564984607142</v>
      </c>
      <c r="D24" s="7" t="s">
        <v>173</v>
      </c>
      <c r="E24" s="42">
        <v>167.5</v>
      </c>
      <c r="F24" s="42">
        <v>13.957970820505954</v>
      </c>
      <c r="G24" s="42">
        <v>13.957970820505954</v>
      </c>
      <c r="H24" s="42">
        <v>13.957970820505954</v>
      </c>
      <c r="I24" s="42">
        <v>13.957970820505954</v>
      </c>
      <c r="J24" s="42">
        <v>13.957970820505954</v>
      </c>
      <c r="K24" s="42">
        <v>13.957970820505954</v>
      </c>
      <c r="L24" s="42">
        <v>13.957970820505954</v>
      </c>
      <c r="M24" s="42">
        <v>13.957970820505954</v>
      </c>
      <c r="N24" s="42">
        <v>13.957970820505954</v>
      </c>
      <c r="O24" s="42">
        <v>13.957970820505954</v>
      </c>
      <c r="P24" s="42">
        <v>13.957970820505954</v>
      </c>
      <c r="Q24" s="42">
        <v>13.957970820505954</v>
      </c>
    </row>
    <row r="25" spans="1:17" ht="12.75">
      <c r="A25" s="6" t="s">
        <v>89</v>
      </c>
      <c r="B25" s="7" t="s">
        <v>156</v>
      </c>
      <c r="C25" s="24">
        <v>-137.04189532860394</v>
      </c>
      <c r="D25" s="7" t="s">
        <v>174</v>
      </c>
      <c r="E25" s="42">
        <v>137.04</v>
      </c>
      <c r="F25" s="42">
        <v>11.420157944050326</v>
      </c>
      <c r="G25" s="42">
        <v>11.420157944050326</v>
      </c>
      <c r="H25" s="42">
        <v>11.420157944050326</v>
      </c>
      <c r="I25" s="42">
        <v>11.420157944050326</v>
      </c>
      <c r="J25" s="42">
        <v>11.420157944050326</v>
      </c>
      <c r="K25" s="42">
        <v>11.420157944050326</v>
      </c>
      <c r="L25" s="42">
        <v>11.420157944050326</v>
      </c>
      <c r="M25" s="42">
        <v>11.420157944050326</v>
      </c>
      <c r="N25" s="42">
        <v>11.420157944050326</v>
      </c>
      <c r="O25" s="42">
        <v>11.420157944050326</v>
      </c>
      <c r="P25" s="42">
        <v>11.420157944050326</v>
      </c>
      <c r="Q25" s="42">
        <v>11.420157944050326</v>
      </c>
    </row>
    <row r="26" spans="1:17" ht="12.75">
      <c r="A26" s="6" t="s">
        <v>79</v>
      </c>
      <c r="B26" s="7" t="s">
        <v>157</v>
      </c>
      <c r="C26" s="24">
        <v>-13.87337705795744</v>
      </c>
      <c r="D26" s="7" t="s">
        <v>175</v>
      </c>
      <c r="E26" s="42">
        <v>13.87</v>
      </c>
      <c r="F26" s="42">
        <v>1.1561147548297863</v>
      </c>
      <c r="G26" s="42">
        <v>1.1561147548297863</v>
      </c>
      <c r="H26" s="42">
        <v>1.1561147548297863</v>
      </c>
      <c r="I26" s="42">
        <v>1.1561147548297863</v>
      </c>
      <c r="J26" s="42">
        <v>1.1561147548297863</v>
      </c>
      <c r="K26" s="42">
        <v>1.1561147548297863</v>
      </c>
      <c r="L26" s="42">
        <v>1.1561147548297863</v>
      </c>
      <c r="M26" s="42">
        <v>1.1561147548297863</v>
      </c>
      <c r="N26" s="42">
        <v>1.1561147548297863</v>
      </c>
      <c r="O26" s="42">
        <v>1.1561147548297863</v>
      </c>
      <c r="P26" s="42">
        <v>1.1561147548297863</v>
      </c>
      <c r="Q26" s="42">
        <v>1.1561147548297863</v>
      </c>
    </row>
    <row r="27" spans="1:17" ht="12.75">
      <c r="A27" s="25" t="s">
        <v>61</v>
      </c>
      <c r="B27" s="28"/>
      <c r="C27" s="29">
        <v>-2528</v>
      </c>
      <c r="D27" s="29"/>
      <c r="E27" s="42">
        <v>2528</v>
      </c>
      <c r="F27" s="42">
        <v>210.66666666666663</v>
      </c>
      <c r="G27" s="42">
        <v>210.66666666666663</v>
      </c>
      <c r="H27" s="42">
        <v>210.66666666666663</v>
      </c>
      <c r="I27" s="42">
        <v>210.66666666666663</v>
      </c>
      <c r="J27" s="42">
        <v>210.66666666666663</v>
      </c>
      <c r="K27" s="42">
        <v>210.66666666666663</v>
      </c>
      <c r="L27" s="42">
        <v>210.66666666666663</v>
      </c>
      <c r="M27" s="42">
        <v>210.66666666666663</v>
      </c>
      <c r="N27" s="42">
        <v>210.66666666666663</v>
      </c>
      <c r="O27" s="42">
        <v>210.66666666666663</v>
      </c>
      <c r="P27" s="42">
        <v>210.66666666666663</v>
      </c>
      <c r="Q27" s="42">
        <v>210.66666666666663</v>
      </c>
    </row>
    <row r="28" spans="1:17" ht="12.75">
      <c r="A28" s="2"/>
      <c r="B28" s="2"/>
      <c r="C28" s="2"/>
      <c r="D28" s="2"/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25.5">
      <c r="A29" s="26" t="s">
        <v>14</v>
      </c>
      <c r="B29" s="26" t="s">
        <v>11</v>
      </c>
      <c r="C29" s="27"/>
      <c r="D29" s="26" t="s">
        <v>66</v>
      </c>
      <c r="E29" s="43"/>
      <c r="F29" s="47" t="s">
        <v>1</v>
      </c>
      <c r="G29" s="48" t="s">
        <v>2</v>
      </c>
      <c r="H29" s="48" t="s">
        <v>3</v>
      </c>
      <c r="I29" s="48" t="s">
        <v>4</v>
      </c>
      <c r="J29" s="48" t="s">
        <v>5</v>
      </c>
      <c r="K29" s="48" t="s">
        <v>6</v>
      </c>
      <c r="L29" s="48" t="s">
        <v>7</v>
      </c>
      <c r="M29" s="48" t="s">
        <v>8</v>
      </c>
      <c r="N29" s="48" t="s">
        <v>9</v>
      </c>
      <c r="O29" s="48" t="s">
        <v>10</v>
      </c>
      <c r="P29" s="48" t="s">
        <v>28</v>
      </c>
      <c r="Q29" s="49" t="s">
        <v>29</v>
      </c>
    </row>
    <row r="30" spans="1:17" ht="12.75">
      <c r="A30" s="6" t="s">
        <v>35</v>
      </c>
      <c r="B30" s="7" t="s">
        <v>81</v>
      </c>
      <c r="C30" s="24">
        <v>-358.79534198902434</v>
      </c>
      <c r="D30" s="7" t="s">
        <v>176</v>
      </c>
      <c r="E30" s="42">
        <v>358.8</v>
      </c>
      <c r="F30" s="42">
        <v>29.89961183241869</v>
      </c>
      <c r="G30" s="42">
        <v>29.89961183241869</v>
      </c>
      <c r="H30" s="42">
        <v>29.89961183241869</v>
      </c>
      <c r="I30" s="42">
        <v>29.89961183241869</v>
      </c>
      <c r="J30" s="42">
        <v>29.89961183241869</v>
      </c>
      <c r="K30" s="42">
        <v>29.89961183241869</v>
      </c>
      <c r="L30" s="42">
        <v>29.89961183241869</v>
      </c>
      <c r="M30" s="42">
        <v>29.89961183241869</v>
      </c>
      <c r="N30" s="42">
        <v>29.89961183241869</v>
      </c>
      <c r="O30" s="42">
        <v>29.89961183241869</v>
      </c>
      <c r="P30" s="42">
        <v>29.89961183241869</v>
      </c>
      <c r="Q30" s="42">
        <v>29.89961183241869</v>
      </c>
    </row>
    <row r="31" spans="1:17" ht="12.75">
      <c r="A31" s="6" t="s">
        <v>41</v>
      </c>
      <c r="B31" s="7" t="s">
        <v>82</v>
      </c>
      <c r="C31" s="24">
        <v>-9.39633248561103</v>
      </c>
      <c r="D31" s="7" t="s">
        <v>177</v>
      </c>
      <c r="E31" s="42">
        <v>9.4</v>
      </c>
      <c r="F31" s="42">
        <v>0.7830277071342526</v>
      </c>
      <c r="G31" s="42">
        <v>0.7830277071342526</v>
      </c>
      <c r="H31" s="42">
        <v>0.7830277071342526</v>
      </c>
      <c r="I31" s="42">
        <v>0.7830277071342526</v>
      </c>
      <c r="J31" s="42">
        <v>0.7830277071342526</v>
      </c>
      <c r="K31" s="42">
        <v>0.7830277071342526</v>
      </c>
      <c r="L31" s="42">
        <v>0.7830277071342526</v>
      </c>
      <c r="M31" s="42">
        <v>0.7830277071342526</v>
      </c>
      <c r="N31" s="42">
        <v>0.7830277071342526</v>
      </c>
      <c r="O31" s="42">
        <v>0.7830277071342526</v>
      </c>
      <c r="P31" s="42">
        <v>0.7830277071342526</v>
      </c>
      <c r="Q31" s="42">
        <v>0.7830277071342526</v>
      </c>
    </row>
    <row r="32" spans="1:17" ht="12.75">
      <c r="A32" s="6" t="s">
        <v>53</v>
      </c>
      <c r="B32" s="7" t="s">
        <v>83</v>
      </c>
      <c r="C32" s="24">
        <v>-9.39633248561103</v>
      </c>
      <c r="D32" s="7" t="s">
        <v>178</v>
      </c>
      <c r="E32" s="42">
        <v>9.4</v>
      </c>
      <c r="F32" s="42">
        <v>0.7830277071342526</v>
      </c>
      <c r="G32" s="42">
        <v>0.7830277071342526</v>
      </c>
      <c r="H32" s="42">
        <v>0.7830277071342526</v>
      </c>
      <c r="I32" s="42">
        <v>0.7830277071342526</v>
      </c>
      <c r="J32" s="42">
        <v>0.7830277071342526</v>
      </c>
      <c r="K32" s="42">
        <v>0.7830277071342526</v>
      </c>
      <c r="L32" s="42">
        <v>0.7830277071342526</v>
      </c>
      <c r="M32" s="42">
        <v>0.7830277071342526</v>
      </c>
      <c r="N32" s="42">
        <v>0.7830277071342526</v>
      </c>
      <c r="O32" s="42">
        <v>0.7830277071342526</v>
      </c>
      <c r="P32" s="42">
        <v>0.7830277071342526</v>
      </c>
      <c r="Q32" s="42">
        <v>0.7830277071342526</v>
      </c>
    </row>
    <row r="33" spans="1:17" ht="12.75">
      <c r="A33" s="6" t="s">
        <v>47</v>
      </c>
      <c r="B33" s="7" t="s">
        <v>84</v>
      </c>
      <c r="C33" s="24">
        <v>-28.622674340784375</v>
      </c>
      <c r="D33" s="7" t="s">
        <v>179</v>
      </c>
      <c r="E33" s="42">
        <v>28.62</v>
      </c>
      <c r="F33" s="42">
        <v>2.385222861732031</v>
      </c>
      <c r="G33" s="42">
        <v>2.385222861732031</v>
      </c>
      <c r="H33" s="42">
        <v>2.385222861732031</v>
      </c>
      <c r="I33" s="42">
        <v>2.385222861732031</v>
      </c>
      <c r="J33" s="42">
        <v>2.385222861732031</v>
      </c>
      <c r="K33" s="42">
        <v>2.385222861732031</v>
      </c>
      <c r="L33" s="42">
        <v>2.385222861732031</v>
      </c>
      <c r="M33" s="42">
        <v>2.385222861732031</v>
      </c>
      <c r="N33" s="42">
        <v>2.385222861732031</v>
      </c>
      <c r="O33" s="42">
        <v>2.385222861732031</v>
      </c>
      <c r="P33" s="42">
        <v>2.385222861732031</v>
      </c>
      <c r="Q33" s="42">
        <v>2.385222861732031</v>
      </c>
    </row>
    <row r="34" spans="1:17" ht="12.75">
      <c r="A34" s="6" t="s">
        <v>89</v>
      </c>
      <c r="B34" s="7" t="s">
        <v>156</v>
      </c>
      <c r="C34" s="24">
        <v>-23.41855173336903</v>
      </c>
      <c r="D34" s="7" t="s">
        <v>180</v>
      </c>
      <c r="E34" s="42">
        <v>23.42</v>
      </c>
      <c r="F34" s="42">
        <v>1.951545977780752</v>
      </c>
      <c r="G34" s="42">
        <v>1.951545977780752</v>
      </c>
      <c r="H34" s="42">
        <v>1.951545977780752</v>
      </c>
      <c r="I34" s="42">
        <v>1.951545977780752</v>
      </c>
      <c r="J34" s="42">
        <v>1.951545977780752</v>
      </c>
      <c r="K34" s="42">
        <v>1.951545977780752</v>
      </c>
      <c r="L34" s="42">
        <v>1.951545977780752</v>
      </c>
      <c r="M34" s="42">
        <v>1.951545977780752</v>
      </c>
      <c r="N34" s="42">
        <v>1.951545977780752</v>
      </c>
      <c r="O34" s="42">
        <v>1.951545977780752</v>
      </c>
      <c r="P34" s="42">
        <v>1.951545977780752</v>
      </c>
      <c r="Q34" s="42">
        <v>1.951545977780752</v>
      </c>
    </row>
    <row r="35" spans="1:17" ht="12.75">
      <c r="A35" s="6" t="s">
        <v>79</v>
      </c>
      <c r="B35" s="7" t="s">
        <v>157</v>
      </c>
      <c r="C35" s="24">
        <v>-2.3707669656003207</v>
      </c>
      <c r="D35" s="7" t="s">
        <v>181</v>
      </c>
      <c r="E35" s="42">
        <v>2.37</v>
      </c>
      <c r="F35" s="42">
        <v>0.19756391380002672</v>
      </c>
      <c r="G35" s="42">
        <v>0.19756391380002672</v>
      </c>
      <c r="H35" s="42">
        <v>0.19756391380002672</v>
      </c>
      <c r="I35" s="42">
        <v>0.19756391380002672</v>
      </c>
      <c r="J35" s="42">
        <v>0.19756391380002672</v>
      </c>
      <c r="K35" s="42">
        <v>0.19756391380002672</v>
      </c>
      <c r="L35" s="42">
        <v>0.19756391380002672</v>
      </c>
      <c r="M35" s="42">
        <v>0.19756391380002672</v>
      </c>
      <c r="N35" s="42">
        <v>0.19756391380002672</v>
      </c>
      <c r="O35" s="42">
        <v>0.19756391380002672</v>
      </c>
      <c r="P35" s="42">
        <v>0.19756391380002672</v>
      </c>
      <c r="Q35" s="42">
        <v>0.19756391380002672</v>
      </c>
    </row>
    <row r="36" spans="1:17" ht="12.75">
      <c r="A36" s="25" t="s">
        <v>62</v>
      </c>
      <c r="B36" s="28"/>
      <c r="C36" s="29">
        <v>-432</v>
      </c>
      <c r="D36" s="29"/>
      <c r="E36" s="42">
        <v>432</v>
      </c>
      <c r="F36" s="42">
        <v>36</v>
      </c>
      <c r="G36" s="42">
        <v>36</v>
      </c>
      <c r="H36" s="42">
        <v>36</v>
      </c>
      <c r="I36" s="42">
        <v>36</v>
      </c>
      <c r="J36" s="42">
        <v>36</v>
      </c>
      <c r="K36" s="42">
        <v>36</v>
      </c>
      <c r="L36" s="42">
        <v>36</v>
      </c>
      <c r="M36" s="42">
        <v>36</v>
      </c>
      <c r="N36" s="42">
        <v>36</v>
      </c>
      <c r="O36" s="42">
        <v>36</v>
      </c>
      <c r="P36" s="42">
        <v>36</v>
      </c>
      <c r="Q36" s="42">
        <v>36</v>
      </c>
    </row>
    <row r="37" spans="1:17" ht="12.75">
      <c r="A37" s="2"/>
      <c r="B37" s="2"/>
      <c r="C37" s="2"/>
      <c r="D37" s="2"/>
      <c r="E37" s="45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ht="25.5">
      <c r="A38" s="26" t="s">
        <v>15</v>
      </c>
      <c r="B38" s="26" t="s">
        <v>11</v>
      </c>
      <c r="C38" s="27"/>
      <c r="D38" s="26" t="s">
        <v>66</v>
      </c>
      <c r="E38" s="43"/>
      <c r="F38" s="47" t="s">
        <v>1</v>
      </c>
      <c r="G38" s="48" t="s">
        <v>2</v>
      </c>
      <c r="H38" s="48" t="s">
        <v>3</v>
      </c>
      <c r="I38" s="48" t="s">
        <v>4</v>
      </c>
      <c r="J38" s="48" t="s">
        <v>5</v>
      </c>
      <c r="K38" s="48" t="s">
        <v>6</v>
      </c>
      <c r="L38" s="48" t="s">
        <v>7</v>
      </c>
      <c r="M38" s="48" t="s">
        <v>8</v>
      </c>
      <c r="N38" s="48" t="s">
        <v>9</v>
      </c>
      <c r="O38" s="48" t="s">
        <v>10</v>
      </c>
      <c r="P38" s="48" t="s">
        <v>28</v>
      </c>
      <c r="Q38" s="49" t="s">
        <v>29</v>
      </c>
    </row>
    <row r="39" spans="1:17" ht="12.75">
      <c r="A39" s="6" t="s">
        <v>35</v>
      </c>
      <c r="B39" s="7" t="s">
        <v>81</v>
      </c>
      <c r="C39" s="24">
        <v>-2579.672065319235</v>
      </c>
      <c r="D39" s="7" t="s">
        <v>182</v>
      </c>
      <c r="E39" s="42">
        <v>2579.67</v>
      </c>
      <c r="F39" s="42">
        <v>214.97267210993627</v>
      </c>
      <c r="G39" s="42">
        <v>214.97267210993627</v>
      </c>
      <c r="H39" s="42">
        <v>214.97267210993627</v>
      </c>
      <c r="I39" s="42">
        <v>214.97267210993627</v>
      </c>
      <c r="J39" s="42">
        <v>214.97267210993627</v>
      </c>
      <c r="K39" s="42">
        <v>214.97267210993627</v>
      </c>
      <c r="L39" s="42">
        <v>214.97267210993627</v>
      </c>
      <c r="M39" s="42">
        <v>214.97267210993627</v>
      </c>
      <c r="N39" s="42">
        <v>214.97267210993627</v>
      </c>
      <c r="O39" s="42">
        <v>214.97267210993627</v>
      </c>
      <c r="P39" s="42">
        <v>214.97267210993627</v>
      </c>
      <c r="Q39" s="42">
        <v>214.97267210993627</v>
      </c>
    </row>
    <row r="40" spans="1:17" ht="12.75">
      <c r="A40" s="6" t="s">
        <v>41</v>
      </c>
      <c r="B40" s="7" t="s">
        <v>82</v>
      </c>
      <c r="C40" s="24">
        <v>-67.5578905099719</v>
      </c>
      <c r="D40" s="7" t="s">
        <v>183</v>
      </c>
      <c r="E40" s="42">
        <v>67.56</v>
      </c>
      <c r="F40" s="42">
        <v>5.629824209164325</v>
      </c>
      <c r="G40" s="42">
        <v>5.629824209164325</v>
      </c>
      <c r="H40" s="42">
        <v>5.629824209164325</v>
      </c>
      <c r="I40" s="42">
        <v>5.629824209164325</v>
      </c>
      <c r="J40" s="42">
        <v>5.629824209164325</v>
      </c>
      <c r="K40" s="42">
        <v>5.629824209164325</v>
      </c>
      <c r="L40" s="42">
        <v>5.629824209164325</v>
      </c>
      <c r="M40" s="42">
        <v>5.629824209164325</v>
      </c>
      <c r="N40" s="42">
        <v>5.629824209164325</v>
      </c>
      <c r="O40" s="42">
        <v>5.629824209164325</v>
      </c>
      <c r="P40" s="42">
        <v>5.629824209164325</v>
      </c>
      <c r="Q40" s="42">
        <v>5.629824209164325</v>
      </c>
    </row>
    <row r="41" spans="1:17" ht="12.75">
      <c r="A41" s="6" t="s">
        <v>53</v>
      </c>
      <c r="B41" s="7" t="s">
        <v>83</v>
      </c>
      <c r="C41" s="24">
        <v>-67.5578905099719</v>
      </c>
      <c r="D41" s="7" t="s">
        <v>184</v>
      </c>
      <c r="E41" s="42">
        <v>67.56</v>
      </c>
      <c r="F41" s="42">
        <v>5.629824209164325</v>
      </c>
      <c r="G41" s="42">
        <v>5.629824209164325</v>
      </c>
      <c r="H41" s="42">
        <v>5.629824209164325</v>
      </c>
      <c r="I41" s="42">
        <v>5.629824209164325</v>
      </c>
      <c r="J41" s="42">
        <v>5.629824209164325</v>
      </c>
      <c r="K41" s="42">
        <v>5.629824209164325</v>
      </c>
      <c r="L41" s="42">
        <v>5.629824209164325</v>
      </c>
      <c r="M41" s="42">
        <v>5.629824209164325</v>
      </c>
      <c r="N41" s="42">
        <v>5.629824209164325</v>
      </c>
      <c r="O41" s="42">
        <v>5.629824209164325</v>
      </c>
      <c r="P41" s="42">
        <v>5.629824209164325</v>
      </c>
      <c r="Q41" s="42">
        <v>5.629824209164325</v>
      </c>
    </row>
    <row r="42" spans="1:17" ht="12.75">
      <c r="A42" s="6" t="s">
        <v>47</v>
      </c>
      <c r="B42" s="7" t="s">
        <v>84</v>
      </c>
      <c r="C42" s="24">
        <v>-205.79172801499138</v>
      </c>
      <c r="D42" s="7" t="s">
        <v>185</v>
      </c>
      <c r="E42" s="42">
        <v>205.79</v>
      </c>
      <c r="F42" s="42">
        <v>17.149310667915945</v>
      </c>
      <c r="G42" s="42">
        <v>17.149310667915945</v>
      </c>
      <c r="H42" s="42">
        <v>17.149310667915945</v>
      </c>
      <c r="I42" s="42">
        <v>17.149310667915945</v>
      </c>
      <c r="J42" s="42">
        <v>17.149310667915945</v>
      </c>
      <c r="K42" s="42">
        <v>17.149310667915945</v>
      </c>
      <c r="L42" s="42">
        <v>17.149310667915945</v>
      </c>
      <c r="M42" s="42">
        <v>17.149310667915945</v>
      </c>
      <c r="N42" s="42">
        <v>17.149310667915945</v>
      </c>
      <c r="O42" s="42">
        <v>17.149310667915945</v>
      </c>
      <c r="P42" s="42">
        <v>17.149310667915945</v>
      </c>
      <c r="Q42" s="42">
        <v>17.149310667915945</v>
      </c>
    </row>
    <row r="43" spans="1:17" ht="12.75">
      <c r="A43" s="6" t="s">
        <v>89</v>
      </c>
      <c r="B43" s="7" t="s">
        <v>156</v>
      </c>
      <c r="C43" s="24">
        <v>-168.3750501940838</v>
      </c>
      <c r="D43" s="7" t="s">
        <v>186</v>
      </c>
      <c r="E43" s="42">
        <v>168.38</v>
      </c>
      <c r="F43" s="42">
        <v>14.031254182840316</v>
      </c>
      <c r="G43" s="42">
        <v>14.031254182840316</v>
      </c>
      <c r="H43" s="42">
        <v>14.031254182840316</v>
      </c>
      <c r="I43" s="42">
        <v>14.031254182840316</v>
      </c>
      <c r="J43" s="42">
        <v>14.031254182840316</v>
      </c>
      <c r="K43" s="42">
        <v>14.031254182840316</v>
      </c>
      <c r="L43" s="42">
        <v>14.031254182840316</v>
      </c>
      <c r="M43" s="42">
        <v>14.031254182840316</v>
      </c>
      <c r="N43" s="42">
        <v>14.031254182840316</v>
      </c>
      <c r="O43" s="42">
        <v>14.031254182840316</v>
      </c>
      <c r="P43" s="42">
        <v>14.031254182840316</v>
      </c>
      <c r="Q43" s="42">
        <v>14.031254182840316</v>
      </c>
    </row>
    <row r="44" spans="1:17" ht="12.75">
      <c r="A44" s="6" t="s">
        <v>79</v>
      </c>
      <c r="B44" s="7" t="s">
        <v>157</v>
      </c>
      <c r="C44" s="24">
        <v>-17.045375451746757</v>
      </c>
      <c r="D44" s="7" t="s">
        <v>187</v>
      </c>
      <c r="E44" s="42">
        <v>17.05</v>
      </c>
      <c r="F44" s="42">
        <v>1.4204479543122295</v>
      </c>
      <c r="G44" s="42">
        <v>1.4204479543122295</v>
      </c>
      <c r="H44" s="42">
        <v>1.4204479543122295</v>
      </c>
      <c r="I44" s="42">
        <v>1.4204479543122295</v>
      </c>
      <c r="J44" s="42">
        <v>1.4204479543122295</v>
      </c>
      <c r="K44" s="42">
        <v>1.4204479543122295</v>
      </c>
      <c r="L44" s="42">
        <v>1.4204479543122295</v>
      </c>
      <c r="M44" s="42">
        <v>1.4204479543122295</v>
      </c>
      <c r="N44" s="42">
        <v>1.4204479543122295</v>
      </c>
      <c r="O44" s="42">
        <v>1.4204479543122295</v>
      </c>
      <c r="P44" s="42">
        <v>1.4204479543122295</v>
      </c>
      <c r="Q44" s="42">
        <v>1.4204479543122295</v>
      </c>
    </row>
    <row r="45" spans="1:17" ht="12.75">
      <c r="A45" s="25" t="s">
        <v>63</v>
      </c>
      <c r="B45" s="28"/>
      <c r="C45" s="29">
        <v>-3106</v>
      </c>
      <c r="D45" s="29"/>
      <c r="E45" s="42">
        <v>3106</v>
      </c>
      <c r="F45" s="42">
        <v>258.8333333333334</v>
      </c>
      <c r="G45" s="42">
        <v>258.8333333333334</v>
      </c>
      <c r="H45" s="42">
        <v>258.8333333333334</v>
      </c>
      <c r="I45" s="42">
        <v>258.8333333333334</v>
      </c>
      <c r="J45" s="42">
        <v>258.8333333333334</v>
      </c>
      <c r="K45" s="42">
        <v>258.8333333333334</v>
      </c>
      <c r="L45" s="42">
        <v>258.8333333333334</v>
      </c>
      <c r="M45" s="42">
        <v>258.8333333333334</v>
      </c>
      <c r="N45" s="42">
        <v>258.8333333333334</v>
      </c>
      <c r="O45" s="42">
        <v>258.8333333333334</v>
      </c>
      <c r="P45" s="42">
        <v>258.8333333333334</v>
      </c>
      <c r="Q45" s="42">
        <v>258.8333333333334</v>
      </c>
    </row>
    <row r="46" spans="1:17" ht="12.75">
      <c r="A46" s="2"/>
      <c r="B46" s="2"/>
      <c r="C46" s="2"/>
      <c r="D46" s="2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ht="25.5">
      <c r="A47" s="26" t="s">
        <v>16</v>
      </c>
      <c r="B47" s="26" t="s">
        <v>11</v>
      </c>
      <c r="C47" s="27"/>
      <c r="D47" s="26" t="s">
        <v>66</v>
      </c>
      <c r="E47" s="43"/>
      <c r="F47" s="47" t="s">
        <v>1</v>
      </c>
      <c r="G47" s="48" t="s">
        <v>2</v>
      </c>
      <c r="H47" s="48" t="s">
        <v>3</v>
      </c>
      <c r="I47" s="48" t="s">
        <v>4</v>
      </c>
      <c r="J47" s="48" t="s">
        <v>5</v>
      </c>
      <c r="K47" s="48" t="s">
        <v>6</v>
      </c>
      <c r="L47" s="48" t="s">
        <v>7</v>
      </c>
      <c r="M47" s="48" t="s">
        <v>8</v>
      </c>
      <c r="N47" s="48" t="s">
        <v>9</v>
      </c>
      <c r="O47" s="48" t="s">
        <v>10</v>
      </c>
      <c r="P47" s="48" t="s">
        <v>28</v>
      </c>
      <c r="Q47" s="49" t="s">
        <v>29</v>
      </c>
    </row>
    <row r="48" spans="1:17" ht="12.75">
      <c r="A48" s="6" t="s">
        <v>35</v>
      </c>
      <c r="B48" s="7" t="s">
        <v>81</v>
      </c>
      <c r="C48" s="24">
        <v>-2215.893454691474</v>
      </c>
      <c r="D48" s="7" t="s">
        <v>188</v>
      </c>
      <c r="E48" s="42">
        <v>2215.89</v>
      </c>
      <c r="F48" s="42">
        <v>184.65778789095614</v>
      </c>
      <c r="G48" s="42">
        <v>184.65778789095614</v>
      </c>
      <c r="H48" s="42">
        <v>184.65778789095614</v>
      </c>
      <c r="I48" s="42">
        <v>184.65778789095614</v>
      </c>
      <c r="J48" s="42">
        <v>184.65778789095614</v>
      </c>
      <c r="K48" s="42">
        <v>184.65778789095614</v>
      </c>
      <c r="L48" s="42">
        <v>184.65778789095614</v>
      </c>
      <c r="M48" s="42">
        <v>184.65778789095614</v>
      </c>
      <c r="N48" s="42">
        <v>184.65778789095614</v>
      </c>
      <c r="O48" s="42">
        <v>184.65778789095614</v>
      </c>
      <c r="P48" s="42">
        <v>184.65778789095614</v>
      </c>
      <c r="Q48" s="42">
        <v>184.65778789095614</v>
      </c>
    </row>
    <row r="49" spans="1:17" ht="12.75">
      <c r="A49" s="6" t="s">
        <v>41</v>
      </c>
      <c r="B49" s="7" t="s">
        <v>82</v>
      </c>
      <c r="C49" s="24">
        <v>-58.03105340650516</v>
      </c>
      <c r="D49" s="7" t="s">
        <v>189</v>
      </c>
      <c r="E49" s="42">
        <v>58.03</v>
      </c>
      <c r="F49" s="42">
        <v>4.8359211172087635</v>
      </c>
      <c r="G49" s="42">
        <v>4.8359211172087635</v>
      </c>
      <c r="H49" s="42">
        <v>4.8359211172087635</v>
      </c>
      <c r="I49" s="42">
        <v>4.8359211172087635</v>
      </c>
      <c r="J49" s="42">
        <v>4.8359211172087635</v>
      </c>
      <c r="K49" s="42">
        <v>4.8359211172087635</v>
      </c>
      <c r="L49" s="42">
        <v>4.8359211172087635</v>
      </c>
      <c r="M49" s="42">
        <v>4.8359211172087635</v>
      </c>
      <c r="N49" s="42">
        <v>4.8359211172087635</v>
      </c>
      <c r="O49" s="42">
        <v>4.8359211172087635</v>
      </c>
      <c r="P49" s="42">
        <v>4.8359211172087635</v>
      </c>
      <c r="Q49" s="42">
        <v>4.8359211172087635</v>
      </c>
    </row>
    <row r="50" spans="1:17" ht="12.75">
      <c r="A50" s="6" t="s">
        <v>53</v>
      </c>
      <c r="B50" s="7" t="s">
        <v>83</v>
      </c>
      <c r="C50" s="24">
        <v>-58.03105340650516</v>
      </c>
      <c r="D50" s="7" t="s">
        <v>190</v>
      </c>
      <c r="E50" s="42">
        <v>58.03</v>
      </c>
      <c r="F50" s="42">
        <v>4.8359211172087635</v>
      </c>
      <c r="G50" s="42">
        <v>4.8359211172087635</v>
      </c>
      <c r="H50" s="42">
        <v>4.8359211172087635</v>
      </c>
      <c r="I50" s="42">
        <v>4.8359211172087635</v>
      </c>
      <c r="J50" s="42">
        <v>4.8359211172087635</v>
      </c>
      <c r="K50" s="42">
        <v>4.8359211172087635</v>
      </c>
      <c r="L50" s="42">
        <v>4.8359211172087635</v>
      </c>
      <c r="M50" s="42">
        <v>4.8359211172087635</v>
      </c>
      <c r="N50" s="42">
        <v>4.8359211172087635</v>
      </c>
      <c r="O50" s="42">
        <v>4.8359211172087635</v>
      </c>
      <c r="P50" s="42">
        <v>4.8359211172087635</v>
      </c>
      <c r="Q50" s="42">
        <v>4.8359211172087635</v>
      </c>
    </row>
    <row r="51" spans="1:17" ht="12.75">
      <c r="A51" s="6" t="s">
        <v>47</v>
      </c>
      <c r="B51" s="7" t="s">
        <v>84</v>
      </c>
      <c r="C51" s="24">
        <v>-176.77151653058488</v>
      </c>
      <c r="D51" s="7" t="s">
        <v>191</v>
      </c>
      <c r="E51" s="42">
        <v>176.77</v>
      </c>
      <c r="F51" s="42">
        <v>14.730959710882074</v>
      </c>
      <c r="G51" s="42">
        <v>14.730959710882074</v>
      </c>
      <c r="H51" s="42">
        <v>14.730959710882074</v>
      </c>
      <c r="I51" s="42">
        <v>14.730959710882074</v>
      </c>
      <c r="J51" s="42">
        <v>14.730959710882074</v>
      </c>
      <c r="K51" s="42">
        <v>14.730959710882074</v>
      </c>
      <c r="L51" s="42">
        <v>14.730959710882074</v>
      </c>
      <c r="M51" s="42">
        <v>14.730959710882074</v>
      </c>
      <c r="N51" s="42">
        <v>14.730959710882074</v>
      </c>
      <c r="O51" s="42">
        <v>14.730959710882074</v>
      </c>
      <c r="P51" s="42">
        <v>14.730959710882074</v>
      </c>
      <c r="Q51" s="42">
        <v>14.730959710882074</v>
      </c>
    </row>
    <row r="52" spans="1:17" ht="12.75">
      <c r="A52" s="6" t="s">
        <v>89</v>
      </c>
      <c r="B52" s="7" t="s">
        <v>156</v>
      </c>
      <c r="C52" s="24">
        <v>-144.63124079775127</v>
      </c>
      <c r="D52" s="7" t="s">
        <v>192</v>
      </c>
      <c r="E52" s="42">
        <v>144.63</v>
      </c>
      <c r="F52" s="42">
        <v>12.052603399812606</v>
      </c>
      <c r="G52" s="42">
        <v>12.052603399812606</v>
      </c>
      <c r="H52" s="42">
        <v>12.052603399812606</v>
      </c>
      <c r="I52" s="42">
        <v>12.052603399812606</v>
      </c>
      <c r="J52" s="42">
        <v>12.052603399812606</v>
      </c>
      <c r="K52" s="42">
        <v>12.052603399812606</v>
      </c>
      <c r="L52" s="42">
        <v>12.052603399812606</v>
      </c>
      <c r="M52" s="42">
        <v>12.052603399812606</v>
      </c>
      <c r="N52" s="42">
        <v>12.052603399812606</v>
      </c>
      <c r="O52" s="42">
        <v>12.052603399812606</v>
      </c>
      <c r="P52" s="42">
        <v>12.052603399812606</v>
      </c>
      <c r="Q52" s="42">
        <v>12.052603399812606</v>
      </c>
    </row>
    <row r="53" spans="1:17" ht="12.75">
      <c r="A53" s="6" t="s">
        <v>79</v>
      </c>
      <c r="B53" s="7" t="s">
        <v>157</v>
      </c>
      <c r="C53" s="24">
        <v>-14.641681167179764</v>
      </c>
      <c r="D53" s="7" t="s">
        <v>193</v>
      </c>
      <c r="E53" s="42">
        <v>14.64</v>
      </c>
      <c r="F53" s="42">
        <v>1.22014009726498</v>
      </c>
      <c r="G53" s="42">
        <v>1.22014009726498</v>
      </c>
      <c r="H53" s="42">
        <v>1.22014009726498</v>
      </c>
      <c r="I53" s="42">
        <v>1.22014009726498</v>
      </c>
      <c r="J53" s="42">
        <v>1.22014009726498</v>
      </c>
      <c r="K53" s="42">
        <v>1.22014009726498</v>
      </c>
      <c r="L53" s="42">
        <v>1.22014009726498</v>
      </c>
      <c r="M53" s="42">
        <v>1.22014009726498</v>
      </c>
      <c r="N53" s="42">
        <v>1.22014009726498</v>
      </c>
      <c r="O53" s="42">
        <v>1.22014009726498</v>
      </c>
      <c r="P53" s="42">
        <v>1.22014009726498</v>
      </c>
      <c r="Q53" s="42">
        <v>1.22014009726498</v>
      </c>
    </row>
    <row r="54" spans="1:17" ht="12.75">
      <c r="A54" s="25" t="s">
        <v>64</v>
      </c>
      <c r="B54" s="28"/>
      <c r="C54" s="29">
        <v>-2668</v>
      </c>
      <c r="D54" s="29"/>
      <c r="E54" s="42">
        <v>2668</v>
      </c>
      <c r="F54" s="42">
        <v>222.33333333333331</v>
      </c>
      <c r="G54" s="42">
        <v>222.33333333333331</v>
      </c>
      <c r="H54" s="42">
        <v>222.33333333333331</v>
      </c>
      <c r="I54" s="42">
        <v>222.33333333333331</v>
      </c>
      <c r="J54" s="42">
        <v>222.33333333333331</v>
      </c>
      <c r="K54" s="42">
        <v>222.33333333333331</v>
      </c>
      <c r="L54" s="42">
        <v>222.33333333333331</v>
      </c>
      <c r="M54" s="42">
        <v>222.33333333333331</v>
      </c>
      <c r="N54" s="42">
        <v>222.33333333333331</v>
      </c>
      <c r="O54" s="42">
        <v>222.33333333333331</v>
      </c>
      <c r="P54" s="42">
        <v>222.33333333333331</v>
      </c>
      <c r="Q54" s="42">
        <v>222.33333333333331</v>
      </c>
    </row>
    <row r="55" spans="1:17" ht="12.75">
      <c r="A55" s="2"/>
      <c r="B55" s="2"/>
      <c r="C55" s="2"/>
      <c r="D55" s="2"/>
      <c r="E55" s="46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ht="12.75">
      <c r="A56" s="3" t="s">
        <v>27</v>
      </c>
    </row>
    <row r="57" spans="1:4" ht="12.75">
      <c r="A57" s="6" t="s">
        <v>35</v>
      </c>
      <c r="B57" s="7" t="s">
        <v>81</v>
      </c>
      <c r="C57" s="1">
        <v>-107953.3790657208</v>
      </c>
      <c r="D57" s="1">
        <v>0</v>
      </c>
    </row>
    <row r="58" spans="1:4" ht="12.75">
      <c r="A58" s="6" t="s">
        <v>41</v>
      </c>
      <c r="B58" s="7" t="s">
        <v>82</v>
      </c>
      <c r="C58" s="1">
        <v>-2827.1432873778613</v>
      </c>
      <c r="D58" s="1">
        <v>0</v>
      </c>
    </row>
    <row r="59" spans="1:4" ht="12.75">
      <c r="A59" s="6" t="s">
        <v>53</v>
      </c>
      <c r="B59" s="7" t="s">
        <v>83</v>
      </c>
      <c r="C59" s="1">
        <v>-2827.1432873778613</v>
      </c>
      <c r="D59" s="1">
        <v>0</v>
      </c>
    </row>
    <row r="60" spans="1:4" ht="12.75">
      <c r="A60" s="6" t="s">
        <v>47</v>
      </c>
      <c r="B60" s="7" t="s">
        <v>84</v>
      </c>
      <c r="C60" s="1">
        <v>-8611.913398474102</v>
      </c>
      <c r="D60" s="1">
        <v>0</v>
      </c>
    </row>
    <row r="61" spans="1:4" ht="12.75">
      <c r="A61" s="6" t="s">
        <v>89</v>
      </c>
      <c r="B61" s="7" t="s">
        <v>156</v>
      </c>
      <c r="C61" s="1">
        <v>-7046.1109623879</v>
      </c>
      <c r="D61" s="1">
        <v>0</v>
      </c>
    </row>
    <row r="62" spans="1:4" ht="12.75">
      <c r="A62" s="6" t="s">
        <v>79</v>
      </c>
      <c r="B62" s="7" t="s">
        <v>157</v>
      </c>
      <c r="C62" s="1">
        <v>-713.3099986614912</v>
      </c>
      <c r="D62" s="1">
        <v>0</v>
      </c>
    </row>
    <row r="63" spans="1:4" ht="12.75">
      <c r="A63" s="39" t="s">
        <v>17</v>
      </c>
      <c r="B63" s="37"/>
      <c r="C63" s="38">
        <v>-129979</v>
      </c>
      <c r="D63" s="1">
        <v>0</v>
      </c>
    </row>
    <row r="64" spans="1:4" ht="12.75">
      <c r="A64" s="37"/>
      <c r="B64" s="37"/>
      <c r="C64" s="38"/>
      <c r="D64" s="38"/>
    </row>
    <row r="66" ht="12.75">
      <c r="A66" t="s">
        <v>195</v>
      </c>
    </row>
    <row r="67" ht="12.75">
      <c r="A67" t="s">
        <v>194</v>
      </c>
    </row>
    <row r="68" ht="12.75">
      <c r="A68" t="s">
        <v>153</v>
      </c>
    </row>
  </sheetData>
  <printOptions/>
  <pageMargins left="0.75" right="0.75" top="1" bottom="1" header="0.5" footer="0.5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herrmann_v</dc:creator>
  <cp:keywords/>
  <dc:description/>
  <cp:lastModifiedBy>Weber_K</cp:lastModifiedBy>
  <cp:lastPrinted>2006-04-06T16:51:50Z</cp:lastPrinted>
  <dcterms:created xsi:type="dcterms:W3CDTF">2006-02-14T18:56:44Z</dcterms:created>
  <dcterms:modified xsi:type="dcterms:W3CDTF">2006-07-07T16:33:50Z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