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Rescission" sheetId="1" r:id="rId1"/>
  </sheets>
  <definedNames>
    <definedName name="_xlfn.STDEV.S" hidden="1">#NAME?</definedName>
    <definedName name="_xlnm.Print_Titles" localSheetId="0">'Rescission'!$1:$2</definedName>
  </definedNames>
  <calcPr fullCalcOnLoad="1"/>
</workbook>
</file>

<file path=xl/sharedStrings.xml><?xml version="1.0" encoding="utf-8"?>
<sst xmlns="http://schemas.openxmlformats.org/spreadsheetml/2006/main" count="389" uniqueCount="238">
  <si>
    <t>STATE</t>
  </si>
  <si>
    <t>YUMA</t>
  </si>
  <si>
    <t>PAWNEE</t>
  </si>
  <si>
    <t>WELD</t>
  </si>
  <si>
    <t>PRAIRIE</t>
  </si>
  <si>
    <t>BRIGGSDALE</t>
  </si>
  <si>
    <t>GREELEY</t>
  </si>
  <si>
    <t>JOHNSTOWN</t>
  </si>
  <si>
    <t>WINDSOR</t>
  </si>
  <si>
    <t>KEENESBURG</t>
  </si>
  <si>
    <t>EATON</t>
  </si>
  <si>
    <t>GILCREST</t>
  </si>
  <si>
    <t>WOODLIN</t>
  </si>
  <si>
    <t>WASHINGTON</t>
  </si>
  <si>
    <t>LONE STAR</t>
  </si>
  <si>
    <t>OTIS</t>
  </si>
  <si>
    <t>ARICKAREE</t>
  </si>
  <si>
    <t>AKRON</t>
  </si>
  <si>
    <t>WOODLAND PARK</t>
  </si>
  <si>
    <t>TELLER</t>
  </si>
  <si>
    <t>CRIPPLE CREEK</t>
  </si>
  <si>
    <t>SUMMIT</t>
  </si>
  <si>
    <t>SEDGWICK</t>
  </si>
  <si>
    <t>JULESBURG</t>
  </si>
  <si>
    <t>NORWOOD</t>
  </si>
  <si>
    <t>SAN MIGUEL</t>
  </si>
  <si>
    <t>TELLURIDE</t>
  </si>
  <si>
    <t>SILVERTON</t>
  </si>
  <si>
    <t>SAN JUAN</t>
  </si>
  <si>
    <t>CENTER</t>
  </si>
  <si>
    <t>SAGUACHE</t>
  </si>
  <si>
    <t>MOFFAT</t>
  </si>
  <si>
    <t>SOUTH ROUTT</t>
  </si>
  <si>
    <t>ROUTT</t>
  </si>
  <si>
    <t>STEAMBOAT SPRINGS</t>
  </si>
  <si>
    <t>HAYDEN</t>
  </si>
  <si>
    <t>SARGENT</t>
  </si>
  <si>
    <t>RIO GRANDE</t>
  </si>
  <si>
    <t>MONTE VISTA</t>
  </si>
  <si>
    <t>DEL NORTE</t>
  </si>
  <si>
    <t>RANGELY</t>
  </si>
  <si>
    <t>RIO BLANCO</t>
  </si>
  <si>
    <t>MEEKER</t>
  </si>
  <si>
    <t>PUEBLO RURAL</t>
  </si>
  <si>
    <t>PUEBLO</t>
  </si>
  <si>
    <t>PUEBLO CITY</t>
  </si>
  <si>
    <t>WILEY</t>
  </si>
  <si>
    <t>PROWERS</t>
  </si>
  <si>
    <t>HOLLY</t>
  </si>
  <si>
    <t>LAMAR</t>
  </si>
  <si>
    <t>GRANADA</t>
  </si>
  <si>
    <t>ASPEN</t>
  </si>
  <si>
    <t>PITKIN</t>
  </si>
  <si>
    <t>HAXTUN</t>
  </si>
  <si>
    <t>PHILLIPS</t>
  </si>
  <si>
    <t>HOLYOKE</t>
  </si>
  <si>
    <t>PARK</t>
  </si>
  <si>
    <t>PLATTE CANYON</t>
  </si>
  <si>
    <t>RIDGWAY</t>
  </si>
  <si>
    <t>OURAY</t>
  </si>
  <si>
    <t>SWINK</t>
  </si>
  <si>
    <t>OTERO</t>
  </si>
  <si>
    <t>CHERAW</t>
  </si>
  <si>
    <t>FOWLER</t>
  </si>
  <si>
    <t>MANZANOLA</t>
  </si>
  <si>
    <t>ROCKY FORD</t>
  </si>
  <si>
    <t>EAST OTERO</t>
  </si>
  <si>
    <t>WIGGINS</t>
  </si>
  <si>
    <t>MORGAN</t>
  </si>
  <si>
    <t>WELDON</t>
  </si>
  <si>
    <t>BRUSH</t>
  </si>
  <si>
    <t>WEST END</t>
  </si>
  <si>
    <t>MONTROSE</t>
  </si>
  <si>
    <t>MANCOS</t>
  </si>
  <si>
    <t>MONTEZUMA</t>
  </si>
  <si>
    <t>DOLORES</t>
  </si>
  <si>
    <t>CREEDE</t>
  </si>
  <si>
    <t>MINERAL</t>
  </si>
  <si>
    <t>MESA VALLEY</t>
  </si>
  <si>
    <t>MESA</t>
  </si>
  <si>
    <t>DEBEQUE</t>
  </si>
  <si>
    <t>PLATEAU</t>
  </si>
  <si>
    <t>LOGAN</t>
  </si>
  <si>
    <t>BUFFALO</t>
  </si>
  <si>
    <t>FRENCHMAN</t>
  </si>
  <si>
    <t>VALLEY</t>
  </si>
  <si>
    <t>KARVAL</t>
  </si>
  <si>
    <t>LINCOLN</t>
  </si>
  <si>
    <t>LIMON</t>
  </si>
  <si>
    <t>GENOA-HUGO</t>
  </si>
  <si>
    <t>KIM</t>
  </si>
  <si>
    <t>LAS ANIMAS</t>
  </si>
  <si>
    <t>BRANSON</t>
  </si>
  <si>
    <t>AGUILAR</t>
  </si>
  <si>
    <t>HOEHNE</t>
  </si>
  <si>
    <t>PRIMERO</t>
  </si>
  <si>
    <t>TRINIDAD</t>
  </si>
  <si>
    <t>LARIMER</t>
  </si>
  <si>
    <t>THOMPSON</t>
  </si>
  <si>
    <t>POUDRE</t>
  </si>
  <si>
    <t>IGNACIO</t>
  </si>
  <si>
    <t>LA PLATA</t>
  </si>
  <si>
    <t>BAYFIELD</t>
  </si>
  <si>
    <t>DURANGO</t>
  </si>
  <si>
    <t>LAKE</t>
  </si>
  <si>
    <t>BURLINGTON</t>
  </si>
  <si>
    <t>KIT CARSON</t>
  </si>
  <si>
    <t>BETHUNE</t>
  </si>
  <si>
    <t>STRATTON</t>
  </si>
  <si>
    <t>HI PLAINS</t>
  </si>
  <si>
    <t>PLAINVIEW</t>
  </si>
  <si>
    <t>KIOWA</t>
  </si>
  <si>
    <t>EADS</t>
  </si>
  <si>
    <t>JEFFERSON</t>
  </si>
  <si>
    <t>NORTH PARK</t>
  </si>
  <si>
    <t>JACKSON</t>
  </si>
  <si>
    <t>LA VETA</t>
  </si>
  <si>
    <t>HUERFANO</t>
  </si>
  <si>
    <t>HINSDALE</t>
  </si>
  <si>
    <t>GUNNISON</t>
  </si>
  <si>
    <t>EAST GRAND</t>
  </si>
  <si>
    <t>GRAND</t>
  </si>
  <si>
    <t>WEST GRAND</t>
  </si>
  <si>
    <t>GILPIN</t>
  </si>
  <si>
    <t>GARFIELD</t>
  </si>
  <si>
    <t>ROARING FORK</t>
  </si>
  <si>
    <t>COTOPAXI</t>
  </si>
  <si>
    <t>FREMONT</t>
  </si>
  <si>
    <t>CANON CITY</t>
  </si>
  <si>
    <t>MIAMI-YODER</t>
  </si>
  <si>
    <t>EL PASO</t>
  </si>
  <si>
    <t>EDISON</t>
  </si>
  <si>
    <t>FALCON</t>
  </si>
  <si>
    <t>LEWIS-PALMER</t>
  </si>
  <si>
    <t>HANOVER</t>
  </si>
  <si>
    <t>PEYTON</t>
  </si>
  <si>
    <t>ELLICOTT</t>
  </si>
  <si>
    <t>ACADEMY</t>
  </si>
  <si>
    <t>MANITOU SPRINGS</t>
  </si>
  <si>
    <t>CHEYENNE MOUNTAIN</t>
  </si>
  <si>
    <t>COLORADO SPRINGS</t>
  </si>
  <si>
    <t>FOUNTAIN</t>
  </si>
  <si>
    <t>WIDEFIELD</t>
  </si>
  <si>
    <t>HARRISON</t>
  </si>
  <si>
    <t>CALHAN</t>
  </si>
  <si>
    <t>AGATE</t>
  </si>
  <si>
    <t>ELBERT</t>
  </si>
  <si>
    <t>BIG SANDY</t>
  </si>
  <si>
    <t>ELIZABETH</t>
  </si>
  <si>
    <t>EAGLE</t>
  </si>
  <si>
    <t>DOUGLAS</t>
  </si>
  <si>
    <t>DENVER</t>
  </si>
  <si>
    <t>DELTA</t>
  </si>
  <si>
    <t>WESTCLIFFE</t>
  </si>
  <si>
    <t>CUSTER</t>
  </si>
  <si>
    <t>CROWLEY</t>
  </si>
  <si>
    <t>SIERRA GRANDE</t>
  </si>
  <si>
    <t>COSTILLA</t>
  </si>
  <si>
    <t>CENTENNIAL</t>
  </si>
  <si>
    <t>SOUTH CONEJOS</t>
  </si>
  <si>
    <t>CONEJOS</t>
  </si>
  <si>
    <t>SANFORD</t>
  </si>
  <si>
    <t>NORTH CONEJOS</t>
  </si>
  <si>
    <t>CLEAR CREEK</t>
  </si>
  <si>
    <t>CHEYENNE</t>
  </si>
  <si>
    <t>SALIDA</t>
  </si>
  <si>
    <t>CHAFFEE</t>
  </si>
  <si>
    <t>BUENA VISTA</t>
  </si>
  <si>
    <t>BOULDER</t>
  </si>
  <si>
    <t>ST VRAIN</t>
  </si>
  <si>
    <t>MCCLAVE</t>
  </si>
  <si>
    <t>BENT</t>
  </si>
  <si>
    <t>CAMPO</t>
  </si>
  <si>
    <t>BACA</t>
  </si>
  <si>
    <t>VILAS</t>
  </si>
  <si>
    <t>SPRINGFIELD</t>
  </si>
  <si>
    <t>PRITCHETT</t>
  </si>
  <si>
    <t>WALSH</t>
  </si>
  <si>
    <t>ARCHULETA</t>
  </si>
  <si>
    <t>BYERS</t>
  </si>
  <si>
    <t>ARAPAHOE</t>
  </si>
  <si>
    <t>AURORA</t>
  </si>
  <si>
    <t>DEER TRAIL</t>
  </si>
  <si>
    <t>LITTLETON</t>
  </si>
  <si>
    <t>CHERRY CREEK</t>
  </si>
  <si>
    <t>SHERIDAN</t>
  </si>
  <si>
    <t>ENGLEWOOD</t>
  </si>
  <si>
    <t>ALAMOSA</t>
  </si>
  <si>
    <t>WESTMINSTER</t>
  </si>
  <si>
    <t>ADAMS</t>
  </si>
  <si>
    <t>STRASBURG</t>
  </si>
  <si>
    <t>BENNETT</t>
  </si>
  <si>
    <t>BRIGHTON</t>
  </si>
  <si>
    <t>COMMERCE CITY</t>
  </si>
  <si>
    <t>MAPLETON</t>
  </si>
  <si>
    <t>District</t>
  </si>
  <si>
    <t>County</t>
  </si>
  <si>
    <t>District Total Rescission Amount</t>
  </si>
  <si>
    <t>FIVE STAR</t>
  </si>
  <si>
    <t>SANGRE DECRISTO</t>
  </si>
  <si>
    <t>CHEYENNE R-5</t>
  </si>
  <si>
    <t>FLORENCE</t>
  </si>
  <si>
    <t>GARFIELD COUNTY</t>
  </si>
  <si>
    <t>GARFIELD COUNTY 16</t>
  </si>
  <si>
    <t>ARRIBA/FLAGLER</t>
  </si>
  <si>
    <t>ESTES PRK</t>
  </si>
  <si>
    <t xml:space="preserve">MONTEZUMA </t>
  </si>
  <si>
    <t>FT MORGAN</t>
  </si>
  <si>
    <t>MTN VALLEY</t>
  </si>
  <si>
    <t>PLATTE VLY</t>
  </si>
  <si>
    <t>FORT LUPTON</t>
  </si>
  <si>
    <t>AULT-HGHLND</t>
  </si>
  <si>
    <t>WRAY</t>
  </si>
  <si>
    <t>IDALIA</t>
  </si>
  <si>
    <t>LIBERTY</t>
  </si>
  <si>
    <t>CHARTER SCHOOL INSTITUTE</t>
  </si>
  <si>
    <t>N/A</t>
  </si>
  <si>
    <t>TOTAL RESCISSION</t>
  </si>
  <si>
    <t>District Total Pupil Count</t>
  </si>
  <si>
    <t>PRE-Rescission</t>
  </si>
  <si>
    <t>POST-Rescission</t>
  </si>
  <si>
    <t>In-School Rescission Amount</t>
  </si>
  <si>
    <t xml:space="preserve">In-School Pupil Count </t>
  </si>
  <si>
    <t>Total Progam Per Pupil Funding</t>
  </si>
  <si>
    <t>FINAL Total Progam Per Pupil Funding</t>
  </si>
  <si>
    <t>Calculated Per Pupil Rescission</t>
  </si>
  <si>
    <t>Adjusted District In-School Per Pupil Funding</t>
  </si>
  <si>
    <t>FINAL Adjusted District In-School Per Pupil Funding</t>
  </si>
  <si>
    <t xml:space="preserve"> </t>
  </si>
  <si>
    <t>In School Per Pupil Rescission Amount</t>
  </si>
  <si>
    <t>District Total Program Funding</t>
  </si>
  <si>
    <t>Total Program Funding After Rescission</t>
  </si>
  <si>
    <t xml:space="preserve">On-line &amp; ASCENT Pupil Count </t>
  </si>
  <si>
    <t>On-Line &amp; ASCENT Per Pupil Rescission Amount</t>
  </si>
  <si>
    <t>FINAL District On-Line &amp; ASCENT Per Pupil Funding</t>
  </si>
  <si>
    <t>Total Program Categorical Buyout</t>
  </si>
  <si>
    <t>Online &amp; ASCENT Rescission Amount</t>
  </si>
  <si>
    <t>District On-Line &amp; ASCENT Per Pupil Funding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</si>
</sst>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.0000000%"/>
    <numFmt numFmtId="166" formatCode="#,##0.0"/>
    <numFmt numFmtId="167" formatCode="#,##0.000_);[Red]\(#,##0.000\)"/>
    <numFmt numFmtId="168" formatCode="#,##0.0000_);[Red]\(#,##0.0000\)"/>
    <numFmt numFmtId="169" formatCode="#,##0.0_);[Red]\(#,##0.0\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%"/>
    <numFmt numFmtId="185" formatCode="_(* #,##0.00000000000_);_(* \(#,##0.00000000000\);_(* &quot;-&quot;??_);_(@_)"/>
    <numFmt numFmtId="186" formatCode="0.000"/>
    <numFmt numFmtId="187" formatCode="0.0000"/>
    <numFmt numFmtId="188" formatCode="0.00000"/>
    <numFmt numFmtId="189" formatCode="#,##0.00000_);[Red]\(#,##0.00000\)"/>
    <numFmt numFmtId="190" formatCode="#,##0.000000_);[Red]\(#,##0.000000\)"/>
    <numFmt numFmtId="191" formatCode="#,##0.0000000_);[Red]\(#,##0.0000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4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4" fontId="38" fillId="0" borderId="0" xfId="0" applyNumberFormat="1" applyFont="1" applyAlignment="1">
      <alignment horizontal="center"/>
    </xf>
    <xf numFmtId="4" fontId="38" fillId="0" borderId="0" xfId="0" applyNumberFormat="1" applyFont="1" applyAlignment="1">
      <alignment horizontal="right" wrapText="1"/>
    </xf>
    <xf numFmtId="43" fontId="38" fillId="0" borderId="0" xfId="42" applyFont="1" applyFill="1" applyAlignment="1">
      <alignment horizontal="center" wrapText="1"/>
    </xf>
    <xf numFmtId="40" fontId="38" fillId="0" borderId="0" xfId="0" applyNumberFormat="1" applyFont="1" applyFill="1" applyAlignment="1" applyProtection="1">
      <alignment horizontal="right" wrapText="1"/>
      <protection/>
    </xf>
    <xf numFmtId="4" fontId="38" fillId="0" borderId="0" xfId="0" applyNumberFormat="1" applyFont="1" applyAlignment="1">
      <alignment horizontal="right"/>
    </xf>
    <xf numFmtId="4" fontId="38" fillId="32" borderId="0" xfId="0" applyNumberFormat="1" applyFont="1" applyFill="1" applyAlignment="1">
      <alignment horizontal="center" wrapText="1"/>
    </xf>
    <xf numFmtId="40" fontId="38" fillId="32" borderId="0" xfId="0" applyNumberFormat="1" applyFont="1" applyFill="1" applyAlignment="1" applyProtection="1">
      <alignment horizontal="center" wrapText="1"/>
      <protection/>
    </xf>
    <xf numFmtId="40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165" fontId="38" fillId="0" borderId="0" xfId="60" applyNumberFormat="1" applyFont="1" applyAlignment="1">
      <alignment/>
    </xf>
    <xf numFmtId="164" fontId="38" fillId="0" borderId="0" xfId="60" applyNumberFormat="1" applyFont="1" applyAlignment="1">
      <alignment/>
    </xf>
    <xf numFmtId="40" fontId="38" fillId="0" borderId="0" xfId="0" applyNumberFormat="1" applyFont="1" applyAlignment="1">
      <alignment horizontal="center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right" wrapText="1"/>
    </xf>
    <xf numFmtId="43" fontId="38" fillId="0" borderId="10" xfId="42" applyFont="1" applyFill="1" applyBorder="1" applyAlignment="1">
      <alignment horizontal="center" wrapText="1"/>
    </xf>
    <xf numFmtId="4" fontId="38" fillId="0" borderId="10" xfId="0" applyNumberFormat="1" applyFont="1" applyBorder="1" applyAlignment="1">
      <alignment horizontal="right"/>
    </xf>
    <xf numFmtId="4" fontId="38" fillId="32" borderId="10" xfId="0" applyNumberFormat="1" applyFont="1" applyFill="1" applyBorder="1" applyAlignment="1">
      <alignment horizontal="center" wrapText="1"/>
    </xf>
    <xf numFmtId="40" fontId="38" fillId="32" borderId="10" xfId="0" applyNumberFormat="1" applyFont="1" applyFill="1" applyBorder="1" applyAlignment="1" applyProtection="1">
      <alignment horizontal="center" wrapText="1"/>
      <protection/>
    </xf>
    <xf numFmtId="40" fontId="38" fillId="32" borderId="0" xfId="0" applyNumberFormat="1" applyFont="1" applyFill="1" applyAlignment="1">
      <alignment/>
    </xf>
    <xf numFmtId="40" fontId="38" fillId="32" borderId="0" xfId="0" applyNumberFormat="1" applyFont="1" applyFill="1" applyAlignment="1">
      <alignment horizontal="center"/>
    </xf>
    <xf numFmtId="166" fontId="38" fillId="0" borderId="0" xfId="0" applyNumberFormat="1" applyFont="1" applyAlignment="1">
      <alignment horizontal="center"/>
    </xf>
    <xf numFmtId="166" fontId="38" fillId="0" borderId="0" xfId="0" applyNumberFormat="1" applyFont="1" applyAlignment="1">
      <alignment horizontal="center" wrapText="1"/>
    </xf>
    <xf numFmtId="166" fontId="38" fillId="0" borderId="0" xfId="0" applyNumberFormat="1" applyFont="1" applyAlignment="1">
      <alignment/>
    </xf>
    <xf numFmtId="4" fontId="39" fillId="0" borderId="0" xfId="0" applyNumberFormat="1" applyFont="1" applyBorder="1" applyAlignment="1">
      <alignment horizontal="center"/>
    </xf>
    <xf numFmtId="170" fontId="38" fillId="0" borderId="0" xfId="0" applyNumberFormat="1" applyFont="1" applyAlignment="1">
      <alignment/>
    </xf>
    <xf numFmtId="0" fontId="38" fillId="0" borderId="10" xfId="0" applyFont="1" applyFill="1" applyBorder="1" applyAlignment="1">
      <alignment wrapText="1"/>
    </xf>
    <xf numFmtId="4" fontId="38" fillId="0" borderId="10" xfId="0" applyNumberFormat="1" applyFont="1" applyFill="1" applyBorder="1" applyAlignment="1">
      <alignment horizontal="right" wrapText="1"/>
    </xf>
    <xf numFmtId="166" fontId="38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center"/>
    </xf>
    <xf numFmtId="40" fontId="38" fillId="0" borderId="10" xfId="0" applyNumberFormat="1" applyFont="1" applyFill="1" applyBorder="1" applyAlignment="1" applyProtection="1">
      <alignment horizontal="right" wrapText="1"/>
      <protection/>
    </xf>
    <xf numFmtId="175" fontId="38" fillId="0" borderId="0" xfId="0" applyNumberFormat="1" applyFont="1" applyFill="1" applyAlignment="1">
      <alignment/>
    </xf>
    <xf numFmtId="4" fontId="39" fillId="0" borderId="11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4" fontId="39" fillId="0" borderId="13" xfId="0" applyNumberFormat="1" applyFont="1" applyBorder="1" applyAlignment="1">
      <alignment horizontal="center"/>
    </xf>
    <xf numFmtId="4" fontId="39" fillId="32" borderId="11" xfId="0" applyNumberFormat="1" applyFont="1" applyFill="1" applyBorder="1" applyAlignment="1">
      <alignment horizontal="center" wrapText="1"/>
    </xf>
    <xf numFmtId="4" fontId="39" fillId="32" borderId="12" xfId="0" applyNumberFormat="1" applyFont="1" applyFill="1" applyBorder="1" applyAlignment="1">
      <alignment horizontal="center" wrapText="1"/>
    </xf>
    <xf numFmtId="4" fontId="39" fillId="32" borderId="13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5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9"/>
  <sheetViews>
    <sheetView tabSelected="1" zoomScaleSheetLayoutView="8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4" sqref="S4:S181"/>
    </sheetView>
  </sheetViews>
  <sheetFormatPr defaultColWidth="9.140625" defaultRowHeight="15"/>
  <cols>
    <col min="1" max="1" width="12.57421875" style="1" customWidth="1"/>
    <col min="2" max="2" width="28.140625" style="1" bestFit="1" customWidth="1"/>
    <col min="3" max="3" width="20.8515625" style="1" customWidth="1"/>
    <col min="4" max="6" width="16.421875" style="2" customWidth="1"/>
    <col min="7" max="7" width="13.57421875" style="2" customWidth="1"/>
    <col min="8" max="8" width="16.421875" style="2" customWidth="1"/>
    <col min="9" max="9" width="2.421875" style="2" customWidth="1"/>
    <col min="10" max="10" width="14.140625" style="26" customWidth="1"/>
    <col min="11" max="11" width="11.421875" style="26" customWidth="1"/>
    <col min="12" max="12" width="13.421875" style="26" customWidth="1"/>
    <col min="13" max="13" width="2.8515625" style="1" customWidth="1"/>
    <col min="14" max="14" width="11.421875" style="1" customWidth="1"/>
    <col min="15" max="15" width="13.8515625" style="1" customWidth="1"/>
    <col min="16" max="16" width="13.421875" style="1" customWidth="1"/>
    <col min="17" max="17" width="2.57421875" style="1" customWidth="1"/>
    <col min="18" max="18" width="11.57421875" style="1" customWidth="1"/>
    <col min="19" max="19" width="12.421875" style="1" customWidth="1"/>
    <col min="20" max="20" width="3.140625" style="1" customWidth="1"/>
    <col min="21" max="21" width="13.57421875" style="1" customWidth="1"/>
    <col min="22" max="23" width="14.57421875" style="1" customWidth="1"/>
    <col min="24" max="16384" width="9.140625" style="1" customWidth="1"/>
  </cols>
  <sheetData>
    <row r="1" spans="2:23" ht="13.5" thickBot="1">
      <c r="B1" s="35" t="s">
        <v>225</v>
      </c>
      <c r="C1" s="36"/>
      <c r="D1" s="37"/>
      <c r="E1" s="27"/>
      <c r="F1" s="3"/>
      <c r="G1" s="3"/>
      <c r="H1" s="3"/>
      <c r="I1" s="3"/>
      <c r="J1" s="24"/>
      <c r="K1" s="24"/>
      <c r="L1" s="24"/>
      <c r="M1" s="4"/>
      <c r="N1" s="35" t="s">
        <v>219</v>
      </c>
      <c r="O1" s="36"/>
      <c r="P1" s="37"/>
      <c r="Q1" s="4"/>
      <c r="R1" s="36"/>
      <c r="S1" s="37"/>
      <c r="T1" s="4"/>
      <c r="U1" s="38" t="s">
        <v>220</v>
      </c>
      <c r="V1" s="39"/>
      <c r="W1" s="40"/>
    </row>
    <row r="2" spans="1:23" ht="63.75">
      <c r="A2" s="16" t="s">
        <v>196</v>
      </c>
      <c r="B2" s="16" t="s">
        <v>195</v>
      </c>
      <c r="C2" s="29" t="s">
        <v>230</v>
      </c>
      <c r="D2" s="30" t="s">
        <v>197</v>
      </c>
      <c r="E2" s="30" t="s">
        <v>235</v>
      </c>
      <c r="F2" s="30" t="s">
        <v>231</v>
      </c>
      <c r="G2" s="30" t="s">
        <v>236</v>
      </c>
      <c r="H2" s="30" t="s">
        <v>221</v>
      </c>
      <c r="I2" s="18"/>
      <c r="J2" s="31" t="s">
        <v>218</v>
      </c>
      <c r="K2" s="31" t="s">
        <v>232</v>
      </c>
      <c r="L2" s="31" t="s">
        <v>222</v>
      </c>
      <c r="M2" s="32"/>
      <c r="N2" s="30" t="s">
        <v>223</v>
      </c>
      <c r="O2" s="33" t="s">
        <v>226</v>
      </c>
      <c r="P2" s="30" t="s">
        <v>237</v>
      </c>
      <c r="Q2" s="19"/>
      <c r="R2" s="17" t="s">
        <v>229</v>
      </c>
      <c r="S2" s="30" t="s">
        <v>233</v>
      </c>
      <c r="T2" s="16"/>
      <c r="U2" s="20" t="s">
        <v>224</v>
      </c>
      <c r="V2" s="21" t="s">
        <v>227</v>
      </c>
      <c r="W2" s="20" t="s">
        <v>234</v>
      </c>
    </row>
    <row r="3" spans="4:23" ht="12.75">
      <c r="D3" s="5"/>
      <c r="E3" s="5"/>
      <c r="F3" s="5"/>
      <c r="G3" s="5" t="s">
        <v>228</v>
      </c>
      <c r="H3" s="5"/>
      <c r="I3" s="6"/>
      <c r="J3" s="25"/>
      <c r="K3" s="25"/>
      <c r="L3" s="25"/>
      <c r="M3" s="4"/>
      <c r="N3" s="5"/>
      <c r="O3" s="7"/>
      <c r="P3" s="5"/>
      <c r="Q3" s="8"/>
      <c r="R3" s="5"/>
      <c r="S3" s="5"/>
      <c r="U3" s="9"/>
      <c r="V3" s="10"/>
      <c r="W3" s="9"/>
    </row>
    <row r="4" spans="1:26" ht="12.75">
      <c r="A4" s="1" t="s">
        <v>189</v>
      </c>
      <c r="B4" s="1" t="s">
        <v>194</v>
      </c>
      <c r="C4" s="11">
        <v>71249114.45933023</v>
      </c>
      <c r="D4" s="3">
        <v>28054.274919306998</v>
      </c>
      <c r="E4" s="3">
        <v>0</v>
      </c>
      <c r="F4" s="3">
        <f aca="true" t="shared" si="0" ref="F4:F35">C4-D4-E4</f>
        <v>71221060.18441093</v>
      </c>
      <c r="G4" s="3">
        <f aca="true" t="shared" si="1" ref="G4:G35">K4*-S4</f>
        <v>7253.900000000001</v>
      </c>
      <c r="H4" s="3">
        <f aca="true" t="shared" si="2" ref="H4:H35">D4-G4</f>
        <v>20800.374919306996</v>
      </c>
      <c r="I4" s="3"/>
      <c r="J4" s="26">
        <v>8980.8</v>
      </c>
      <c r="K4" s="26">
        <v>2510</v>
      </c>
      <c r="L4" s="26">
        <f>J4-K4</f>
        <v>6470.799999999999</v>
      </c>
      <c r="M4" s="12"/>
      <c r="N4" s="11">
        <v>7933.493058450275</v>
      </c>
      <c r="O4" s="11">
        <v>8169.7</v>
      </c>
      <c r="P4" s="11">
        <v>7324.538080628767</v>
      </c>
      <c r="Q4" s="11"/>
      <c r="R4" s="11">
        <f aca="true" t="shared" si="3" ref="R4:R35">ROUND(H4/-L4,2)</f>
        <v>-3.21</v>
      </c>
      <c r="S4" s="11">
        <v>-2.89</v>
      </c>
      <c r="U4" s="22">
        <f>ROUND(F4/J4,2)</f>
        <v>7930.37</v>
      </c>
      <c r="V4" s="22">
        <f>ROUND(O4+R4,2)</f>
        <v>8166.49</v>
      </c>
      <c r="W4" s="22">
        <f aca="true" t="shared" si="4" ref="W4:W35">P4+S4</f>
        <v>7321.648080628766</v>
      </c>
      <c r="X4" s="11"/>
      <c r="Y4" s="11"/>
      <c r="Z4" s="11"/>
    </row>
    <row r="5" spans="1:24" ht="12.75">
      <c r="A5" s="1" t="s">
        <v>189</v>
      </c>
      <c r="B5" s="1" t="s">
        <v>198</v>
      </c>
      <c r="C5" s="11">
        <v>291139061.7787051</v>
      </c>
      <c r="D5" s="3">
        <v>114635.74447021523</v>
      </c>
      <c r="E5" s="3">
        <v>0</v>
      </c>
      <c r="F5" s="3">
        <f t="shared" si="0"/>
        <v>291024426.0342349</v>
      </c>
      <c r="G5" s="3">
        <f t="shared" si="1"/>
        <v>28.900000000000002</v>
      </c>
      <c r="H5" s="3">
        <f t="shared" si="2"/>
        <v>114606.84447021523</v>
      </c>
      <c r="I5" s="3"/>
      <c r="J5" s="26">
        <v>37197.9</v>
      </c>
      <c r="K5" s="26">
        <v>10</v>
      </c>
      <c r="L5" s="26">
        <f aca="true" t="shared" si="5" ref="L5:L68">J5-K5</f>
        <v>37187.9</v>
      </c>
      <c r="M5" s="12"/>
      <c r="N5" s="11">
        <v>7826.668123916233</v>
      </c>
      <c r="O5" s="11">
        <v>7826.8</v>
      </c>
      <c r="P5" s="11">
        <v>7324.538080628767</v>
      </c>
      <c r="Q5" s="11"/>
      <c r="R5" s="11">
        <f t="shared" si="3"/>
        <v>-3.08</v>
      </c>
      <c r="S5" s="11">
        <v>-2.89</v>
      </c>
      <c r="U5" s="22">
        <f>ROUND(F5/J5,2)</f>
        <v>7823.68</v>
      </c>
      <c r="V5" s="22">
        <f aca="true" t="shared" si="6" ref="V5:V68">ROUND(O5+R5,2)</f>
        <v>7823.72</v>
      </c>
      <c r="W5" s="22">
        <f t="shared" si="4"/>
        <v>7321.648080628766</v>
      </c>
      <c r="X5" s="11"/>
    </row>
    <row r="6" spans="1:24" ht="12.75">
      <c r="A6" s="1" t="s">
        <v>189</v>
      </c>
      <c r="B6" s="1" t="s">
        <v>193</v>
      </c>
      <c r="C6" s="11">
        <v>53114619.63402188</v>
      </c>
      <c r="D6" s="3">
        <v>20913.833845581783</v>
      </c>
      <c r="E6" s="3">
        <v>0</v>
      </c>
      <c r="F6" s="3">
        <f t="shared" si="0"/>
        <v>53093705.8001763</v>
      </c>
      <c r="G6" s="3">
        <f t="shared" si="1"/>
        <v>0</v>
      </c>
      <c r="H6" s="3">
        <f t="shared" si="2"/>
        <v>20913.833845581783</v>
      </c>
      <c r="I6" s="3"/>
      <c r="J6" s="26">
        <v>6528.6</v>
      </c>
      <c r="K6" s="26">
        <v>0</v>
      </c>
      <c r="L6" s="26">
        <f t="shared" si="5"/>
        <v>6528.6</v>
      </c>
      <c r="M6" s="12"/>
      <c r="N6" s="11">
        <v>8135.6826648733095</v>
      </c>
      <c r="O6" s="11">
        <v>8135.68</v>
      </c>
      <c r="P6" s="11">
        <v>7324.538080628767</v>
      </c>
      <c r="Q6" s="11"/>
      <c r="R6" s="11">
        <f t="shared" si="3"/>
        <v>-3.2</v>
      </c>
      <c r="S6" s="11">
        <v>-2.89</v>
      </c>
      <c r="U6" s="22">
        <f aca="true" t="shared" si="7" ref="U6:U69">ROUND(F6/J6,2)</f>
        <v>8132.48</v>
      </c>
      <c r="V6" s="22">
        <f t="shared" si="6"/>
        <v>8132.48</v>
      </c>
      <c r="W6" s="22">
        <f t="shared" si="4"/>
        <v>7321.648080628766</v>
      </c>
      <c r="X6" s="11"/>
    </row>
    <row r="7" spans="1:24" ht="12.75">
      <c r="A7" s="1" t="s">
        <v>189</v>
      </c>
      <c r="B7" s="1" t="s">
        <v>192</v>
      </c>
      <c r="C7" s="11">
        <v>145049370.60244015</v>
      </c>
      <c r="D7" s="3">
        <v>57113.059588636395</v>
      </c>
      <c r="E7" s="3">
        <v>0</v>
      </c>
      <c r="F7" s="3">
        <f t="shared" si="0"/>
        <v>144992257.5428515</v>
      </c>
      <c r="G7" s="3">
        <f t="shared" si="1"/>
        <v>0</v>
      </c>
      <c r="H7" s="3">
        <f t="shared" si="2"/>
        <v>57113.059588636395</v>
      </c>
      <c r="I7" s="3"/>
      <c r="J7" s="26">
        <v>18849</v>
      </c>
      <c r="K7" s="26">
        <v>0</v>
      </c>
      <c r="L7" s="26">
        <f t="shared" si="5"/>
        <v>18849</v>
      </c>
      <c r="M7" s="12"/>
      <c r="N7" s="11">
        <v>7695.334884827894</v>
      </c>
      <c r="O7" s="11">
        <v>7695.33</v>
      </c>
      <c r="P7" s="11">
        <v>7324.538080628767</v>
      </c>
      <c r="Q7" s="11"/>
      <c r="R7" s="11">
        <f t="shared" si="3"/>
        <v>-3.03</v>
      </c>
      <c r="S7" s="11">
        <v>-2.89</v>
      </c>
      <c r="U7" s="22">
        <f t="shared" si="7"/>
        <v>7692.31</v>
      </c>
      <c r="V7" s="22">
        <f t="shared" si="6"/>
        <v>7692.3</v>
      </c>
      <c r="W7" s="22">
        <f t="shared" si="4"/>
        <v>7321.648080628766</v>
      </c>
      <c r="X7" s="11"/>
    </row>
    <row r="8" spans="1:24" ht="12.75">
      <c r="A8" s="1" t="s">
        <v>189</v>
      </c>
      <c r="B8" s="1" t="s">
        <v>191</v>
      </c>
      <c r="C8" s="11">
        <v>9468252.250168612</v>
      </c>
      <c r="D8" s="3">
        <v>3728.1158319967462</v>
      </c>
      <c r="E8" s="3">
        <v>0</v>
      </c>
      <c r="F8" s="3">
        <f t="shared" si="0"/>
        <v>9464524.134336615</v>
      </c>
      <c r="G8" s="3">
        <f t="shared" si="1"/>
        <v>2.89</v>
      </c>
      <c r="H8" s="3">
        <f t="shared" si="2"/>
        <v>3725.2258319967464</v>
      </c>
      <c r="I8" s="3"/>
      <c r="J8" s="26">
        <v>1141.5</v>
      </c>
      <c r="K8" s="26">
        <v>1</v>
      </c>
      <c r="L8" s="26">
        <f t="shared" si="5"/>
        <v>1140.5</v>
      </c>
      <c r="M8" s="12"/>
      <c r="N8" s="11">
        <v>8294.570521391688</v>
      </c>
      <c r="O8" s="11">
        <v>8295.42</v>
      </c>
      <c r="P8" s="11">
        <v>7324.538080628767</v>
      </c>
      <c r="Q8" s="11"/>
      <c r="R8" s="11">
        <f t="shared" si="3"/>
        <v>-3.27</v>
      </c>
      <c r="S8" s="11">
        <v>-2.89</v>
      </c>
      <c r="U8" s="22">
        <f t="shared" si="7"/>
        <v>8291.3</v>
      </c>
      <c r="V8" s="22">
        <f t="shared" si="6"/>
        <v>8292.15</v>
      </c>
      <c r="W8" s="22">
        <f t="shared" si="4"/>
        <v>7321.648080628766</v>
      </c>
      <c r="X8" s="11"/>
    </row>
    <row r="9" spans="1:24" ht="12.75">
      <c r="A9" s="1" t="s">
        <v>189</v>
      </c>
      <c r="B9" s="1" t="s">
        <v>190</v>
      </c>
      <c r="C9" s="11">
        <v>8400919.274698643</v>
      </c>
      <c r="D9" s="3">
        <v>3307.8544301323286</v>
      </c>
      <c r="E9" s="3">
        <v>0</v>
      </c>
      <c r="F9" s="3">
        <f t="shared" si="0"/>
        <v>8397611.420268511</v>
      </c>
      <c r="G9" s="3">
        <f t="shared" si="1"/>
        <v>4.335</v>
      </c>
      <c r="H9" s="3">
        <f t="shared" si="2"/>
        <v>3303.5194301323286</v>
      </c>
      <c r="I9" s="3"/>
      <c r="J9" s="26">
        <v>1027.3</v>
      </c>
      <c r="K9" s="26">
        <v>1.5</v>
      </c>
      <c r="L9" s="26">
        <f t="shared" si="5"/>
        <v>1025.8</v>
      </c>
      <c r="M9" s="12"/>
      <c r="N9" s="11">
        <v>8177.668913363811</v>
      </c>
      <c r="O9" s="11">
        <v>8178.92</v>
      </c>
      <c r="P9" s="11">
        <v>7324.538080628767</v>
      </c>
      <c r="Q9" s="11"/>
      <c r="R9" s="11">
        <f t="shared" si="3"/>
        <v>-3.22</v>
      </c>
      <c r="S9" s="11">
        <v>-2.89</v>
      </c>
      <c r="U9" s="22">
        <f t="shared" si="7"/>
        <v>8174.45</v>
      </c>
      <c r="V9" s="22">
        <f t="shared" si="6"/>
        <v>8175.7</v>
      </c>
      <c r="W9" s="22">
        <f t="shared" si="4"/>
        <v>7321.648080628766</v>
      </c>
      <c r="X9" s="11"/>
    </row>
    <row r="10" spans="1:24" ht="12.75">
      <c r="A10" s="1" t="s">
        <v>189</v>
      </c>
      <c r="B10" s="1" t="s">
        <v>188</v>
      </c>
      <c r="C10" s="11">
        <v>72230514.85749394</v>
      </c>
      <c r="D10" s="3">
        <v>28440.700445924846</v>
      </c>
      <c r="E10" s="3">
        <v>0</v>
      </c>
      <c r="F10" s="3">
        <f t="shared" si="0"/>
        <v>72202074.15704802</v>
      </c>
      <c r="G10" s="3">
        <f t="shared" si="1"/>
        <v>26.01</v>
      </c>
      <c r="H10" s="3">
        <f t="shared" si="2"/>
        <v>28414.690445924847</v>
      </c>
      <c r="I10" s="3"/>
      <c r="J10" s="26">
        <v>8892.9</v>
      </c>
      <c r="K10" s="26">
        <v>9</v>
      </c>
      <c r="L10" s="26">
        <f t="shared" si="5"/>
        <v>8883.9</v>
      </c>
      <c r="M10" s="12"/>
      <c r="N10" s="11">
        <v>8121.529574081694</v>
      </c>
      <c r="O10" s="11">
        <v>8122.27</v>
      </c>
      <c r="P10" s="11">
        <v>7324.54</v>
      </c>
      <c r="Q10" s="11"/>
      <c r="R10" s="11">
        <f t="shared" si="3"/>
        <v>-3.2</v>
      </c>
      <c r="S10" s="11">
        <v>-2.89</v>
      </c>
      <c r="U10" s="22">
        <f t="shared" si="7"/>
        <v>8119.07</v>
      </c>
      <c r="V10" s="22">
        <f t="shared" si="6"/>
        <v>8119.07</v>
      </c>
      <c r="W10" s="22">
        <f t="shared" si="4"/>
        <v>7321.65</v>
      </c>
      <c r="X10" s="11"/>
    </row>
    <row r="11" spans="1:24" ht="12.75">
      <c r="A11" s="1" t="s">
        <v>187</v>
      </c>
      <c r="B11" s="1" t="s">
        <v>187</v>
      </c>
      <c r="C11" s="11">
        <v>18801081.878147613</v>
      </c>
      <c r="D11" s="3">
        <v>7402.909127958755</v>
      </c>
      <c r="E11" s="3">
        <v>0</v>
      </c>
      <c r="F11" s="3">
        <f t="shared" si="0"/>
        <v>18793678.969019655</v>
      </c>
      <c r="G11" s="3">
        <f t="shared" si="1"/>
        <v>0</v>
      </c>
      <c r="H11" s="3">
        <f t="shared" si="2"/>
        <v>7402.909127958755</v>
      </c>
      <c r="I11" s="3"/>
      <c r="J11" s="26">
        <v>2393.6</v>
      </c>
      <c r="K11" s="26">
        <v>0</v>
      </c>
      <c r="L11" s="26">
        <f t="shared" si="5"/>
        <v>2393.6</v>
      </c>
      <c r="M11" s="12"/>
      <c r="N11" s="11">
        <v>7854.730062728782</v>
      </c>
      <c r="O11" s="11">
        <v>7854.73</v>
      </c>
      <c r="P11" s="11">
        <v>7324.538080628767</v>
      </c>
      <c r="Q11" s="11"/>
      <c r="R11" s="11">
        <f t="shared" si="3"/>
        <v>-3.09</v>
      </c>
      <c r="S11" s="11">
        <v>-2.89</v>
      </c>
      <c r="U11" s="22">
        <f t="shared" si="7"/>
        <v>7851.64</v>
      </c>
      <c r="V11" s="22">
        <f t="shared" si="6"/>
        <v>7851.64</v>
      </c>
      <c r="W11" s="22">
        <f t="shared" si="4"/>
        <v>7321.648080628766</v>
      </c>
      <c r="X11" s="11"/>
    </row>
    <row r="12" spans="1:24" ht="12.75">
      <c r="A12" s="1" t="s">
        <v>187</v>
      </c>
      <c r="B12" s="1" t="s">
        <v>199</v>
      </c>
      <c r="C12" s="11">
        <v>2966617.318524114</v>
      </c>
      <c r="D12" s="3">
        <v>1168.1029085878577</v>
      </c>
      <c r="E12" s="3">
        <v>0</v>
      </c>
      <c r="F12" s="3">
        <f t="shared" si="0"/>
        <v>2965449.215615526</v>
      </c>
      <c r="G12" s="3">
        <f t="shared" si="1"/>
        <v>0</v>
      </c>
      <c r="H12" s="3">
        <f t="shared" si="2"/>
        <v>1168.1029085878577</v>
      </c>
      <c r="I12" s="3"/>
      <c r="J12" s="26">
        <v>278.2</v>
      </c>
      <c r="K12" s="26">
        <v>0</v>
      </c>
      <c r="L12" s="26">
        <f t="shared" si="5"/>
        <v>278.2</v>
      </c>
      <c r="M12" s="12"/>
      <c r="N12" s="11">
        <v>10663.613653932833</v>
      </c>
      <c r="O12" s="11">
        <v>10663.61</v>
      </c>
      <c r="P12" s="11">
        <v>7324.538080628767</v>
      </c>
      <c r="Q12" s="11"/>
      <c r="R12" s="11">
        <f t="shared" si="3"/>
        <v>-4.2</v>
      </c>
      <c r="S12" s="11">
        <v>-2.89</v>
      </c>
      <c r="U12" s="22">
        <f>ROUND(F12/J12,2)</f>
        <v>10659.41</v>
      </c>
      <c r="V12" s="22">
        <f t="shared" si="6"/>
        <v>10659.41</v>
      </c>
      <c r="W12" s="22">
        <f t="shared" si="4"/>
        <v>7321.648080628766</v>
      </c>
      <c r="X12" s="11"/>
    </row>
    <row r="13" spans="1:24" ht="12.75">
      <c r="A13" s="1" t="s">
        <v>180</v>
      </c>
      <c r="B13" s="1" t="s">
        <v>186</v>
      </c>
      <c r="C13" s="11">
        <v>20776907.28396332</v>
      </c>
      <c r="D13" s="3">
        <v>8180.888609499474</v>
      </c>
      <c r="E13" s="3">
        <v>0</v>
      </c>
      <c r="F13" s="3">
        <f t="shared" si="0"/>
        <v>20768726.39535382</v>
      </c>
      <c r="G13" s="3">
        <f t="shared" si="1"/>
        <v>0</v>
      </c>
      <c r="H13" s="3">
        <f t="shared" si="2"/>
        <v>8180.888609499474</v>
      </c>
      <c r="I13" s="3"/>
      <c r="J13" s="26">
        <v>2515.2</v>
      </c>
      <c r="K13" s="26">
        <v>0</v>
      </c>
      <c r="L13" s="26">
        <f t="shared" si="5"/>
        <v>2515.2</v>
      </c>
      <c r="M13" s="12"/>
      <c r="N13" s="11">
        <v>8260.53883745361</v>
      </c>
      <c r="O13" s="11">
        <v>8260.54</v>
      </c>
      <c r="P13" s="11">
        <v>7324.538080628767</v>
      </c>
      <c r="Q13" s="11"/>
      <c r="R13" s="11">
        <f t="shared" si="3"/>
        <v>-3.25</v>
      </c>
      <c r="S13" s="11">
        <v>-2.89</v>
      </c>
      <c r="U13" s="22">
        <f t="shared" si="7"/>
        <v>8257.29</v>
      </c>
      <c r="V13" s="22">
        <f t="shared" si="6"/>
        <v>8257.29</v>
      </c>
      <c r="W13" s="22">
        <f t="shared" si="4"/>
        <v>7321.648080628766</v>
      </c>
      <c r="X13" s="11"/>
    </row>
    <row r="14" spans="1:24" ht="12.75">
      <c r="A14" s="1" t="s">
        <v>180</v>
      </c>
      <c r="B14" s="1" t="s">
        <v>185</v>
      </c>
      <c r="C14" s="11">
        <v>11796906.066619074</v>
      </c>
      <c r="D14" s="3">
        <v>4645.021183794277</v>
      </c>
      <c r="E14" s="3">
        <v>0</v>
      </c>
      <c r="F14" s="3">
        <f t="shared" si="0"/>
        <v>11792261.04543528</v>
      </c>
      <c r="G14" s="3">
        <f t="shared" si="1"/>
        <v>0</v>
      </c>
      <c r="H14" s="3">
        <f t="shared" si="2"/>
        <v>4645.021183794277</v>
      </c>
      <c r="I14" s="3"/>
      <c r="J14" s="26">
        <v>1292.9</v>
      </c>
      <c r="K14" s="26">
        <v>0</v>
      </c>
      <c r="L14" s="26">
        <f t="shared" si="5"/>
        <v>1292.9</v>
      </c>
      <c r="M14" s="12"/>
      <c r="N14" s="11">
        <v>9124.37626005033</v>
      </c>
      <c r="O14" s="11">
        <v>9124.38</v>
      </c>
      <c r="P14" s="11">
        <v>7324.538080628767</v>
      </c>
      <c r="Q14" s="11"/>
      <c r="R14" s="11">
        <f t="shared" si="3"/>
        <v>-3.59</v>
      </c>
      <c r="S14" s="11">
        <v>-2.89</v>
      </c>
      <c r="U14" s="22">
        <f t="shared" si="7"/>
        <v>9120.78</v>
      </c>
      <c r="V14" s="22">
        <f t="shared" si="6"/>
        <v>9120.79</v>
      </c>
      <c r="W14" s="22">
        <f t="shared" si="4"/>
        <v>7321.648080628766</v>
      </c>
      <c r="X14" s="11"/>
    </row>
    <row r="15" spans="1:23" ht="12.75">
      <c r="A15" s="1" t="s">
        <v>180</v>
      </c>
      <c r="B15" s="1" t="s">
        <v>184</v>
      </c>
      <c r="C15" s="11">
        <v>430326651.57076657</v>
      </c>
      <c r="D15" s="3">
        <v>169440.7331218444</v>
      </c>
      <c r="E15" s="3">
        <v>0</v>
      </c>
      <c r="F15" s="3">
        <f t="shared" si="0"/>
        <v>430157210.8376447</v>
      </c>
      <c r="G15" s="3">
        <f t="shared" si="1"/>
        <v>52.02</v>
      </c>
      <c r="H15" s="3">
        <f t="shared" si="2"/>
        <v>169388.7131218444</v>
      </c>
      <c r="I15" s="3"/>
      <c r="J15" s="26">
        <v>53976.1</v>
      </c>
      <c r="K15" s="26">
        <v>18</v>
      </c>
      <c r="L15" s="26">
        <f t="shared" si="5"/>
        <v>53958.1</v>
      </c>
      <c r="M15" s="12"/>
      <c r="N15" s="11">
        <v>7972.496342304536</v>
      </c>
      <c r="O15" s="11">
        <v>7972.72</v>
      </c>
      <c r="P15" s="11">
        <v>7324.538080628767</v>
      </c>
      <c r="Q15" s="11"/>
      <c r="R15" s="11">
        <f t="shared" si="3"/>
        <v>-3.14</v>
      </c>
      <c r="S15" s="11">
        <v>-2.89</v>
      </c>
      <c r="U15" s="22">
        <f t="shared" si="7"/>
        <v>7969.4</v>
      </c>
      <c r="V15" s="22">
        <f t="shared" si="6"/>
        <v>7969.58</v>
      </c>
      <c r="W15" s="22">
        <f t="shared" si="4"/>
        <v>7321.648080628766</v>
      </c>
    </row>
    <row r="16" spans="1:23" ht="12.75">
      <c r="A16" s="1" t="s">
        <v>180</v>
      </c>
      <c r="B16" s="1" t="s">
        <v>183</v>
      </c>
      <c r="C16" s="11">
        <v>111864537.41396998</v>
      </c>
      <c r="D16" s="3">
        <v>44046.56128216135</v>
      </c>
      <c r="E16" s="3">
        <v>0</v>
      </c>
      <c r="F16" s="3">
        <f t="shared" si="0"/>
        <v>111820490.85268782</v>
      </c>
      <c r="G16" s="3">
        <f t="shared" si="1"/>
        <v>0</v>
      </c>
      <c r="H16" s="3">
        <f t="shared" si="2"/>
        <v>44046.56128216135</v>
      </c>
      <c r="I16" s="3"/>
      <c r="J16" s="26">
        <v>14514</v>
      </c>
      <c r="K16" s="26">
        <v>0</v>
      </c>
      <c r="L16" s="26">
        <f t="shared" si="5"/>
        <v>14514</v>
      </c>
      <c r="M16" s="12"/>
      <c r="N16" s="11">
        <v>7707.354100452665</v>
      </c>
      <c r="O16" s="11">
        <v>7707.35</v>
      </c>
      <c r="P16" s="11">
        <v>7324.538080628767</v>
      </c>
      <c r="Q16" s="11"/>
      <c r="R16" s="11">
        <f t="shared" si="3"/>
        <v>-3.03</v>
      </c>
      <c r="S16" s="11">
        <v>-2.89</v>
      </c>
      <c r="U16" s="22">
        <f t="shared" si="7"/>
        <v>7704.32</v>
      </c>
      <c r="V16" s="22">
        <f t="shared" si="6"/>
        <v>7704.32</v>
      </c>
      <c r="W16" s="22">
        <f t="shared" si="4"/>
        <v>7321.648080628766</v>
      </c>
    </row>
    <row r="17" spans="1:23" ht="12.75">
      <c r="A17" s="1" t="s">
        <v>180</v>
      </c>
      <c r="B17" s="1" t="s">
        <v>182</v>
      </c>
      <c r="C17" s="11">
        <v>2940987.7898639925</v>
      </c>
      <c r="D17" s="3">
        <v>1158.0113046635208</v>
      </c>
      <c r="E17" s="3">
        <v>0</v>
      </c>
      <c r="F17" s="3">
        <f t="shared" si="0"/>
        <v>2939829.778559329</v>
      </c>
      <c r="G17" s="3">
        <f t="shared" si="1"/>
        <v>2.89</v>
      </c>
      <c r="H17" s="3">
        <f t="shared" si="2"/>
        <v>1155.1213046635207</v>
      </c>
      <c r="I17" s="3"/>
      <c r="J17" s="26">
        <v>229.5</v>
      </c>
      <c r="K17" s="26">
        <v>1</v>
      </c>
      <c r="L17" s="26">
        <f t="shared" si="5"/>
        <v>228.5</v>
      </c>
      <c r="M17" s="12"/>
      <c r="N17" s="11">
        <v>12814.76161160781</v>
      </c>
      <c r="O17" s="11">
        <v>12838.79</v>
      </c>
      <c r="P17" s="11">
        <v>7324.538080628767</v>
      </c>
      <c r="Q17" s="11"/>
      <c r="R17" s="11">
        <f t="shared" si="3"/>
        <v>-5.06</v>
      </c>
      <c r="S17" s="11">
        <v>-2.89</v>
      </c>
      <c r="U17" s="22">
        <f t="shared" si="7"/>
        <v>12809.72</v>
      </c>
      <c r="V17" s="22">
        <f t="shared" si="6"/>
        <v>12833.73</v>
      </c>
      <c r="W17" s="22">
        <f t="shared" si="4"/>
        <v>7321.648080628766</v>
      </c>
    </row>
    <row r="18" spans="1:23" ht="12.75">
      <c r="A18" s="1" t="s">
        <v>180</v>
      </c>
      <c r="B18" s="1" t="s">
        <v>181</v>
      </c>
      <c r="C18" s="11">
        <v>325687493.38302886</v>
      </c>
      <c r="D18" s="3">
        <v>128239.15843000304</v>
      </c>
      <c r="E18" s="3">
        <v>0</v>
      </c>
      <c r="F18" s="3">
        <f t="shared" si="0"/>
        <v>325559254.2245989</v>
      </c>
      <c r="G18" s="3">
        <f t="shared" si="1"/>
        <v>316.45500000000004</v>
      </c>
      <c r="H18" s="3">
        <f t="shared" si="2"/>
        <v>127922.70343000304</v>
      </c>
      <c r="I18" s="3"/>
      <c r="J18" s="26">
        <v>38550.8</v>
      </c>
      <c r="K18" s="26">
        <v>109.5</v>
      </c>
      <c r="L18" s="26">
        <f t="shared" si="5"/>
        <v>38441.3</v>
      </c>
      <c r="M18" s="12"/>
      <c r="N18" s="11">
        <v>8448.346675245157</v>
      </c>
      <c r="O18" s="11">
        <v>8451.47</v>
      </c>
      <c r="P18" s="11">
        <v>7324.538080628767</v>
      </c>
      <c r="Q18" s="11"/>
      <c r="R18" s="11">
        <f t="shared" si="3"/>
        <v>-3.33</v>
      </c>
      <c r="S18" s="11">
        <v>-2.89</v>
      </c>
      <c r="U18" s="22">
        <f t="shared" si="7"/>
        <v>8444.94</v>
      </c>
      <c r="V18" s="22">
        <f t="shared" si="6"/>
        <v>8448.14</v>
      </c>
      <c r="W18" s="22">
        <f t="shared" si="4"/>
        <v>7321.648080628766</v>
      </c>
    </row>
    <row r="19" spans="1:23" ht="12.75">
      <c r="A19" s="1" t="s">
        <v>180</v>
      </c>
      <c r="B19" s="1" t="s">
        <v>179</v>
      </c>
      <c r="C19" s="11">
        <v>38081896.67120686</v>
      </c>
      <c r="D19" s="3">
        <v>14994.71266092031</v>
      </c>
      <c r="E19" s="3">
        <v>0</v>
      </c>
      <c r="F19" s="3">
        <f t="shared" si="0"/>
        <v>38066901.95854594</v>
      </c>
      <c r="G19" s="3">
        <f t="shared" si="1"/>
        <v>12983.325</v>
      </c>
      <c r="H19" s="3">
        <f t="shared" si="2"/>
        <v>2011.387660920309</v>
      </c>
      <c r="I19" s="3"/>
      <c r="J19" s="26">
        <v>5001.3</v>
      </c>
      <c r="K19" s="26">
        <v>4492.5</v>
      </c>
      <c r="L19" s="26">
        <f t="shared" si="5"/>
        <v>508.8000000000002</v>
      </c>
      <c r="M19" s="12"/>
      <c r="N19" s="11">
        <v>7614.399590347882</v>
      </c>
      <c r="O19" s="11">
        <v>10173.76</v>
      </c>
      <c r="P19" s="11">
        <v>7324.538080628767</v>
      </c>
      <c r="Q19" s="11"/>
      <c r="R19" s="11">
        <f t="shared" si="3"/>
        <v>-3.95</v>
      </c>
      <c r="S19" s="11">
        <v>-2.89</v>
      </c>
      <c r="U19" s="22">
        <f t="shared" si="7"/>
        <v>7611.4</v>
      </c>
      <c r="V19" s="22">
        <f t="shared" si="6"/>
        <v>10169.81</v>
      </c>
      <c r="W19" s="22">
        <f t="shared" si="4"/>
        <v>7321.648080628766</v>
      </c>
    </row>
    <row r="20" spans="1:23" ht="12.75">
      <c r="A20" s="1" t="s">
        <v>178</v>
      </c>
      <c r="B20" s="1" t="s">
        <v>178</v>
      </c>
      <c r="C20" s="11">
        <v>13533595.569260996</v>
      </c>
      <c r="D20" s="3">
        <v>5328.841117926957</v>
      </c>
      <c r="E20" s="3">
        <v>0</v>
      </c>
      <c r="F20" s="3">
        <f t="shared" si="0"/>
        <v>13528266.728143068</v>
      </c>
      <c r="G20" s="3">
        <f t="shared" si="1"/>
        <v>8.67</v>
      </c>
      <c r="H20" s="3">
        <f t="shared" si="2"/>
        <v>5320.171117926957</v>
      </c>
      <c r="I20" s="3"/>
      <c r="J20" s="26">
        <v>1667.5</v>
      </c>
      <c r="K20" s="26">
        <v>3</v>
      </c>
      <c r="L20" s="26">
        <f t="shared" si="5"/>
        <v>1664.5</v>
      </c>
      <c r="M20" s="12"/>
      <c r="N20" s="11">
        <v>8116.099291910642</v>
      </c>
      <c r="O20" s="11">
        <v>8117.72</v>
      </c>
      <c r="P20" s="11">
        <v>7324.538080628767</v>
      </c>
      <c r="Q20" s="11"/>
      <c r="R20" s="11">
        <f t="shared" si="3"/>
        <v>-3.2</v>
      </c>
      <c r="S20" s="11">
        <v>-2.89</v>
      </c>
      <c r="U20" s="22">
        <f t="shared" si="7"/>
        <v>8112.9</v>
      </c>
      <c r="V20" s="22">
        <f t="shared" si="6"/>
        <v>8114.52</v>
      </c>
      <c r="W20" s="22">
        <f t="shared" si="4"/>
        <v>7321.648080628766</v>
      </c>
    </row>
    <row r="21" spans="1:23" ht="12.75">
      <c r="A21" s="1" t="s">
        <v>173</v>
      </c>
      <c r="B21" s="1" t="s">
        <v>177</v>
      </c>
      <c r="C21" s="11">
        <v>1983314.546617235</v>
      </c>
      <c r="D21" s="3">
        <v>780.928324014761</v>
      </c>
      <c r="E21" s="3">
        <v>0</v>
      </c>
      <c r="F21" s="3">
        <f t="shared" si="0"/>
        <v>1982533.6182932204</v>
      </c>
      <c r="G21" s="3">
        <f t="shared" si="1"/>
        <v>0</v>
      </c>
      <c r="H21" s="3">
        <f t="shared" si="2"/>
        <v>780.928324014761</v>
      </c>
      <c r="I21" s="3"/>
      <c r="J21" s="26">
        <v>144.1</v>
      </c>
      <c r="K21" s="26">
        <v>0</v>
      </c>
      <c r="L21" s="26">
        <f t="shared" si="5"/>
        <v>144.1</v>
      </c>
      <c r="M21" s="12"/>
      <c r="N21" s="11">
        <v>13763.459726698371</v>
      </c>
      <c r="O21" s="11">
        <v>13763.46</v>
      </c>
      <c r="P21" s="11">
        <v>7324.538080628767</v>
      </c>
      <c r="Q21" s="11"/>
      <c r="R21" s="11">
        <f t="shared" si="3"/>
        <v>-5.42</v>
      </c>
      <c r="S21" s="11">
        <v>-2.89</v>
      </c>
      <c r="U21" s="22">
        <f t="shared" si="7"/>
        <v>13758.04</v>
      </c>
      <c r="V21" s="22">
        <f t="shared" si="6"/>
        <v>13758.04</v>
      </c>
      <c r="W21" s="22">
        <f t="shared" si="4"/>
        <v>7321.648080628766</v>
      </c>
    </row>
    <row r="22" spans="1:23" ht="12.75">
      <c r="A22" s="1" t="s">
        <v>173</v>
      </c>
      <c r="B22" s="1" t="s">
        <v>176</v>
      </c>
      <c r="C22" s="11">
        <v>908534.691584073</v>
      </c>
      <c r="D22" s="3">
        <v>357.7347200009955</v>
      </c>
      <c r="E22" s="3">
        <v>0</v>
      </c>
      <c r="F22" s="3">
        <f t="shared" si="0"/>
        <v>908176.956864072</v>
      </c>
      <c r="G22" s="3">
        <f t="shared" si="1"/>
        <v>0</v>
      </c>
      <c r="H22" s="3">
        <f t="shared" si="2"/>
        <v>357.7347200009955</v>
      </c>
      <c r="I22" s="3"/>
      <c r="J22" s="26">
        <v>56.5</v>
      </c>
      <c r="K22" s="26">
        <v>0</v>
      </c>
      <c r="L22" s="26">
        <f t="shared" si="5"/>
        <v>56.5</v>
      </c>
      <c r="M22" s="12"/>
      <c r="N22" s="11">
        <v>16080.26002803669</v>
      </c>
      <c r="O22" s="11">
        <v>16080.26</v>
      </c>
      <c r="P22" s="11">
        <v>7324.538080628767</v>
      </c>
      <c r="Q22" s="11"/>
      <c r="R22" s="11">
        <f t="shared" si="3"/>
        <v>-6.33</v>
      </c>
      <c r="S22" s="11">
        <v>-2.89</v>
      </c>
      <c r="U22" s="22">
        <f t="shared" si="7"/>
        <v>16073.93</v>
      </c>
      <c r="V22" s="22">
        <f t="shared" si="6"/>
        <v>16073.93</v>
      </c>
      <c r="W22" s="22">
        <f t="shared" si="4"/>
        <v>7321.648080628766</v>
      </c>
    </row>
    <row r="23" spans="1:23" ht="12.75">
      <c r="A23" s="1" t="s">
        <v>173</v>
      </c>
      <c r="B23" s="1" t="s">
        <v>175</v>
      </c>
      <c r="C23" s="11">
        <v>3002763.0692417948</v>
      </c>
      <c r="D23" s="3">
        <v>1182.3352655159902</v>
      </c>
      <c r="E23" s="3">
        <v>0</v>
      </c>
      <c r="F23" s="3">
        <f t="shared" si="0"/>
        <v>3001580.733976279</v>
      </c>
      <c r="G23" s="3">
        <f t="shared" si="1"/>
        <v>0</v>
      </c>
      <c r="H23" s="3">
        <f t="shared" si="2"/>
        <v>1182.3352655159902</v>
      </c>
      <c r="I23" s="3"/>
      <c r="J23" s="26">
        <v>289.5</v>
      </c>
      <c r="K23" s="26">
        <v>0</v>
      </c>
      <c r="L23" s="26">
        <f t="shared" si="5"/>
        <v>289.5</v>
      </c>
      <c r="M23" s="12"/>
      <c r="N23" s="11">
        <v>10372.238581146095</v>
      </c>
      <c r="O23" s="11">
        <v>10372.24</v>
      </c>
      <c r="P23" s="11">
        <v>7324.538080628767</v>
      </c>
      <c r="Q23" s="11"/>
      <c r="R23" s="11">
        <f t="shared" si="3"/>
        <v>-4.08</v>
      </c>
      <c r="S23" s="11">
        <v>-2.89</v>
      </c>
      <c r="U23" s="22">
        <f t="shared" si="7"/>
        <v>10368.15</v>
      </c>
      <c r="V23" s="22">
        <f t="shared" si="6"/>
        <v>10368.16</v>
      </c>
      <c r="W23" s="22">
        <f t="shared" si="4"/>
        <v>7321.648080628766</v>
      </c>
    </row>
    <row r="24" spans="1:23" ht="12.75">
      <c r="A24" s="1" t="s">
        <v>173</v>
      </c>
      <c r="B24" s="1" t="s">
        <v>174</v>
      </c>
      <c r="C24" s="11">
        <v>1897779.77264839</v>
      </c>
      <c r="D24" s="3">
        <v>747.249083475533</v>
      </c>
      <c r="E24" s="3">
        <v>0</v>
      </c>
      <c r="F24" s="3">
        <f t="shared" si="0"/>
        <v>1897032.5235649145</v>
      </c>
      <c r="G24" s="3">
        <f t="shared" si="1"/>
        <v>0</v>
      </c>
      <c r="H24" s="3">
        <f t="shared" si="2"/>
        <v>747.249083475533</v>
      </c>
      <c r="I24" s="3"/>
      <c r="J24" s="26">
        <v>135.1</v>
      </c>
      <c r="K24" s="26">
        <v>0</v>
      </c>
      <c r="L24" s="26">
        <f t="shared" si="5"/>
        <v>135.1</v>
      </c>
      <c r="M24" s="12"/>
      <c r="N24" s="11">
        <v>14047.22259547291</v>
      </c>
      <c r="O24" s="11">
        <v>14051.38</v>
      </c>
      <c r="P24" s="11">
        <v>7324.538080628767</v>
      </c>
      <c r="Q24" s="11"/>
      <c r="R24" s="11">
        <f t="shared" si="3"/>
        <v>-5.53</v>
      </c>
      <c r="S24" s="11">
        <v>-2.89</v>
      </c>
      <c r="U24" s="22">
        <f t="shared" si="7"/>
        <v>14041.69</v>
      </c>
      <c r="V24" s="22">
        <f t="shared" si="6"/>
        <v>14045.85</v>
      </c>
      <c r="W24" s="22">
        <f t="shared" si="4"/>
        <v>7321.648080628766</v>
      </c>
    </row>
    <row r="25" spans="1:23" ht="12.75">
      <c r="A25" s="1" t="s">
        <v>173</v>
      </c>
      <c r="B25" s="1" t="s">
        <v>172</v>
      </c>
      <c r="C25" s="11">
        <v>813270.854000337</v>
      </c>
      <c r="D25" s="3">
        <v>320.22466938881746</v>
      </c>
      <c r="E25" s="3">
        <v>0</v>
      </c>
      <c r="F25" s="3">
        <f t="shared" si="0"/>
        <v>812950.6293309481</v>
      </c>
      <c r="G25" s="3">
        <f t="shared" si="1"/>
        <v>0</v>
      </c>
      <c r="H25" s="3">
        <f t="shared" si="2"/>
        <v>320.22466938881746</v>
      </c>
      <c r="I25" s="3"/>
      <c r="J25" s="26">
        <v>50</v>
      </c>
      <c r="K25" s="26">
        <v>0</v>
      </c>
      <c r="L25" s="26">
        <f t="shared" si="5"/>
        <v>50</v>
      </c>
      <c r="M25" s="12"/>
      <c r="N25" s="11">
        <v>16265.417080006739</v>
      </c>
      <c r="O25" s="11">
        <v>16265.42</v>
      </c>
      <c r="P25" s="11">
        <v>7324.538080628767</v>
      </c>
      <c r="Q25" s="11"/>
      <c r="R25" s="11">
        <f t="shared" si="3"/>
        <v>-6.4</v>
      </c>
      <c r="S25" s="11">
        <v>-2.89</v>
      </c>
      <c r="U25" s="22">
        <f t="shared" si="7"/>
        <v>16259.01</v>
      </c>
      <c r="V25" s="22">
        <f t="shared" si="6"/>
        <v>16259.02</v>
      </c>
      <c r="W25" s="22">
        <f t="shared" si="4"/>
        <v>7321.648080628766</v>
      </c>
    </row>
    <row r="26" spans="1:23" ht="12.75">
      <c r="A26" s="1" t="s">
        <v>171</v>
      </c>
      <c r="B26" s="1" t="s">
        <v>91</v>
      </c>
      <c r="C26" s="11">
        <v>18297375.143793385</v>
      </c>
      <c r="D26" s="3">
        <v>7204.575053051114</v>
      </c>
      <c r="E26" s="3">
        <v>0</v>
      </c>
      <c r="F26" s="3">
        <f t="shared" si="0"/>
        <v>18290170.568740334</v>
      </c>
      <c r="G26" s="3">
        <f t="shared" si="1"/>
        <v>5303.150000000001</v>
      </c>
      <c r="H26" s="3">
        <f t="shared" si="2"/>
        <v>1901.4250530511135</v>
      </c>
      <c r="I26" s="3"/>
      <c r="J26" s="26">
        <v>2320.3</v>
      </c>
      <c r="K26" s="26">
        <v>1835</v>
      </c>
      <c r="L26" s="26">
        <f t="shared" si="5"/>
        <v>485.3000000000002</v>
      </c>
      <c r="M26" s="12"/>
      <c r="N26" s="11">
        <v>7885.7799180249895</v>
      </c>
      <c r="O26" s="11">
        <v>10007.93</v>
      </c>
      <c r="P26" s="11">
        <v>7324.538080628767</v>
      </c>
      <c r="Q26" s="11"/>
      <c r="R26" s="11">
        <f t="shared" si="3"/>
        <v>-3.92</v>
      </c>
      <c r="S26" s="11">
        <v>-2.89</v>
      </c>
      <c r="U26" s="22">
        <f t="shared" si="7"/>
        <v>7882.67</v>
      </c>
      <c r="V26" s="22">
        <f t="shared" si="6"/>
        <v>10004.01</v>
      </c>
      <c r="W26" s="22">
        <f t="shared" si="4"/>
        <v>7321.648080628766</v>
      </c>
    </row>
    <row r="27" spans="1:23" ht="12.75">
      <c r="A27" s="1" t="s">
        <v>171</v>
      </c>
      <c r="B27" s="1" t="s">
        <v>170</v>
      </c>
      <c r="C27" s="11">
        <v>2616332.3432325786</v>
      </c>
      <c r="D27" s="3">
        <v>1030.1785137163854</v>
      </c>
      <c r="E27" s="3">
        <v>0</v>
      </c>
      <c r="F27" s="3">
        <f t="shared" si="0"/>
        <v>2615302.164718862</v>
      </c>
      <c r="G27" s="3">
        <f t="shared" si="1"/>
        <v>2.89</v>
      </c>
      <c r="H27" s="3">
        <f t="shared" si="2"/>
        <v>1027.2885137163853</v>
      </c>
      <c r="I27" s="3"/>
      <c r="J27" s="26">
        <v>235.8</v>
      </c>
      <c r="K27" s="26">
        <v>1</v>
      </c>
      <c r="L27" s="26">
        <f t="shared" si="5"/>
        <v>234.8</v>
      </c>
      <c r="M27" s="12"/>
      <c r="N27" s="11">
        <v>11095.557011164456</v>
      </c>
      <c r="O27" s="11">
        <v>11111.62</v>
      </c>
      <c r="P27" s="11">
        <v>7324.538080628767</v>
      </c>
      <c r="Q27" s="11"/>
      <c r="R27" s="11">
        <f t="shared" si="3"/>
        <v>-4.38</v>
      </c>
      <c r="S27" s="11">
        <v>-2.89</v>
      </c>
      <c r="U27" s="22">
        <f t="shared" si="7"/>
        <v>11091.19</v>
      </c>
      <c r="V27" s="22">
        <f t="shared" si="6"/>
        <v>11107.24</v>
      </c>
      <c r="W27" s="22">
        <f t="shared" si="4"/>
        <v>7321.648080628766</v>
      </c>
    </row>
    <row r="28" spans="1:23" ht="12.75">
      <c r="A28" s="1" t="s">
        <v>168</v>
      </c>
      <c r="B28" s="1" t="s">
        <v>169</v>
      </c>
      <c r="C28" s="11">
        <v>240276412.8641258</v>
      </c>
      <c r="D28" s="3">
        <v>94608.62207575658</v>
      </c>
      <c r="E28" s="3">
        <v>0</v>
      </c>
      <c r="F28" s="3">
        <f t="shared" si="0"/>
        <v>240181804.24205002</v>
      </c>
      <c r="G28" s="3">
        <f t="shared" si="1"/>
        <v>0</v>
      </c>
      <c r="H28" s="3">
        <f t="shared" si="2"/>
        <v>94608.62207575658</v>
      </c>
      <c r="I28" s="3"/>
      <c r="J28" s="26">
        <v>30736.7</v>
      </c>
      <c r="K28" s="26">
        <v>0</v>
      </c>
      <c r="L28" s="26">
        <f t="shared" si="5"/>
        <v>30736.7</v>
      </c>
      <c r="M28" s="12"/>
      <c r="N28" s="11">
        <v>7817.2482037475</v>
      </c>
      <c r="O28" s="11">
        <v>7817.24</v>
      </c>
      <c r="P28" s="11">
        <v>7324.538080628767</v>
      </c>
      <c r="Q28" s="11"/>
      <c r="R28" s="11">
        <f t="shared" si="3"/>
        <v>-3.08</v>
      </c>
      <c r="S28" s="11">
        <v>-2.89</v>
      </c>
      <c r="U28" s="22">
        <f t="shared" si="7"/>
        <v>7814.17</v>
      </c>
      <c r="V28" s="22">
        <f t="shared" si="6"/>
        <v>7814.16</v>
      </c>
      <c r="W28" s="22">
        <f t="shared" si="4"/>
        <v>7321.648080628766</v>
      </c>
    </row>
    <row r="29" spans="1:23" ht="12.75">
      <c r="A29" s="1" t="s">
        <v>168</v>
      </c>
      <c r="B29" s="1" t="s">
        <v>168</v>
      </c>
      <c r="C29" s="11">
        <v>240123927.7986545</v>
      </c>
      <c r="D29" s="3">
        <v>94548.58121798196</v>
      </c>
      <c r="E29" s="3">
        <v>0</v>
      </c>
      <c r="F29" s="3">
        <f t="shared" si="0"/>
        <v>240029379.21743652</v>
      </c>
      <c r="G29" s="3">
        <f t="shared" si="1"/>
        <v>2631.3450000000003</v>
      </c>
      <c r="H29" s="3">
        <f t="shared" si="2"/>
        <v>91917.23621798196</v>
      </c>
      <c r="I29" s="3"/>
      <c r="J29" s="26">
        <v>30410.4</v>
      </c>
      <c r="K29" s="26">
        <v>910.5</v>
      </c>
      <c r="L29" s="26">
        <f t="shared" si="5"/>
        <v>29499.9</v>
      </c>
      <c r="M29" s="12"/>
      <c r="N29" s="11">
        <v>7896.164043599006</v>
      </c>
      <c r="O29" s="11">
        <v>7913.81</v>
      </c>
      <c r="P29" s="11">
        <v>7324.538080628767</v>
      </c>
      <c r="Q29" s="11"/>
      <c r="R29" s="11">
        <f t="shared" si="3"/>
        <v>-3.12</v>
      </c>
      <c r="S29" s="11">
        <v>-2.89</v>
      </c>
      <c r="U29" s="22">
        <f t="shared" si="7"/>
        <v>7893</v>
      </c>
      <c r="V29" s="22">
        <f t="shared" si="6"/>
        <v>7910.69</v>
      </c>
      <c r="W29" s="22">
        <f t="shared" si="4"/>
        <v>7321.648080628766</v>
      </c>
    </row>
    <row r="30" spans="1:23" ht="12.75">
      <c r="A30" s="1" t="s">
        <v>166</v>
      </c>
      <c r="B30" s="1" t="s">
        <v>167</v>
      </c>
      <c r="C30" s="11">
        <v>8118244.9484857675</v>
      </c>
      <c r="D30" s="3">
        <v>3196.551667699646</v>
      </c>
      <c r="E30" s="3">
        <v>0</v>
      </c>
      <c r="F30" s="3">
        <f t="shared" si="0"/>
        <v>8115048.396818068</v>
      </c>
      <c r="G30" s="3">
        <f t="shared" si="1"/>
        <v>0</v>
      </c>
      <c r="H30" s="3">
        <f t="shared" si="2"/>
        <v>3196.551667699646</v>
      </c>
      <c r="I30" s="3"/>
      <c r="J30" s="26">
        <v>1008.9</v>
      </c>
      <c r="K30" s="26">
        <v>0</v>
      </c>
      <c r="L30" s="26">
        <f t="shared" si="5"/>
        <v>1008.9</v>
      </c>
      <c r="M30" s="12"/>
      <c r="N30" s="11">
        <v>8046.62994200195</v>
      </c>
      <c r="O30" s="11">
        <v>8046.63</v>
      </c>
      <c r="P30" s="11">
        <v>7324.538080628767</v>
      </c>
      <c r="Q30" s="11"/>
      <c r="R30" s="11">
        <f t="shared" si="3"/>
        <v>-3.17</v>
      </c>
      <c r="S30" s="11">
        <v>-2.89</v>
      </c>
      <c r="U30" s="22">
        <f t="shared" si="7"/>
        <v>8043.46</v>
      </c>
      <c r="V30" s="22">
        <f t="shared" si="6"/>
        <v>8043.46</v>
      </c>
      <c r="W30" s="22">
        <f t="shared" si="4"/>
        <v>7321.648080628766</v>
      </c>
    </row>
    <row r="31" spans="1:23" ht="12.75">
      <c r="A31" s="1" t="s">
        <v>166</v>
      </c>
      <c r="B31" s="1" t="s">
        <v>165</v>
      </c>
      <c r="C31" s="11">
        <v>9904959.857184514</v>
      </c>
      <c r="D31" s="3">
        <v>3900.069060602417</v>
      </c>
      <c r="E31" s="3">
        <v>0</v>
      </c>
      <c r="F31" s="3">
        <f t="shared" si="0"/>
        <v>9901059.788123911</v>
      </c>
      <c r="G31" s="3">
        <f t="shared" si="1"/>
        <v>0</v>
      </c>
      <c r="H31" s="3">
        <f t="shared" si="2"/>
        <v>3900.069060602417</v>
      </c>
      <c r="I31" s="3"/>
      <c r="J31" s="26">
        <v>1260</v>
      </c>
      <c r="K31" s="26">
        <v>0</v>
      </c>
      <c r="L31" s="26">
        <f t="shared" si="5"/>
        <v>1260</v>
      </c>
      <c r="M31" s="12"/>
      <c r="N31" s="11">
        <v>7861.079300062742</v>
      </c>
      <c r="O31" s="11">
        <v>7861.08</v>
      </c>
      <c r="P31" s="11">
        <v>7324.538080628767</v>
      </c>
      <c r="Q31" s="11"/>
      <c r="R31" s="11">
        <f t="shared" si="3"/>
        <v>-3.1</v>
      </c>
      <c r="S31" s="11">
        <v>-2.89</v>
      </c>
      <c r="U31" s="22">
        <f t="shared" si="7"/>
        <v>7857.98</v>
      </c>
      <c r="V31" s="22">
        <f t="shared" si="6"/>
        <v>7857.98</v>
      </c>
      <c r="W31" s="22">
        <f t="shared" si="4"/>
        <v>7321.648080628766</v>
      </c>
    </row>
    <row r="32" spans="1:23" ht="12.75">
      <c r="A32" s="1" t="s">
        <v>164</v>
      </c>
      <c r="B32" s="1" t="s">
        <v>106</v>
      </c>
      <c r="C32" s="11">
        <v>1505754.1835188945</v>
      </c>
      <c r="D32" s="3">
        <v>592.8893593400151</v>
      </c>
      <c r="E32" s="3">
        <v>0</v>
      </c>
      <c r="F32" s="3">
        <f t="shared" si="0"/>
        <v>1505161.2941595544</v>
      </c>
      <c r="G32" s="3">
        <f t="shared" si="1"/>
        <v>0</v>
      </c>
      <c r="H32" s="3">
        <f t="shared" si="2"/>
        <v>592.8893593400151</v>
      </c>
      <c r="I32" s="3"/>
      <c r="J32" s="26">
        <v>104.5</v>
      </c>
      <c r="K32" s="26">
        <v>0</v>
      </c>
      <c r="L32" s="26">
        <f t="shared" si="5"/>
        <v>104.5</v>
      </c>
      <c r="M32" s="12"/>
      <c r="N32" s="11">
        <v>14409.130942764541</v>
      </c>
      <c r="O32" s="11">
        <v>14409.13</v>
      </c>
      <c r="P32" s="11">
        <v>7324.538080628767</v>
      </c>
      <c r="Q32" s="11"/>
      <c r="R32" s="11">
        <f t="shared" si="3"/>
        <v>-5.67</v>
      </c>
      <c r="S32" s="11">
        <v>-2.89</v>
      </c>
      <c r="U32" s="22">
        <f t="shared" si="7"/>
        <v>14403.46</v>
      </c>
      <c r="V32" s="22">
        <f t="shared" si="6"/>
        <v>14403.46</v>
      </c>
      <c r="W32" s="22">
        <f t="shared" si="4"/>
        <v>7321.648080628766</v>
      </c>
    </row>
    <row r="33" spans="1:23" ht="12.75">
      <c r="A33" s="1" t="s">
        <v>164</v>
      </c>
      <c r="B33" s="1" t="s">
        <v>200</v>
      </c>
      <c r="C33" s="11">
        <v>2312943.492674782</v>
      </c>
      <c r="D33" s="3">
        <v>910.7194259005031</v>
      </c>
      <c r="E33" s="3">
        <v>0</v>
      </c>
      <c r="F33" s="3">
        <f t="shared" si="0"/>
        <v>2312032.7732488816</v>
      </c>
      <c r="G33" s="3">
        <f t="shared" si="1"/>
        <v>0</v>
      </c>
      <c r="H33" s="3">
        <f t="shared" si="2"/>
        <v>910.7194259005031</v>
      </c>
      <c r="I33" s="3"/>
      <c r="J33" s="26">
        <v>175</v>
      </c>
      <c r="K33" s="26">
        <v>0</v>
      </c>
      <c r="L33" s="26">
        <f t="shared" si="5"/>
        <v>175</v>
      </c>
      <c r="M33" s="12"/>
      <c r="N33" s="11">
        <v>13216.81995814161</v>
      </c>
      <c r="O33" s="11">
        <v>13216.82</v>
      </c>
      <c r="P33" s="11">
        <v>7324.538080628767</v>
      </c>
      <c r="Q33" s="11"/>
      <c r="R33" s="11">
        <f t="shared" si="3"/>
        <v>-5.2</v>
      </c>
      <c r="S33" s="11">
        <v>-2.89</v>
      </c>
      <c r="U33" s="22">
        <f t="shared" si="7"/>
        <v>13211.62</v>
      </c>
      <c r="V33" s="22">
        <f t="shared" si="6"/>
        <v>13211.62</v>
      </c>
      <c r="W33" s="22">
        <f t="shared" si="4"/>
        <v>7321.648080628766</v>
      </c>
    </row>
    <row r="34" spans="1:23" ht="12.75">
      <c r="A34" s="1" t="s">
        <v>163</v>
      </c>
      <c r="B34" s="1" t="s">
        <v>163</v>
      </c>
      <c r="C34" s="11">
        <v>6227421.034352822</v>
      </c>
      <c r="D34" s="3">
        <v>2452.041447276277</v>
      </c>
      <c r="E34" s="3">
        <v>0</v>
      </c>
      <c r="F34" s="3">
        <f t="shared" si="0"/>
        <v>6224968.992905546</v>
      </c>
      <c r="G34" s="3">
        <f t="shared" si="1"/>
        <v>0</v>
      </c>
      <c r="H34" s="3">
        <f t="shared" si="2"/>
        <v>2452.041447276277</v>
      </c>
      <c r="I34" s="3"/>
      <c r="J34" s="26">
        <v>718.2</v>
      </c>
      <c r="K34" s="26">
        <v>0</v>
      </c>
      <c r="L34" s="26">
        <f t="shared" si="5"/>
        <v>718.2</v>
      </c>
      <c r="M34" s="12"/>
      <c r="N34" s="11">
        <v>8670.873063704848</v>
      </c>
      <c r="O34" s="11">
        <v>8670.87</v>
      </c>
      <c r="P34" s="11">
        <v>7324.538080628767</v>
      </c>
      <c r="Q34" s="11"/>
      <c r="R34" s="11">
        <f t="shared" si="3"/>
        <v>-3.41</v>
      </c>
      <c r="S34" s="11">
        <v>-2.89</v>
      </c>
      <c r="U34" s="22">
        <f t="shared" si="7"/>
        <v>8667.46</v>
      </c>
      <c r="V34" s="22">
        <f t="shared" si="6"/>
        <v>8667.46</v>
      </c>
      <c r="W34" s="22">
        <f t="shared" si="4"/>
        <v>7321.648080628766</v>
      </c>
    </row>
    <row r="35" spans="1:23" ht="12.75">
      <c r="A35" s="1" t="s">
        <v>160</v>
      </c>
      <c r="B35" s="1" t="s">
        <v>162</v>
      </c>
      <c r="C35" s="11">
        <v>8315752.862992666</v>
      </c>
      <c r="D35" s="3">
        <v>3274.320231903743</v>
      </c>
      <c r="E35" s="3">
        <v>0</v>
      </c>
      <c r="F35" s="3">
        <f t="shared" si="0"/>
        <v>8312478.542760762</v>
      </c>
      <c r="G35" s="3">
        <f t="shared" si="1"/>
        <v>0</v>
      </c>
      <c r="H35" s="3">
        <f t="shared" si="2"/>
        <v>3274.320231903743</v>
      </c>
      <c r="I35" s="3"/>
      <c r="J35" s="26">
        <v>1063.5</v>
      </c>
      <c r="K35" s="26">
        <v>0</v>
      </c>
      <c r="L35" s="26">
        <f t="shared" si="5"/>
        <v>1063.5</v>
      </c>
      <c r="M35" s="12"/>
      <c r="N35" s="11">
        <v>7819.231653025544</v>
      </c>
      <c r="O35" s="11">
        <v>7819.23</v>
      </c>
      <c r="P35" s="11">
        <v>7324.538080628767</v>
      </c>
      <c r="Q35" s="11"/>
      <c r="R35" s="11">
        <f t="shared" si="3"/>
        <v>-3.08</v>
      </c>
      <c r="S35" s="11">
        <v>-2.89</v>
      </c>
      <c r="U35" s="22">
        <f t="shared" si="7"/>
        <v>7816.15</v>
      </c>
      <c r="V35" s="22">
        <f t="shared" si="6"/>
        <v>7816.15</v>
      </c>
      <c r="W35" s="22">
        <f t="shared" si="4"/>
        <v>7321.648080628766</v>
      </c>
    </row>
    <row r="36" spans="1:23" ht="12.75">
      <c r="A36" s="1" t="s">
        <v>160</v>
      </c>
      <c r="B36" s="1" t="s">
        <v>161</v>
      </c>
      <c r="C36" s="11">
        <v>3437452.3389524706</v>
      </c>
      <c r="D36" s="3">
        <v>1353.4937756178535</v>
      </c>
      <c r="E36" s="3">
        <v>0</v>
      </c>
      <c r="F36" s="3">
        <f aca="true" t="shared" si="8" ref="F36:F67">C36-D36-E36</f>
        <v>3436098.845176853</v>
      </c>
      <c r="G36" s="3">
        <f aca="true" t="shared" si="9" ref="G36:G99">K36*-S36</f>
        <v>0</v>
      </c>
      <c r="H36" s="3">
        <f aca="true" t="shared" si="10" ref="H36:H67">D36-G36</f>
        <v>1353.4937756178535</v>
      </c>
      <c r="I36" s="3"/>
      <c r="J36" s="26">
        <v>352.8</v>
      </c>
      <c r="K36" s="26">
        <v>0</v>
      </c>
      <c r="L36" s="26">
        <f t="shared" si="5"/>
        <v>352.8</v>
      </c>
      <c r="M36" s="12"/>
      <c r="N36" s="11">
        <v>9743.345631951446</v>
      </c>
      <c r="O36" s="11">
        <v>9743.35</v>
      </c>
      <c r="P36" s="11">
        <v>7324.538080628767</v>
      </c>
      <c r="Q36" s="11"/>
      <c r="R36" s="11">
        <f aca="true" t="shared" si="11" ref="R36:R67">ROUND(H36/-L36,2)</f>
        <v>-3.84</v>
      </c>
      <c r="S36" s="11">
        <v>-2.89</v>
      </c>
      <c r="U36" s="22">
        <f t="shared" si="7"/>
        <v>9739.51</v>
      </c>
      <c r="V36" s="22">
        <f t="shared" si="6"/>
        <v>9739.51</v>
      </c>
      <c r="W36" s="22">
        <f aca="true" t="shared" si="12" ref="W36:W67">P36+S36</f>
        <v>7321.648080628766</v>
      </c>
    </row>
    <row r="37" spans="1:23" ht="12.75">
      <c r="A37" s="1" t="s">
        <v>160</v>
      </c>
      <c r="B37" s="1" t="s">
        <v>159</v>
      </c>
      <c r="C37" s="11">
        <v>2376117.9037559615</v>
      </c>
      <c r="D37" s="3">
        <v>935.59429360638</v>
      </c>
      <c r="E37" s="3">
        <v>0</v>
      </c>
      <c r="F37" s="3">
        <f t="shared" si="8"/>
        <v>2375182.309462355</v>
      </c>
      <c r="G37" s="3">
        <f t="shared" si="9"/>
        <v>0</v>
      </c>
      <c r="H37" s="3">
        <f t="shared" si="10"/>
        <v>935.59429360638</v>
      </c>
      <c r="I37" s="3"/>
      <c r="J37" s="26">
        <v>174.3</v>
      </c>
      <c r="K37" s="26">
        <v>0</v>
      </c>
      <c r="L37" s="26">
        <f t="shared" si="5"/>
        <v>174.3</v>
      </c>
      <c r="M37" s="12"/>
      <c r="N37" s="11">
        <v>13632.3459767984</v>
      </c>
      <c r="O37" s="11">
        <v>13632.35</v>
      </c>
      <c r="P37" s="11">
        <v>7324.538080628767</v>
      </c>
      <c r="Q37" s="11"/>
      <c r="R37" s="11">
        <f t="shared" si="11"/>
        <v>-5.37</v>
      </c>
      <c r="S37" s="11">
        <v>-2.89</v>
      </c>
      <c r="U37" s="22">
        <f t="shared" si="7"/>
        <v>13626.98</v>
      </c>
      <c r="V37" s="22">
        <f t="shared" si="6"/>
        <v>13626.98</v>
      </c>
      <c r="W37" s="22">
        <f t="shared" si="12"/>
        <v>7321.648080628766</v>
      </c>
    </row>
    <row r="38" spans="1:23" ht="12.75">
      <c r="A38" s="1" t="s">
        <v>157</v>
      </c>
      <c r="B38" s="1" t="s">
        <v>158</v>
      </c>
      <c r="C38" s="11">
        <v>2731336.7071082615</v>
      </c>
      <c r="D38" s="3">
        <v>1075.4613788519243</v>
      </c>
      <c r="E38" s="3">
        <v>0</v>
      </c>
      <c r="F38" s="3">
        <f t="shared" si="8"/>
        <v>2730261.2457294096</v>
      </c>
      <c r="G38" s="3">
        <f t="shared" si="9"/>
        <v>0</v>
      </c>
      <c r="H38" s="3">
        <f t="shared" si="10"/>
        <v>1075.4613788519243</v>
      </c>
      <c r="I38" s="3"/>
      <c r="J38" s="26">
        <v>218.7</v>
      </c>
      <c r="K38" s="26">
        <v>0</v>
      </c>
      <c r="L38" s="26">
        <f t="shared" si="5"/>
        <v>218.7</v>
      </c>
      <c r="M38" s="12"/>
      <c r="N38" s="11">
        <v>12488.965281702156</v>
      </c>
      <c r="O38" s="11">
        <v>12488.97</v>
      </c>
      <c r="P38" s="11">
        <v>7324.538080628767</v>
      </c>
      <c r="Q38" s="11"/>
      <c r="R38" s="11">
        <f t="shared" si="11"/>
        <v>-4.92</v>
      </c>
      <c r="S38" s="11">
        <v>-2.89</v>
      </c>
      <c r="U38" s="22">
        <f t="shared" si="7"/>
        <v>12484.05</v>
      </c>
      <c r="V38" s="22">
        <f t="shared" si="6"/>
        <v>12484.05</v>
      </c>
      <c r="W38" s="22">
        <f t="shared" si="12"/>
        <v>7321.648080628766</v>
      </c>
    </row>
    <row r="39" spans="1:23" ht="12.75">
      <c r="A39" s="1" t="s">
        <v>157</v>
      </c>
      <c r="B39" s="1" t="s">
        <v>156</v>
      </c>
      <c r="C39" s="11">
        <v>3058264.8272976</v>
      </c>
      <c r="D39" s="3">
        <v>1204.189032974268</v>
      </c>
      <c r="E39" s="3">
        <v>0</v>
      </c>
      <c r="F39" s="3">
        <f t="shared" si="8"/>
        <v>3057060.638264626</v>
      </c>
      <c r="G39" s="3">
        <f t="shared" si="9"/>
        <v>0</v>
      </c>
      <c r="H39" s="3">
        <f t="shared" si="10"/>
        <v>1204.189032974268</v>
      </c>
      <c r="I39" s="3"/>
      <c r="J39" s="26">
        <v>275.9</v>
      </c>
      <c r="K39" s="26">
        <v>0</v>
      </c>
      <c r="L39" s="26">
        <f t="shared" si="5"/>
        <v>275.9</v>
      </c>
      <c r="M39" s="12"/>
      <c r="N39" s="11">
        <v>11084.685854648787</v>
      </c>
      <c r="O39" s="11">
        <v>11084.69</v>
      </c>
      <c r="P39" s="11">
        <v>7324.538080628767</v>
      </c>
      <c r="Q39" s="11"/>
      <c r="R39" s="11">
        <f t="shared" si="11"/>
        <v>-4.36</v>
      </c>
      <c r="S39" s="11">
        <v>-2.89</v>
      </c>
      <c r="U39" s="22">
        <f t="shared" si="7"/>
        <v>11080.32</v>
      </c>
      <c r="V39" s="22">
        <f t="shared" si="6"/>
        <v>11080.33</v>
      </c>
      <c r="W39" s="22">
        <f t="shared" si="12"/>
        <v>7321.648080628766</v>
      </c>
    </row>
    <row r="40" spans="1:23" ht="12.75">
      <c r="A40" s="1" t="s">
        <v>155</v>
      </c>
      <c r="B40" s="1" t="s">
        <v>155</v>
      </c>
      <c r="C40" s="11">
        <v>3964434.00438093</v>
      </c>
      <c r="D40" s="3">
        <v>1560.992333762084</v>
      </c>
      <c r="E40" s="3">
        <v>0</v>
      </c>
      <c r="F40" s="3">
        <f t="shared" si="8"/>
        <v>3962873.0120471683</v>
      </c>
      <c r="G40" s="3">
        <f t="shared" si="9"/>
        <v>0</v>
      </c>
      <c r="H40" s="3">
        <f t="shared" si="10"/>
        <v>1560.992333762084</v>
      </c>
      <c r="I40" s="3"/>
      <c r="J40" s="26">
        <v>448.8</v>
      </c>
      <c r="K40" s="26">
        <v>0</v>
      </c>
      <c r="L40" s="26">
        <f t="shared" si="5"/>
        <v>448.8</v>
      </c>
      <c r="M40" s="12"/>
      <c r="N40" s="11">
        <v>8833.409100670522</v>
      </c>
      <c r="O40" s="11">
        <v>8833.41</v>
      </c>
      <c r="P40" s="11">
        <v>7324.538080628767</v>
      </c>
      <c r="Q40" s="11"/>
      <c r="R40" s="11">
        <f t="shared" si="11"/>
        <v>-3.48</v>
      </c>
      <c r="S40" s="11">
        <v>-2.89</v>
      </c>
      <c r="U40" s="22">
        <f t="shared" si="7"/>
        <v>8829.93</v>
      </c>
      <c r="V40" s="22">
        <f t="shared" si="6"/>
        <v>8829.93</v>
      </c>
      <c r="W40" s="22">
        <f t="shared" si="12"/>
        <v>7321.648080628766</v>
      </c>
    </row>
    <row r="41" spans="1:23" ht="12.75">
      <c r="A41" s="1" t="s">
        <v>154</v>
      </c>
      <c r="B41" s="1" t="s">
        <v>153</v>
      </c>
      <c r="C41" s="11">
        <v>3594286.590101799</v>
      </c>
      <c r="D41" s="3">
        <v>1415.247121352675</v>
      </c>
      <c r="E41" s="3">
        <v>0</v>
      </c>
      <c r="F41" s="3">
        <f t="shared" si="8"/>
        <v>3592871.3429804463</v>
      </c>
      <c r="G41" s="3">
        <f t="shared" si="9"/>
        <v>0</v>
      </c>
      <c r="H41" s="3">
        <f t="shared" si="10"/>
        <v>1415.247121352675</v>
      </c>
      <c r="I41" s="3"/>
      <c r="J41" s="26">
        <v>358.6</v>
      </c>
      <c r="K41" s="26">
        <v>0</v>
      </c>
      <c r="L41" s="26">
        <f t="shared" si="5"/>
        <v>358.6</v>
      </c>
      <c r="M41" s="12"/>
      <c r="N41" s="11">
        <v>10023.108170947571</v>
      </c>
      <c r="O41" s="11">
        <v>10023.11</v>
      </c>
      <c r="P41" s="11">
        <v>7324.538080628767</v>
      </c>
      <c r="Q41" s="11"/>
      <c r="R41" s="11">
        <f t="shared" si="11"/>
        <v>-3.95</v>
      </c>
      <c r="S41" s="11">
        <v>-2.89</v>
      </c>
      <c r="U41" s="22">
        <f t="shared" si="7"/>
        <v>10019.16</v>
      </c>
      <c r="V41" s="22">
        <f t="shared" si="6"/>
        <v>10019.16</v>
      </c>
      <c r="W41" s="22">
        <f t="shared" si="12"/>
        <v>7321.648080628766</v>
      </c>
    </row>
    <row r="42" spans="1:23" ht="12.75">
      <c r="A42" s="1" t="s">
        <v>152</v>
      </c>
      <c r="B42" s="1" t="s">
        <v>152</v>
      </c>
      <c r="C42" s="11">
        <v>36698582.22248604</v>
      </c>
      <c r="D42" s="3">
        <v>14450.033837348186</v>
      </c>
      <c r="E42" s="3">
        <v>0</v>
      </c>
      <c r="F42" s="3">
        <f t="shared" si="8"/>
        <v>36684132.18864869</v>
      </c>
      <c r="G42" s="3">
        <f t="shared" si="9"/>
        <v>0</v>
      </c>
      <c r="H42" s="3">
        <f t="shared" si="10"/>
        <v>14450.033837348186</v>
      </c>
      <c r="I42" s="3"/>
      <c r="J42" s="26">
        <v>4731.3</v>
      </c>
      <c r="K42" s="26">
        <v>0</v>
      </c>
      <c r="L42" s="26">
        <f t="shared" si="5"/>
        <v>4731.3</v>
      </c>
      <c r="M42" s="12"/>
      <c r="N42" s="11">
        <v>7756.553636946725</v>
      </c>
      <c r="O42" s="11">
        <v>7756.62</v>
      </c>
      <c r="P42" s="11">
        <v>7324.538080628767</v>
      </c>
      <c r="Q42" s="11"/>
      <c r="R42" s="11">
        <f t="shared" si="11"/>
        <v>-3.05</v>
      </c>
      <c r="S42" s="11">
        <v>-2.89</v>
      </c>
      <c r="U42" s="22">
        <f t="shared" si="7"/>
        <v>7753.5</v>
      </c>
      <c r="V42" s="22">
        <f t="shared" si="6"/>
        <v>7753.57</v>
      </c>
      <c r="W42" s="22">
        <f t="shared" si="12"/>
        <v>7321.648080628766</v>
      </c>
    </row>
    <row r="43" spans="1:23" ht="12.75">
      <c r="A43" s="1" t="s">
        <v>151</v>
      </c>
      <c r="B43" s="1" t="s">
        <v>151</v>
      </c>
      <c r="C43" s="11">
        <v>737279103.5435821</v>
      </c>
      <c r="D43" s="3">
        <v>290302.98579891</v>
      </c>
      <c r="E43" s="3">
        <v>0</v>
      </c>
      <c r="F43" s="3">
        <f t="shared" si="8"/>
        <v>736988800.5577831</v>
      </c>
      <c r="G43" s="3">
        <f t="shared" si="9"/>
        <v>930.58</v>
      </c>
      <c r="H43" s="3">
        <f t="shared" si="10"/>
        <v>289372.40579891</v>
      </c>
      <c r="I43" s="3"/>
      <c r="J43" s="26">
        <v>89785.1</v>
      </c>
      <c r="K43" s="26">
        <v>322</v>
      </c>
      <c r="L43" s="26">
        <f t="shared" si="5"/>
        <v>89463.1</v>
      </c>
      <c r="M43" s="12"/>
      <c r="N43" s="11">
        <v>8211.58836360093</v>
      </c>
      <c r="O43" s="11">
        <v>8214.78</v>
      </c>
      <c r="P43" s="11">
        <v>7324.538080628767</v>
      </c>
      <c r="Q43" s="11"/>
      <c r="R43" s="11">
        <f t="shared" si="11"/>
        <v>-3.23</v>
      </c>
      <c r="S43" s="11">
        <v>-2.89</v>
      </c>
      <c r="U43" s="22">
        <f t="shared" si="7"/>
        <v>8208.36</v>
      </c>
      <c r="V43" s="22">
        <f t="shared" si="6"/>
        <v>8211.55</v>
      </c>
      <c r="W43" s="22">
        <f t="shared" si="12"/>
        <v>7321.648080628766</v>
      </c>
    </row>
    <row r="44" spans="1:23" ht="12.75">
      <c r="A44" s="1" t="s">
        <v>75</v>
      </c>
      <c r="B44" s="1" t="s">
        <v>75</v>
      </c>
      <c r="C44" s="11">
        <v>2835858.174245413</v>
      </c>
      <c r="D44" s="3">
        <v>1116.6166127981473</v>
      </c>
      <c r="E44" s="3">
        <v>0</v>
      </c>
      <c r="F44" s="3">
        <f t="shared" si="8"/>
        <v>2834741.557632615</v>
      </c>
      <c r="G44" s="3">
        <f t="shared" si="9"/>
        <v>0</v>
      </c>
      <c r="H44" s="3">
        <f t="shared" si="10"/>
        <v>1116.6166127981473</v>
      </c>
      <c r="I44" s="3"/>
      <c r="J44" s="26">
        <v>228</v>
      </c>
      <c r="K44" s="26">
        <v>0</v>
      </c>
      <c r="L44" s="26">
        <f t="shared" si="5"/>
        <v>228</v>
      </c>
      <c r="M44" s="12"/>
      <c r="N44" s="11">
        <v>12437.974448444793</v>
      </c>
      <c r="O44" s="11">
        <v>12437.97</v>
      </c>
      <c r="P44" s="11">
        <v>7324.538080628767</v>
      </c>
      <c r="Q44" s="11"/>
      <c r="R44" s="11">
        <f t="shared" si="11"/>
        <v>-4.9</v>
      </c>
      <c r="S44" s="11">
        <v>-2.89</v>
      </c>
      <c r="U44" s="22">
        <f t="shared" si="7"/>
        <v>12433.08</v>
      </c>
      <c r="V44" s="22">
        <f t="shared" si="6"/>
        <v>12433.07</v>
      </c>
      <c r="W44" s="22">
        <f t="shared" si="12"/>
        <v>7321.648080628766</v>
      </c>
    </row>
    <row r="45" spans="1:23" ht="12.75">
      <c r="A45" s="1" t="s">
        <v>150</v>
      </c>
      <c r="B45" s="1" t="s">
        <v>150</v>
      </c>
      <c r="C45" s="11">
        <v>490379997.13796806</v>
      </c>
      <c r="D45" s="3">
        <v>193086.68408068884</v>
      </c>
      <c r="E45" s="3">
        <v>0</v>
      </c>
      <c r="F45" s="3">
        <f t="shared" si="8"/>
        <v>490186910.4538874</v>
      </c>
      <c r="G45" s="3">
        <f t="shared" si="9"/>
        <v>3168.885</v>
      </c>
      <c r="H45" s="3">
        <f t="shared" si="10"/>
        <v>189917.79908068883</v>
      </c>
      <c r="I45" s="3"/>
      <c r="J45" s="26">
        <v>63513.5</v>
      </c>
      <c r="K45" s="26">
        <v>1096.5</v>
      </c>
      <c r="L45" s="26">
        <f t="shared" si="5"/>
        <v>62417</v>
      </c>
      <c r="M45" s="12"/>
      <c r="N45" s="11">
        <v>7717.928050683787</v>
      </c>
      <c r="O45" s="11">
        <v>7724.68</v>
      </c>
      <c r="P45" s="11">
        <v>7324.538080628767</v>
      </c>
      <c r="Q45" s="13"/>
      <c r="R45" s="11">
        <f t="shared" si="11"/>
        <v>-3.04</v>
      </c>
      <c r="S45" s="11">
        <v>-2.89</v>
      </c>
      <c r="U45" s="22">
        <f t="shared" si="7"/>
        <v>7717.84</v>
      </c>
      <c r="V45" s="22">
        <f t="shared" si="6"/>
        <v>7721.64</v>
      </c>
      <c r="W45" s="22">
        <f t="shared" si="12"/>
        <v>7321.648080628766</v>
      </c>
    </row>
    <row r="46" spans="1:23" ht="12.75">
      <c r="A46" s="1" t="s">
        <v>149</v>
      </c>
      <c r="B46" s="1" t="s">
        <v>149</v>
      </c>
      <c r="C46" s="11">
        <v>55441120.07710346</v>
      </c>
      <c r="D46" s="3">
        <v>21829.891308546546</v>
      </c>
      <c r="E46" s="3">
        <v>0</v>
      </c>
      <c r="F46" s="3">
        <f t="shared" si="8"/>
        <v>55419290.18579491</v>
      </c>
      <c r="G46" s="3">
        <f t="shared" si="9"/>
        <v>4.335</v>
      </c>
      <c r="H46" s="3">
        <f t="shared" si="10"/>
        <v>21825.556308546547</v>
      </c>
      <c r="I46" s="3"/>
      <c r="J46" s="26">
        <v>6692.1</v>
      </c>
      <c r="K46" s="26">
        <v>1.5</v>
      </c>
      <c r="L46" s="26">
        <f t="shared" si="5"/>
        <v>6690.6</v>
      </c>
      <c r="M46" s="12"/>
      <c r="N46" s="11">
        <v>8284.57200969897</v>
      </c>
      <c r="O46" s="11">
        <v>8284.78</v>
      </c>
      <c r="P46" s="11">
        <v>7324.538080628767</v>
      </c>
      <c r="Q46" s="11"/>
      <c r="R46" s="11">
        <f t="shared" si="11"/>
        <v>-3.26</v>
      </c>
      <c r="S46" s="11">
        <v>-2.89</v>
      </c>
      <c r="U46" s="22">
        <f t="shared" si="7"/>
        <v>8281.3</v>
      </c>
      <c r="V46" s="22">
        <f t="shared" si="6"/>
        <v>8281.52</v>
      </c>
      <c r="W46" s="22">
        <f t="shared" si="12"/>
        <v>7321.648080628766</v>
      </c>
    </row>
    <row r="47" spans="1:23" ht="12.75">
      <c r="A47" s="1" t="s">
        <v>146</v>
      </c>
      <c r="B47" s="1" t="s">
        <v>148</v>
      </c>
      <c r="C47" s="11">
        <v>17805589.251672607</v>
      </c>
      <c r="D47" s="3">
        <v>7010.934799081807</v>
      </c>
      <c r="E47" s="3">
        <v>0</v>
      </c>
      <c r="F47" s="3">
        <f t="shared" si="8"/>
        <v>17798578.316873524</v>
      </c>
      <c r="G47" s="3">
        <f t="shared" si="9"/>
        <v>5.78</v>
      </c>
      <c r="H47" s="3">
        <f t="shared" si="10"/>
        <v>7005.154799081807</v>
      </c>
      <c r="I47" s="3"/>
      <c r="J47" s="26">
        <v>2252.4</v>
      </c>
      <c r="K47" s="26">
        <v>2</v>
      </c>
      <c r="L47" s="26">
        <f t="shared" si="5"/>
        <v>2250.4</v>
      </c>
      <c r="M47" s="12"/>
      <c r="N47" s="11">
        <v>7904.1102906168635</v>
      </c>
      <c r="O47" s="11">
        <v>7904.56</v>
      </c>
      <c r="P47" s="11">
        <v>7324.538080628767</v>
      </c>
      <c r="Q47" s="11"/>
      <c r="R47" s="11">
        <f t="shared" si="11"/>
        <v>-3.11</v>
      </c>
      <c r="S47" s="11">
        <v>-2.89</v>
      </c>
      <c r="U47" s="22">
        <f t="shared" si="7"/>
        <v>7902.05</v>
      </c>
      <c r="V47" s="22">
        <f t="shared" si="6"/>
        <v>7901.45</v>
      </c>
      <c r="W47" s="22">
        <f t="shared" si="12"/>
        <v>7321.648080628766</v>
      </c>
    </row>
    <row r="48" spans="1:23" ht="12.75">
      <c r="A48" s="1" t="s">
        <v>146</v>
      </c>
      <c r="B48" s="1" t="s">
        <v>111</v>
      </c>
      <c r="C48" s="11">
        <v>3010737.382437552</v>
      </c>
      <c r="D48" s="3">
        <v>1185.4751441851367</v>
      </c>
      <c r="E48" s="3">
        <v>0</v>
      </c>
      <c r="F48" s="3">
        <f t="shared" si="8"/>
        <v>3009551.9072933667</v>
      </c>
      <c r="G48" s="3">
        <f t="shared" si="9"/>
        <v>0</v>
      </c>
      <c r="H48" s="3">
        <f t="shared" si="10"/>
        <v>1185.4751441851367</v>
      </c>
      <c r="I48" s="3"/>
      <c r="J48" s="26">
        <v>247.2</v>
      </c>
      <c r="K48" s="26">
        <v>0</v>
      </c>
      <c r="L48" s="26">
        <f t="shared" si="5"/>
        <v>247.2</v>
      </c>
      <c r="M48" s="12"/>
      <c r="N48" s="11">
        <v>12179.35834319398</v>
      </c>
      <c r="O48" s="11">
        <v>12179.36</v>
      </c>
      <c r="P48" s="11">
        <v>7324.538080628767</v>
      </c>
      <c r="Q48" s="11"/>
      <c r="R48" s="11">
        <f t="shared" si="11"/>
        <v>-4.8</v>
      </c>
      <c r="S48" s="11">
        <v>-2.89</v>
      </c>
      <c r="U48" s="22">
        <f t="shared" si="7"/>
        <v>12174.56</v>
      </c>
      <c r="V48" s="22">
        <f t="shared" si="6"/>
        <v>12174.56</v>
      </c>
      <c r="W48" s="22">
        <f t="shared" si="12"/>
        <v>7321.648080628766</v>
      </c>
    </row>
    <row r="49" spans="1:23" ht="12.75">
      <c r="A49" s="1" t="s">
        <v>146</v>
      </c>
      <c r="B49" s="1" t="s">
        <v>147</v>
      </c>
      <c r="C49" s="11">
        <v>3352108.0578584466</v>
      </c>
      <c r="D49" s="3">
        <v>1319.8895414772446</v>
      </c>
      <c r="E49" s="3">
        <v>0</v>
      </c>
      <c r="F49" s="3">
        <f t="shared" si="8"/>
        <v>3350788.168316969</v>
      </c>
      <c r="G49" s="3">
        <f t="shared" si="9"/>
        <v>0</v>
      </c>
      <c r="H49" s="3">
        <f t="shared" si="10"/>
        <v>1319.8895414772446</v>
      </c>
      <c r="I49" s="3"/>
      <c r="J49" s="26">
        <v>301.5</v>
      </c>
      <c r="K49" s="26">
        <v>0</v>
      </c>
      <c r="L49" s="26">
        <f t="shared" si="5"/>
        <v>301.5</v>
      </c>
      <c r="M49" s="12"/>
      <c r="N49" s="11">
        <v>11118.103011139126</v>
      </c>
      <c r="O49" s="11">
        <v>11118.1</v>
      </c>
      <c r="P49" s="11">
        <v>7324.538080628767</v>
      </c>
      <c r="Q49" s="11"/>
      <c r="R49" s="11">
        <f t="shared" si="11"/>
        <v>-4.38</v>
      </c>
      <c r="S49" s="11">
        <v>-2.89</v>
      </c>
      <c r="U49" s="22">
        <f t="shared" si="7"/>
        <v>11113.73</v>
      </c>
      <c r="V49" s="22">
        <f t="shared" si="6"/>
        <v>11113.72</v>
      </c>
      <c r="W49" s="22">
        <f t="shared" si="12"/>
        <v>7321.648080628766</v>
      </c>
    </row>
    <row r="50" spans="1:23" ht="12.75">
      <c r="A50" s="1" t="s">
        <v>146</v>
      </c>
      <c r="B50" s="1" t="s">
        <v>146</v>
      </c>
      <c r="C50" s="11">
        <v>3025744.444218336</v>
      </c>
      <c r="D50" s="3">
        <v>1191.3841613023874</v>
      </c>
      <c r="E50" s="3">
        <v>0</v>
      </c>
      <c r="F50" s="3">
        <f t="shared" si="8"/>
        <v>3024553.060057034</v>
      </c>
      <c r="G50" s="3">
        <f t="shared" si="9"/>
        <v>0</v>
      </c>
      <c r="H50" s="3">
        <f t="shared" si="10"/>
        <v>1191.3841613023874</v>
      </c>
      <c r="I50" s="3"/>
      <c r="J50" s="26">
        <v>255.5</v>
      </c>
      <c r="K50" s="26">
        <v>0</v>
      </c>
      <c r="L50" s="26">
        <f t="shared" si="5"/>
        <v>255.5</v>
      </c>
      <c r="M50" s="12"/>
      <c r="N50" s="11">
        <v>11842.444008682332</v>
      </c>
      <c r="O50" s="11">
        <v>11842.44</v>
      </c>
      <c r="P50" s="11">
        <v>7324.538080628767</v>
      </c>
      <c r="Q50" s="11"/>
      <c r="R50" s="11">
        <f t="shared" si="11"/>
        <v>-4.66</v>
      </c>
      <c r="S50" s="11">
        <v>-2.89</v>
      </c>
      <c r="U50" s="22">
        <f t="shared" si="7"/>
        <v>11837.78</v>
      </c>
      <c r="V50" s="22">
        <f t="shared" si="6"/>
        <v>11837.78</v>
      </c>
      <c r="W50" s="22">
        <f t="shared" si="12"/>
        <v>7321.648080628766</v>
      </c>
    </row>
    <row r="51" spans="1:23" ht="12.75">
      <c r="A51" s="1" t="s">
        <v>146</v>
      </c>
      <c r="B51" s="1" t="s">
        <v>145</v>
      </c>
      <c r="C51" s="11">
        <v>1140494.0481930452</v>
      </c>
      <c r="D51" s="3">
        <v>449.06850863535385</v>
      </c>
      <c r="E51" s="3">
        <v>0</v>
      </c>
      <c r="F51" s="3">
        <f t="shared" si="8"/>
        <v>1140044.97968441</v>
      </c>
      <c r="G51" s="3">
        <f t="shared" si="9"/>
        <v>0</v>
      </c>
      <c r="H51" s="3">
        <f t="shared" si="10"/>
        <v>449.06850863535385</v>
      </c>
      <c r="I51" s="3"/>
      <c r="J51" s="26">
        <v>67</v>
      </c>
      <c r="K51" s="26">
        <v>0</v>
      </c>
      <c r="L51" s="26">
        <f t="shared" si="5"/>
        <v>67</v>
      </c>
      <c r="M51" s="12"/>
      <c r="N51" s="11">
        <v>17022.29922676187</v>
      </c>
      <c r="O51" s="11">
        <v>17022.3</v>
      </c>
      <c r="P51" s="11">
        <v>7324.538080628767</v>
      </c>
      <c r="Q51" s="11"/>
      <c r="R51" s="11">
        <f t="shared" si="11"/>
        <v>-6.7</v>
      </c>
      <c r="S51" s="11">
        <v>-2.89</v>
      </c>
      <c r="U51" s="22">
        <f t="shared" si="7"/>
        <v>17015.6</v>
      </c>
      <c r="V51" s="22">
        <f t="shared" si="6"/>
        <v>17015.6</v>
      </c>
      <c r="W51" s="22">
        <f t="shared" si="12"/>
        <v>7321.648080628766</v>
      </c>
    </row>
    <row r="52" spans="1:23" ht="12.75">
      <c r="A52" s="1" t="s">
        <v>130</v>
      </c>
      <c r="B52" s="1" t="s">
        <v>144</v>
      </c>
      <c r="C52" s="11">
        <v>4178563.8779475763</v>
      </c>
      <c r="D52" s="3">
        <v>1645.3057794387196</v>
      </c>
      <c r="E52" s="3">
        <v>0</v>
      </c>
      <c r="F52" s="3">
        <f t="shared" si="8"/>
        <v>4176918.5721681374</v>
      </c>
      <c r="G52" s="3">
        <f t="shared" si="9"/>
        <v>0</v>
      </c>
      <c r="H52" s="3">
        <f t="shared" si="10"/>
        <v>1645.3057794387196</v>
      </c>
      <c r="I52" s="3"/>
      <c r="J52" s="26">
        <v>448.8</v>
      </c>
      <c r="K52" s="26">
        <v>0</v>
      </c>
      <c r="L52" s="26">
        <f t="shared" si="5"/>
        <v>448.8</v>
      </c>
      <c r="M52" s="12"/>
      <c r="N52" s="11">
        <v>9310.525574749501</v>
      </c>
      <c r="O52" s="11">
        <v>9310.53</v>
      </c>
      <c r="P52" s="11">
        <v>7324.538080628767</v>
      </c>
      <c r="Q52" s="11"/>
      <c r="R52" s="11">
        <f t="shared" si="11"/>
        <v>-3.67</v>
      </c>
      <c r="S52" s="11">
        <v>-2.89</v>
      </c>
      <c r="U52" s="22">
        <f t="shared" si="7"/>
        <v>9306.86</v>
      </c>
      <c r="V52" s="22">
        <f t="shared" si="6"/>
        <v>9306.86</v>
      </c>
      <c r="W52" s="22">
        <f t="shared" si="12"/>
        <v>7321.648080628766</v>
      </c>
    </row>
    <row r="53" spans="1:23" ht="12.75">
      <c r="A53" s="1" t="s">
        <v>130</v>
      </c>
      <c r="B53" s="1" t="s">
        <v>143</v>
      </c>
      <c r="C53" s="11">
        <v>95915879.11213344</v>
      </c>
      <c r="D53" s="3">
        <v>37766.79137920758</v>
      </c>
      <c r="E53" s="3">
        <v>0</v>
      </c>
      <c r="F53" s="3">
        <f t="shared" si="8"/>
        <v>95878112.32075423</v>
      </c>
      <c r="G53" s="3">
        <f t="shared" si="9"/>
        <v>0</v>
      </c>
      <c r="H53" s="3">
        <f t="shared" si="10"/>
        <v>37766.79137920758</v>
      </c>
      <c r="I53" s="3"/>
      <c r="J53" s="26">
        <v>11620.5</v>
      </c>
      <c r="K53" s="26">
        <v>0</v>
      </c>
      <c r="L53" s="26">
        <f t="shared" si="5"/>
        <v>11620.5</v>
      </c>
      <c r="M53" s="12"/>
      <c r="N53" s="11">
        <v>8253.95238732367</v>
      </c>
      <c r="O53" s="11">
        <v>8253.92</v>
      </c>
      <c r="P53" s="11">
        <v>7324.538080628767</v>
      </c>
      <c r="Q53" s="11"/>
      <c r="R53" s="11">
        <f t="shared" si="11"/>
        <v>-3.25</v>
      </c>
      <c r="S53" s="11">
        <v>-2.89</v>
      </c>
      <c r="U53" s="22">
        <f t="shared" si="7"/>
        <v>8250.77</v>
      </c>
      <c r="V53" s="22">
        <f t="shared" si="6"/>
        <v>8250.67</v>
      </c>
      <c r="W53" s="22">
        <f t="shared" si="12"/>
        <v>7321.648080628766</v>
      </c>
    </row>
    <row r="54" spans="1:23" ht="12.75">
      <c r="A54" s="1" t="s">
        <v>130</v>
      </c>
      <c r="B54" s="1" t="s">
        <v>142</v>
      </c>
      <c r="C54" s="11">
        <v>70041705.90619065</v>
      </c>
      <c r="D54" s="3">
        <v>27578.858884360547</v>
      </c>
      <c r="E54" s="3">
        <v>0</v>
      </c>
      <c r="F54" s="3">
        <f t="shared" si="8"/>
        <v>70014127.04730628</v>
      </c>
      <c r="G54" s="3">
        <f t="shared" si="9"/>
        <v>0</v>
      </c>
      <c r="H54" s="3">
        <f t="shared" si="10"/>
        <v>27578.858884360547</v>
      </c>
      <c r="I54" s="3"/>
      <c r="J54" s="26">
        <v>9231.4</v>
      </c>
      <c r="K54" s="26">
        <v>0</v>
      </c>
      <c r="L54" s="26">
        <f t="shared" si="5"/>
        <v>9231.4</v>
      </c>
      <c r="M54" s="12"/>
      <c r="N54" s="11">
        <v>7587.333005415284</v>
      </c>
      <c r="O54" s="11">
        <v>7587.33</v>
      </c>
      <c r="P54" s="11">
        <v>7324.538080628767</v>
      </c>
      <c r="Q54" s="11"/>
      <c r="R54" s="11">
        <f t="shared" si="11"/>
        <v>-2.99</v>
      </c>
      <c r="S54" s="11">
        <v>-2.89</v>
      </c>
      <c r="U54" s="22">
        <f t="shared" si="7"/>
        <v>7584.35</v>
      </c>
      <c r="V54" s="22">
        <f t="shared" si="6"/>
        <v>7584.34</v>
      </c>
      <c r="W54" s="22">
        <f t="shared" si="12"/>
        <v>7321.648080628766</v>
      </c>
    </row>
    <row r="55" spans="1:23" ht="12.75">
      <c r="A55" s="1" t="s">
        <v>130</v>
      </c>
      <c r="B55" s="1" t="s">
        <v>141</v>
      </c>
      <c r="C55" s="11">
        <v>62112052.78001182</v>
      </c>
      <c r="D55" s="3">
        <v>24456.56507755757</v>
      </c>
      <c r="E55" s="3">
        <v>0</v>
      </c>
      <c r="F55" s="3">
        <f t="shared" si="8"/>
        <v>62087596.21493426</v>
      </c>
      <c r="G55" s="3">
        <f t="shared" si="9"/>
        <v>1.445</v>
      </c>
      <c r="H55" s="3">
        <f t="shared" si="10"/>
        <v>24455.12007755757</v>
      </c>
      <c r="I55" s="3"/>
      <c r="J55" s="26">
        <v>8186.3</v>
      </c>
      <c r="K55" s="26">
        <v>0.5</v>
      </c>
      <c r="L55" s="26">
        <f t="shared" si="5"/>
        <v>8185.8</v>
      </c>
      <c r="M55" s="12"/>
      <c r="N55" s="11">
        <v>7587.316953936676</v>
      </c>
      <c r="O55" s="11">
        <v>7587.33</v>
      </c>
      <c r="P55" s="11">
        <v>7324.538080628767</v>
      </c>
      <c r="Q55" s="11"/>
      <c r="R55" s="11">
        <f t="shared" si="11"/>
        <v>-2.99</v>
      </c>
      <c r="S55" s="11">
        <v>-2.89</v>
      </c>
      <c r="U55" s="22">
        <f t="shared" si="7"/>
        <v>7584.33</v>
      </c>
      <c r="V55" s="22">
        <f t="shared" si="6"/>
        <v>7584.34</v>
      </c>
      <c r="W55" s="22">
        <f t="shared" si="12"/>
        <v>7321.648080628766</v>
      </c>
    </row>
    <row r="56" spans="1:23" ht="12.75">
      <c r="A56" s="1" t="s">
        <v>130</v>
      </c>
      <c r="B56" s="1" t="s">
        <v>140</v>
      </c>
      <c r="C56" s="11">
        <v>203538159.53890562</v>
      </c>
      <c r="D56" s="3">
        <v>80142.96777728546</v>
      </c>
      <c r="E56" s="3">
        <v>0</v>
      </c>
      <c r="F56" s="3">
        <f t="shared" si="8"/>
        <v>203458016.57112834</v>
      </c>
      <c r="G56" s="3">
        <f t="shared" si="9"/>
        <v>910.35</v>
      </c>
      <c r="H56" s="3">
        <f t="shared" si="10"/>
        <v>79232.61777728546</v>
      </c>
      <c r="I56" s="3"/>
      <c r="J56" s="26">
        <v>25854.9</v>
      </c>
      <c r="K56" s="26">
        <v>315</v>
      </c>
      <c r="L56" s="26">
        <f t="shared" si="5"/>
        <v>25539.9</v>
      </c>
      <c r="M56" s="12"/>
      <c r="N56" s="11">
        <v>7873.002374887807</v>
      </c>
      <c r="O56" s="11">
        <v>7878.87</v>
      </c>
      <c r="P56" s="11">
        <v>7324.538080628767</v>
      </c>
      <c r="Q56" s="11"/>
      <c r="R56" s="11">
        <f t="shared" si="11"/>
        <v>-3.1</v>
      </c>
      <c r="S56" s="11">
        <v>-2.89</v>
      </c>
      <c r="U56" s="22">
        <f t="shared" si="7"/>
        <v>7869.22</v>
      </c>
      <c r="V56" s="22">
        <f t="shared" si="6"/>
        <v>7875.77</v>
      </c>
      <c r="W56" s="22">
        <f t="shared" si="12"/>
        <v>7321.648080628766</v>
      </c>
    </row>
    <row r="57" spans="1:23" ht="12.75">
      <c r="A57" s="1" t="s">
        <v>130</v>
      </c>
      <c r="B57" s="1" t="s">
        <v>139</v>
      </c>
      <c r="C57" s="11">
        <v>39248514.905220814</v>
      </c>
      <c r="D57" s="3">
        <v>15454.067544293432</v>
      </c>
      <c r="E57" s="3">
        <v>0</v>
      </c>
      <c r="F57" s="3">
        <f t="shared" si="8"/>
        <v>39233060.83767652</v>
      </c>
      <c r="G57" s="3">
        <f t="shared" si="9"/>
        <v>0</v>
      </c>
      <c r="H57" s="3">
        <f t="shared" si="10"/>
        <v>15454.067544293432</v>
      </c>
      <c r="I57" s="3"/>
      <c r="J57" s="26">
        <v>5172.9</v>
      </c>
      <c r="K57" s="26">
        <v>0</v>
      </c>
      <c r="L57" s="26">
        <f t="shared" si="5"/>
        <v>5172.9</v>
      </c>
      <c r="M57" s="12"/>
      <c r="N57" s="11">
        <v>7587.3330057068215</v>
      </c>
      <c r="O57" s="11">
        <v>7587.39</v>
      </c>
      <c r="P57" s="11">
        <v>7324.538080628767</v>
      </c>
      <c r="Q57" s="11"/>
      <c r="R57" s="11">
        <f t="shared" si="11"/>
        <v>-2.99</v>
      </c>
      <c r="S57" s="11">
        <v>-2.89</v>
      </c>
      <c r="U57" s="22">
        <f t="shared" si="7"/>
        <v>7584.35</v>
      </c>
      <c r="V57" s="22">
        <f t="shared" si="6"/>
        <v>7584.4</v>
      </c>
      <c r="W57" s="22">
        <f t="shared" si="12"/>
        <v>7321.648080628766</v>
      </c>
    </row>
    <row r="58" spans="1:23" ht="12.75">
      <c r="A58" s="1" t="s">
        <v>130</v>
      </c>
      <c r="B58" s="1" t="s">
        <v>138</v>
      </c>
      <c r="C58" s="11">
        <v>11367421.052300664</v>
      </c>
      <c r="D58" s="3">
        <v>4475.911844585734</v>
      </c>
      <c r="E58" s="3">
        <v>0</v>
      </c>
      <c r="F58" s="3">
        <f t="shared" si="8"/>
        <v>11362945.140456079</v>
      </c>
      <c r="G58" s="3">
        <f t="shared" si="9"/>
        <v>0</v>
      </c>
      <c r="H58" s="3">
        <f t="shared" si="10"/>
        <v>4475.911844585734</v>
      </c>
      <c r="I58" s="3"/>
      <c r="J58" s="26">
        <v>1397.2</v>
      </c>
      <c r="K58" s="26">
        <v>0</v>
      </c>
      <c r="L58" s="26">
        <f t="shared" si="5"/>
        <v>1397.2</v>
      </c>
      <c r="M58" s="12"/>
      <c r="N58" s="11">
        <v>8135.858182293632</v>
      </c>
      <c r="O58" s="11">
        <v>8135.86</v>
      </c>
      <c r="P58" s="11">
        <v>7324.538080628767</v>
      </c>
      <c r="Q58" s="11"/>
      <c r="R58" s="11">
        <f t="shared" si="11"/>
        <v>-3.2</v>
      </c>
      <c r="S58" s="11">
        <v>-2.89</v>
      </c>
      <c r="U58" s="22">
        <f t="shared" si="7"/>
        <v>8132.65</v>
      </c>
      <c r="V58" s="22">
        <f t="shared" si="6"/>
        <v>8132.66</v>
      </c>
      <c r="W58" s="22">
        <f t="shared" si="12"/>
        <v>7321.648080628766</v>
      </c>
    </row>
    <row r="59" spans="1:23" ht="12.75">
      <c r="A59" s="1" t="s">
        <v>130</v>
      </c>
      <c r="B59" s="1" t="s">
        <v>137</v>
      </c>
      <c r="C59" s="11">
        <v>191623700.69377753</v>
      </c>
      <c r="D59" s="3">
        <v>75451.66029237928</v>
      </c>
      <c r="E59" s="3">
        <v>0</v>
      </c>
      <c r="F59" s="3">
        <f t="shared" si="8"/>
        <v>191548249.03348514</v>
      </c>
      <c r="G59" s="3">
        <f t="shared" si="9"/>
        <v>2684.81</v>
      </c>
      <c r="H59" s="3">
        <f t="shared" si="10"/>
        <v>72766.85029237928</v>
      </c>
      <c r="I59" s="3"/>
      <c r="J59" s="26">
        <v>25262.5</v>
      </c>
      <c r="K59" s="26">
        <v>929</v>
      </c>
      <c r="L59" s="26">
        <f t="shared" si="5"/>
        <v>24333.5</v>
      </c>
      <c r="M59" s="12"/>
      <c r="N59" s="11">
        <v>7585.242301645411</v>
      </c>
      <c r="O59" s="11">
        <v>7595.21</v>
      </c>
      <c r="P59" s="11">
        <v>7324.538080628767</v>
      </c>
      <c r="Q59" s="11"/>
      <c r="R59" s="11">
        <f t="shared" si="11"/>
        <v>-2.99</v>
      </c>
      <c r="S59" s="11">
        <v>-2.89</v>
      </c>
      <c r="U59" s="22">
        <f t="shared" si="7"/>
        <v>7582.32</v>
      </c>
      <c r="V59" s="22">
        <f t="shared" si="6"/>
        <v>7592.22</v>
      </c>
      <c r="W59" s="22">
        <f t="shared" si="12"/>
        <v>7321.648080628766</v>
      </c>
    </row>
    <row r="60" spans="1:23" ht="12.75">
      <c r="A60" s="1" t="s">
        <v>130</v>
      </c>
      <c r="B60" s="1" t="s">
        <v>136</v>
      </c>
      <c r="C60" s="11">
        <v>8652587.195822924</v>
      </c>
      <c r="D60" s="3">
        <v>3406.9484483691617</v>
      </c>
      <c r="E60" s="3">
        <v>0</v>
      </c>
      <c r="F60" s="3">
        <f t="shared" si="8"/>
        <v>8649180.247374555</v>
      </c>
      <c r="G60" s="3">
        <f t="shared" si="9"/>
        <v>0</v>
      </c>
      <c r="H60" s="3">
        <f t="shared" si="10"/>
        <v>3406.9484483691617</v>
      </c>
      <c r="I60" s="3"/>
      <c r="J60" s="26">
        <v>1034.8</v>
      </c>
      <c r="K60" s="26">
        <v>0</v>
      </c>
      <c r="L60" s="26">
        <f t="shared" si="5"/>
        <v>1034.8</v>
      </c>
      <c r="M60" s="12"/>
      <c r="N60" s="11">
        <v>8361.603397586901</v>
      </c>
      <c r="O60" s="11">
        <v>8361.6</v>
      </c>
      <c r="P60" s="11">
        <v>7324.538080628767</v>
      </c>
      <c r="Q60" s="11"/>
      <c r="R60" s="11">
        <f t="shared" si="11"/>
        <v>-3.29</v>
      </c>
      <c r="S60" s="11">
        <v>-2.89</v>
      </c>
      <c r="U60" s="22">
        <f t="shared" si="7"/>
        <v>8358.31</v>
      </c>
      <c r="V60" s="22">
        <f t="shared" si="6"/>
        <v>8358.31</v>
      </c>
      <c r="W60" s="22">
        <f t="shared" si="12"/>
        <v>7321.648080628766</v>
      </c>
    </row>
    <row r="61" spans="1:23" ht="12.75">
      <c r="A61" s="1" t="s">
        <v>130</v>
      </c>
      <c r="B61" s="1" t="s">
        <v>135</v>
      </c>
      <c r="C61" s="11">
        <v>5341292.414341545</v>
      </c>
      <c r="D61" s="3">
        <v>2103.1290978624093</v>
      </c>
      <c r="E61" s="3">
        <v>0</v>
      </c>
      <c r="F61" s="3">
        <f t="shared" si="8"/>
        <v>5339189.285243683</v>
      </c>
      <c r="G61" s="3">
        <f t="shared" si="9"/>
        <v>72.25</v>
      </c>
      <c r="H61" s="3">
        <f t="shared" si="10"/>
        <v>2030.8790978624093</v>
      </c>
      <c r="I61" s="3"/>
      <c r="J61" s="26">
        <v>608.5</v>
      </c>
      <c r="K61" s="26">
        <v>25</v>
      </c>
      <c r="L61" s="26">
        <f t="shared" si="5"/>
        <v>583.5</v>
      </c>
      <c r="M61" s="12"/>
      <c r="N61" s="11">
        <v>8777.801831292596</v>
      </c>
      <c r="O61" s="11">
        <v>8840.07</v>
      </c>
      <c r="P61" s="11">
        <v>7324.538080628767</v>
      </c>
      <c r="Q61" s="11"/>
      <c r="R61" s="11">
        <f t="shared" si="11"/>
        <v>-3.48</v>
      </c>
      <c r="S61" s="11">
        <v>-2.89</v>
      </c>
      <c r="U61" s="22">
        <f t="shared" si="7"/>
        <v>8774.35</v>
      </c>
      <c r="V61" s="22">
        <f t="shared" si="6"/>
        <v>8836.59</v>
      </c>
      <c r="W61" s="22">
        <f t="shared" si="12"/>
        <v>7321.648080628766</v>
      </c>
    </row>
    <row r="62" spans="1:23" ht="12.75">
      <c r="A62" s="1" t="s">
        <v>130</v>
      </c>
      <c r="B62" s="1" t="s">
        <v>134</v>
      </c>
      <c r="C62" s="11">
        <v>3041424.135456814</v>
      </c>
      <c r="D62" s="3">
        <v>1197.558025665364</v>
      </c>
      <c r="E62" s="3">
        <v>0</v>
      </c>
      <c r="F62" s="3">
        <f t="shared" si="8"/>
        <v>3040226.5774311484</v>
      </c>
      <c r="G62" s="3">
        <f t="shared" si="9"/>
        <v>20.23</v>
      </c>
      <c r="H62" s="3">
        <f t="shared" si="10"/>
        <v>1177.328025665364</v>
      </c>
      <c r="I62" s="3"/>
      <c r="J62" s="26">
        <v>252.6</v>
      </c>
      <c r="K62" s="26">
        <v>7</v>
      </c>
      <c r="L62" s="26">
        <f t="shared" si="5"/>
        <v>245.6</v>
      </c>
      <c r="M62" s="12"/>
      <c r="N62" s="11">
        <v>12040.475595632677</v>
      </c>
      <c r="O62" s="11">
        <v>12174.89</v>
      </c>
      <c r="P62" s="11">
        <v>7324.538080628767</v>
      </c>
      <c r="Q62" s="11"/>
      <c r="R62" s="11">
        <f t="shared" si="11"/>
        <v>-4.79</v>
      </c>
      <c r="S62" s="11">
        <v>-2.89</v>
      </c>
      <c r="U62" s="22">
        <f t="shared" si="7"/>
        <v>12035.73</v>
      </c>
      <c r="V62" s="22">
        <f t="shared" si="6"/>
        <v>12170.1</v>
      </c>
      <c r="W62" s="22">
        <f t="shared" si="12"/>
        <v>7321.648080628766</v>
      </c>
    </row>
    <row r="63" spans="1:23" ht="12.75">
      <c r="A63" s="1" t="s">
        <v>130</v>
      </c>
      <c r="B63" s="1" t="s">
        <v>133</v>
      </c>
      <c r="C63" s="11">
        <v>48737173.13324611</v>
      </c>
      <c r="D63" s="3">
        <v>19190.21821177035</v>
      </c>
      <c r="E63" s="3">
        <v>0</v>
      </c>
      <c r="F63" s="3">
        <f t="shared" si="8"/>
        <v>48717982.91503434</v>
      </c>
      <c r="G63" s="3">
        <f t="shared" si="9"/>
        <v>10.115</v>
      </c>
      <c r="H63" s="3">
        <f t="shared" si="10"/>
        <v>19180.103211770347</v>
      </c>
      <c r="I63" s="3"/>
      <c r="J63" s="26">
        <v>6413</v>
      </c>
      <c r="K63" s="26">
        <v>3.5</v>
      </c>
      <c r="L63" s="26">
        <f t="shared" si="5"/>
        <v>6409.5</v>
      </c>
      <c r="M63" s="12"/>
      <c r="N63" s="11">
        <v>7599.746317362562</v>
      </c>
      <c r="O63" s="11">
        <v>7599.87</v>
      </c>
      <c r="P63" s="11">
        <v>7324.538080628767</v>
      </c>
      <c r="Q63" s="11"/>
      <c r="R63" s="11">
        <f t="shared" si="11"/>
        <v>-2.99</v>
      </c>
      <c r="S63" s="11">
        <v>-2.89</v>
      </c>
      <c r="U63" s="22">
        <f t="shared" si="7"/>
        <v>7596.75</v>
      </c>
      <c r="V63" s="22">
        <f t="shared" si="6"/>
        <v>7596.88</v>
      </c>
      <c r="W63" s="22">
        <f t="shared" si="12"/>
        <v>7321.648080628766</v>
      </c>
    </row>
    <row r="64" spans="1:23" ht="12.75">
      <c r="A64" s="1" t="s">
        <v>130</v>
      </c>
      <c r="B64" s="1" t="s">
        <v>132</v>
      </c>
      <c r="C64" s="11">
        <v>217396610.96444014</v>
      </c>
      <c r="D64" s="3">
        <v>85599.72059727639</v>
      </c>
      <c r="E64" s="3">
        <v>0</v>
      </c>
      <c r="F64" s="3">
        <f t="shared" si="8"/>
        <v>217311011.24384287</v>
      </c>
      <c r="G64" s="3">
        <f t="shared" si="9"/>
        <v>31605.04</v>
      </c>
      <c r="H64" s="3">
        <f t="shared" si="10"/>
        <v>53994.68059727639</v>
      </c>
      <c r="I64" s="3"/>
      <c r="J64" s="26">
        <v>28434.7</v>
      </c>
      <c r="K64" s="26">
        <v>10936</v>
      </c>
      <c r="L64" s="26">
        <f t="shared" si="5"/>
        <v>17498.7</v>
      </c>
      <c r="M64" s="12"/>
      <c r="N64" s="11">
        <v>7645.4687745761385</v>
      </c>
      <c r="O64" s="11">
        <v>7846.03</v>
      </c>
      <c r="P64" s="11">
        <v>7324.538080628767</v>
      </c>
      <c r="Q64" s="11"/>
      <c r="R64" s="11">
        <f t="shared" si="11"/>
        <v>-3.09</v>
      </c>
      <c r="S64" s="11">
        <v>-2.89</v>
      </c>
      <c r="U64" s="22">
        <f t="shared" si="7"/>
        <v>7642.46</v>
      </c>
      <c r="V64" s="22">
        <f t="shared" si="6"/>
        <v>7842.94</v>
      </c>
      <c r="W64" s="22">
        <f t="shared" si="12"/>
        <v>7321.648080628766</v>
      </c>
    </row>
    <row r="65" spans="1:23" ht="12.75">
      <c r="A65" s="1" t="s">
        <v>130</v>
      </c>
      <c r="B65" s="1" t="s">
        <v>131</v>
      </c>
      <c r="C65" s="11">
        <v>2524642.273069918</v>
      </c>
      <c r="D65" s="3">
        <v>994.0756308211583</v>
      </c>
      <c r="E65" s="3">
        <v>0</v>
      </c>
      <c r="F65" s="3">
        <f t="shared" si="8"/>
        <v>2523648.197439097</v>
      </c>
      <c r="G65" s="3">
        <f t="shared" si="9"/>
        <v>23.12</v>
      </c>
      <c r="H65" s="3">
        <f t="shared" si="10"/>
        <v>970.9556308211583</v>
      </c>
      <c r="I65" s="3"/>
      <c r="J65" s="26">
        <v>190.8</v>
      </c>
      <c r="K65" s="26">
        <v>8</v>
      </c>
      <c r="L65" s="26">
        <f t="shared" si="5"/>
        <v>182.8</v>
      </c>
      <c r="M65" s="12"/>
      <c r="N65" s="11">
        <v>13231.877741456594</v>
      </c>
      <c r="O65" s="11">
        <v>13490.4</v>
      </c>
      <c r="P65" s="11">
        <v>7324.538080628767</v>
      </c>
      <c r="Q65" s="11"/>
      <c r="R65" s="11">
        <f t="shared" si="11"/>
        <v>-5.31</v>
      </c>
      <c r="S65" s="11">
        <v>-2.89</v>
      </c>
      <c r="U65" s="22">
        <f t="shared" si="7"/>
        <v>13226.67</v>
      </c>
      <c r="V65" s="22">
        <f t="shared" si="6"/>
        <v>13485.09</v>
      </c>
      <c r="W65" s="22">
        <f t="shared" si="12"/>
        <v>7321.648080628766</v>
      </c>
    </row>
    <row r="66" spans="1:23" ht="12.75">
      <c r="A66" s="1" t="s">
        <v>130</v>
      </c>
      <c r="B66" s="1" t="s">
        <v>129</v>
      </c>
      <c r="C66" s="11">
        <v>3071063.1390737356</v>
      </c>
      <c r="D66" s="3">
        <v>1209.2283567580837</v>
      </c>
      <c r="E66" s="3">
        <v>0</v>
      </c>
      <c r="F66" s="3">
        <f t="shared" si="8"/>
        <v>3069853.9107169774</v>
      </c>
      <c r="G66" s="3">
        <f t="shared" si="9"/>
        <v>5.78</v>
      </c>
      <c r="H66" s="3">
        <f t="shared" si="10"/>
        <v>1203.4483567580837</v>
      </c>
      <c r="I66" s="3"/>
      <c r="J66" s="26">
        <v>275.5</v>
      </c>
      <c r="K66" s="26">
        <v>2</v>
      </c>
      <c r="L66" s="26">
        <f t="shared" si="5"/>
        <v>273.5</v>
      </c>
      <c r="M66" s="12"/>
      <c r="N66" s="11">
        <v>11147.234624587061</v>
      </c>
      <c r="O66" s="11">
        <v>11175.19</v>
      </c>
      <c r="P66" s="11">
        <v>7324.538080628767</v>
      </c>
      <c r="Q66" s="11"/>
      <c r="R66" s="11">
        <f t="shared" si="11"/>
        <v>-4.4</v>
      </c>
      <c r="S66" s="11">
        <v>-2.89</v>
      </c>
      <c r="U66" s="22">
        <f t="shared" si="7"/>
        <v>11142.85</v>
      </c>
      <c r="V66" s="22">
        <f t="shared" si="6"/>
        <v>11170.79</v>
      </c>
      <c r="W66" s="22">
        <f t="shared" si="12"/>
        <v>7321.648080628766</v>
      </c>
    </row>
    <row r="67" spans="1:23" ht="12.75">
      <c r="A67" s="1" t="s">
        <v>127</v>
      </c>
      <c r="B67" s="1" t="s">
        <v>128</v>
      </c>
      <c r="C67" s="11">
        <v>27646168.765886933</v>
      </c>
      <c r="D67" s="3">
        <v>10885.654157378578</v>
      </c>
      <c r="E67" s="3">
        <v>0</v>
      </c>
      <c r="F67" s="3">
        <f t="shared" si="8"/>
        <v>27635283.111729555</v>
      </c>
      <c r="G67" s="3">
        <f t="shared" si="9"/>
        <v>14.450000000000001</v>
      </c>
      <c r="H67" s="3">
        <f t="shared" si="10"/>
        <v>10871.204157378577</v>
      </c>
      <c r="I67" s="3"/>
      <c r="J67" s="26">
        <v>3643.9</v>
      </c>
      <c r="K67" s="26">
        <v>5</v>
      </c>
      <c r="L67" s="26">
        <f t="shared" si="5"/>
        <v>3638.9</v>
      </c>
      <c r="M67" s="12"/>
      <c r="N67" s="11">
        <v>7586.972410298563</v>
      </c>
      <c r="O67" s="11">
        <v>7587.33</v>
      </c>
      <c r="P67" s="11">
        <v>7324.538080628767</v>
      </c>
      <c r="Q67" s="11"/>
      <c r="R67" s="11">
        <f t="shared" si="11"/>
        <v>-2.99</v>
      </c>
      <c r="S67" s="11">
        <v>-2.89</v>
      </c>
      <c r="U67" s="22">
        <f t="shared" si="7"/>
        <v>7583.99</v>
      </c>
      <c r="V67" s="22">
        <f t="shared" si="6"/>
        <v>7584.34</v>
      </c>
      <c r="W67" s="22">
        <f t="shared" si="12"/>
        <v>7321.648080628766</v>
      </c>
    </row>
    <row r="68" spans="1:23" ht="12.75">
      <c r="A68" s="1" t="s">
        <v>127</v>
      </c>
      <c r="B68" s="1" t="s">
        <v>201</v>
      </c>
      <c r="C68" s="11">
        <v>10666866.24647143</v>
      </c>
      <c r="D68" s="3">
        <v>4200.06901807603</v>
      </c>
      <c r="E68" s="3">
        <v>0</v>
      </c>
      <c r="F68" s="3">
        <f aca="true" t="shared" si="13" ref="F68:F99">C68-D68-E68</f>
        <v>10662666.177453354</v>
      </c>
      <c r="G68" s="3">
        <f t="shared" si="9"/>
        <v>0</v>
      </c>
      <c r="H68" s="3">
        <f aca="true" t="shared" si="14" ref="H68:H99">D68-G68</f>
        <v>4200.06901807603</v>
      </c>
      <c r="I68" s="3"/>
      <c r="J68" s="26">
        <v>1363</v>
      </c>
      <c r="K68" s="26">
        <v>0</v>
      </c>
      <c r="L68" s="26">
        <f t="shared" si="5"/>
        <v>1363</v>
      </c>
      <c r="M68" s="12"/>
      <c r="N68" s="11">
        <v>7826.020723750132</v>
      </c>
      <c r="O68" s="11">
        <v>7826.02</v>
      </c>
      <c r="P68" s="11">
        <v>7324.538080628767</v>
      </c>
      <c r="Q68" s="11"/>
      <c r="R68" s="11">
        <f aca="true" t="shared" si="15" ref="R68:R99">ROUND(H68/-L68,2)</f>
        <v>-3.08</v>
      </c>
      <c r="S68" s="11">
        <v>-2.89</v>
      </c>
      <c r="U68" s="22">
        <f t="shared" si="7"/>
        <v>7822.94</v>
      </c>
      <c r="V68" s="22">
        <f t="shared" si="6"/>
        <v>7822.94</v>
      </c>
      <c r="W68" s="22">
        <f aca="true" t="shared" si="16" ref="W68:W99">P68+S68</f>
        <v>7321.648080628766</v>
      </c>
    </row>
    <row r="69" spans="1:23" ht="12.75">
      <c r="A69" s="1" t="s">
        <v>127</v>
      </c>
      <c r="B69" s="1" t="s">
        <v>126</v>
      </c>
      <c r="C69" s="11">
        <v>2584086.855444469</v>
      </c>
      <c r="D69" s="3">
        <v>1017.4818818188597</v>
      </c>
      <c r="E69" s="3">
        <v>0</v>
      </c>
      <c r="F69" s="3">
        <f t="shared" si="13"/>
        <v>2583069.3735626503</v>
      </c>
      <c r="G69" s="3">
        <f t="shared" si="9"/>
        <v>0</v>
      </c>
      <c r="H69" s="3">
        <f t="shared" si="14"/>
        <v>1017.4818818188597</v>
      </c>
      <c r="I69" s="3"/>
      <c r="J69" s="26">
        <v>201.7</v>
      </c>
      <c r="K69" s="26">
        <v>0</v>
      </c>
      <c r="L69" s="26">
        <f aca="true" t="shared" si="17" ref="L69:L132">J69-K69</f>
        <v>201.7</v>
      </c>
      <c r="M69" s="12"/>
      <c r="N69" s="11">
        <v>12811.536219357804</v>
      </c>
      <c r="O69" s="11">
        <v>12811.54</v>
      </c>
      <c r="P69" s="11">
        <v>7324.538080628767</v>
      </c>
      <c r="Q69" s="11"/>
      <c r="R69" s="11">
        <f t="shared" si="15"/>
        <v>-5.04</v>
      </c>
      <c r="S69" s="11">
        <v>-2.89</v>
      </c>
      <c r="U69" s="22">
        <f t="shared" si="7"/>
        <v>12806.49</v>
      </c>
      <c r="V69" s="22">
        <f aca="true" t="shared" si="18" ref="V69:V132">ROUND(O69+R69,2)</f>
        <v>12806.5</v>
      </c>
      <c r="W69" s="22">
        <f t="shared" si="16"/>
        <v>7321.648080628766</v>
      </c>
    </row>
    <row r="70" spans="1:23" ht="12.75">
      <c r="A70" s="1" t="s">
        <v>124</v>
      </c>
      <c r="B70" s="1" t="s">
        <v>125</v>
      </c>
      <c r="C70" s="11">
        <v>45207176.65600826</v>
      </c>
      <c r="D70" s="3">
        <v>17800.28526469991</v>
      </c>
      <c r="E70" s="3">
        <v>0</v>
      </c>
      <c r="F70" s="3">
        <f t="shared" si="13"/>
        <v>45189376.37074356</v>
      </c>
      <c r="G70" s="3">
        <f t="shared" si="9"/>
        <v>2.89</v>
      </c>
      <c r="H70" s="3">
        <f t="shared" si="14"/>
        <v>17797.39526469991</v>
      </c>
      <c r="I70" s="3"/>
      <c r="J70" s="26">
        <v>5509.299999999999</v>
      </c>
      <c r="K70" s="26">
        <v>1</v>
      </c>
      <c r="L70" s="26">
        <f t="shared" si="17"/>
        <v>5508.299999999999</v>
      </c>
      <c r="M70" s="12"/>
      <c r="N70" s="11">
        <v>8205.741845968918</v>
      </c>
      <c r="O70" s="11">
        <v>8205.83</v>
      </c>
      <c r="P70" s="11">
        <v>7324.538080628767</v>
      </c>
      <c r="Q70" s="11"/>
      <c r="R70" s="11">
        <f t="shared" si="15"/>
        <v>-3.23</v>
      </c>
      <c r="S70" s="11">
        <v>-2.89</v>
      </c>
      <c r="U70" s="22">
        <f aca="true" t="shared" si="19" ref="U70:U133">ROUND(F70/J70,2)</f>
        <v>8202.38</v>
      </c>
      <c r="V70" s="22">
        <f t="shared" si="18"/>
        <v>8202.6</v>
      </c>
      <c r="W70" s="22">
        <f t="shared" si="16"/>
        <v>7321.648080628766</v>
      </c>
    </row>
    <row r="71" spans="1:23" ht="12.75">
      <c r="A71" s="1" t="s">
        <v>124</v>
      </c>
      <c r="B71" s="1" t="s">
        <v>202</v>
      </c>
      <c r="C71" s="11">
        <v>36703635.75070198</v>
      </c>
      <c r="D71" s="3">
        <v>14452.023659551005</v>
      </c>
      <c r="E71" s="3">
        <v>0</v>
      </c>
      <c r="F71" s="3">
        <f t="shared" si="13"/>
        <v>36689183.72704243</v>
      </c>
      <c r="G71" s="3">
        <f t="shared" si="9"/>
        <v>0</v>
      </c>
      <c r="H71" s="3">
        <f t="shared" si="14"/>
        <v>14452.023659551005</v>
      </c>
      <c r="I71" s="3"/>
      <c r="J71" s="26">
        <v>4744.8</v>
      </c>
      <c r="K71" s="26">
        <v>0</v>
      </c>
      <c r="L71" s="26">
        <f t="shared" si="17"/>
        <v>4744.8</v>
      </c>
      <c r="M71" s="12"/>
      <c r="N71" s="11">
        <v>7735.5496018171425</v>
      </c>
      <c r="O71" s="11">
        <v>7735.58</v>
      </c>
      <c r="P71" s="11">
        <v>7324.538080628767</v>
      </c>
      <c r="Q71" s="11"/>
      <c r="R71" s="11">
        <f t="shared" si="15"/>
        <v>-3.05</v>
      </c>
      <c r="S71" s="11">
        <v>-2.89</v>
      </c>
      <c r="U71" s="22">
        <f t="shared" si="19"/>
        <v>7732.5</v>
      </c>
      <c r="V71" s="22">
        <f t="shared" si="18"/>
        <v>7732.53</v>
      </c>
      <c r="W71" s="22">
        <f t="shared" si="16"/>
        <v>7321.648080628766</v>
      </c>
    </row>
    <row r="72" spans="1:23" ht="12.75">
      <c r="A72" s="1" t="s">
        <v>124</v>
      </c>
      <c r="B72" s="1" t="s">
        <v>203</v>
      </c>
      <c r="C72" s="11">
        <v>10260226.338647999</v>
      </c>
      <c r="D72" s="3">
        <v>4039.9549190614803</v>
      </c>
      <c r="E72" s="3">
        <v>0</v>
      </c>
      <c r="F72" s="3">
        <f t="shared" si="13"/>
        <v>10256186.383728938</v>
      </c>
      <c r="G72" s="3">
        <f t="shared" si="9"/>
        <v>0</v>
      </c>
      <c r="H72" s="3">
        <f t="shared" si="14"/>
        <v>4039.9549190614803</v>
      </c>
      <c r="I72" s="3"/>
      <c r="J72" s="26">
        <v>1207.8</v>
      </c>
      <c r="K72" s="26">
        <v>0</v>
      </c>
      <c r="L72" s="26">
        <f t="shared" si="17"/>
        <v>1207.8</v>
      </c>
      <c r="M72" s="12"/>
      <c r="N72" s="11">
        <v>8494.971302076503</v>
      </c>
      <c r="O72" s="11">
        <v>8494.97</v>
      </c>
      <c r="P72" s="11">
        <v>7324.538080628767</v>
      </c>
      <c r="Q72" s="11"/>
      <c r="R72" s="11">
        <f t="shared" si="15"/>
        <v>-3.34</v>
      </c>
      <c r="S72" s="11">
        <v>-2.89</v>
      </c>
      <c r="U72" s="22">
        <f t="shared" si="19"/>
        <v>8491.63</v>
      </c>
      <c r="V72" s="22">
        <f t="shared" si="18"/>
        <v>8491.63</v>
      </c>
      <c r="W72" s="22">
        <f t="shared" si="16"/>
        <v>7321.648080628766</v>
      </c>
    </row>
    <row r="73" spans="1:23" ht="12.75">
      <c r="A73" s="1" t="s">
        <v>123</v>
      </c>
      <c r="B73" s="1" t="s">
        <v>123</v>
      </c>
      <c r="C73" s="11">
        <v>4192039.5101102553</v>
      </c>
      <c r="D73" s="3">
        <v>1650.6117975172888</v>
      </c>
      <c r="E73" s="3">
        <v>0</v>
      </c>
      <c r="F73" s="3">
        <f t="shared" si="13"/>
        <v>4190388.898312738</v>
      </c>
      <c r="G73" s="3">
        <f t="shared" si="9"/>
        <v>0</v>
      </c>
      <c r="H73" s="3">
        <f t="shared" si="14"/>
        <v>1650.6117975172888</v>
      </c>
      <c r="I73" s="3"/>
      <c r="J73" s="26">
        <v>445.5</v>
      </c>
      <c r="K73" s="26">
        <v>0</v>
      </c>
      <c r="L73" s="26">
        <f t="shared" si="17"/>
        <v>445.5</v>
      </c>
      <c r="M73" s="12"/>
      <c r="N73" s="11">
        <v>9409.740763434917</v>
      </c>
      <c r="O73" s="11">
        <v>9409.74</v>
      </c>
      <c r="P73" s="11">
        <v>7324.538080628767</v>
      </c>
      <c r="Q73" s="11"/>
      <c r="R73" s="11">
        <f t="shared" si="15"/>
        <v>-3.71</v>
      </c>
      <c r="S73" s="11">
        <v>-2.89</v>
      </c>
      <c r="U73" s="22">
        <f t="shared" si="19"/>
        <v>9406.04</v>
      </c>
      <c r="V73" s="22">
        <f t="shared" si="18"/>
        <v>9406.03</v>
      </c>
      <c r="W73" s="22">
        <f t="shared" si="16"/>
        <v>7321.648080628766</v>
      </c>
    </row>
    <row r="74" spans="1:23" ht="12.75">
      <c r="A74" s="1" t="s">
        <v>121</v>
      </c>
      <c r="B74" s="1" t="s">
        <v>122</v>
      </c>
      <c r="C74" s="11">
        <v>4111566.402732989</v>
      </c>
      <c r="D74" s="3">
        <v>1618.92558365899</v>
      </c>
      <c r="E74" s="3">
        <v>0</v>
      </c>
      <c r="F74" s="3">
        <f t="shared" si="13"/>
        <v>4109947.4771493296</v>
      </c>
      <c r="G74" s="3">
        <f t="shared" si="9"/>
        <v>0</v>
      </c>
      <c r="H74" s="3">
        <f t="shared" si="14"/>
        <v>1618.92558365899</v>
      </c>
      <c r="I74" s="3"/>
      <c r="J74" s="26">
        <v>428</v>
      </c>
      <c r="K74" s="26">
        <v>0</v>
      </c>
      <c r="L74" s="26">
        <f t="shared" si="17"/>
        <v>428</v>
      </c>
      <c r="M74" s="12"/>
      <c r="N74" s="11">
        <v>9606.463557787358</v>
      </c>
      <c r="O74" s="11">
        <v>9606.46</v>
      </c>
      <c r="P74" s="11">
        <v>7324.538080628767</v>
      </c>
      <c r="Q74" s="11"/>
      <c r="R74" s="11">
        <f t="shared" si="15"/>
        <v>-3.78</v>
      </c>
      <c r="S74" s="11">
        <v>-2.89</v>
      </c>
      <c r="U74" s="22">
        <f t="shared" si="19"/>
        <v>9602.68</v>
      </c>
      <c r="V74" s="22">
        <f t="shared" si="18"/>
        <v>9602.68</v>
      </c>
      <c r="W74" s="22">
        <f t="shared" si="16"/>
        <v>7321.648080628766</v>
      </c>
    </row>
    <row r="75" spans="1:23" ht="12.75">
      <c r="A75" s="1" t="s">
        <v>121</v>
      </c>
      <c r="B75" s="1" t="s">
        <v>120</v>
      </c>
      <c r="C75" s="11">
        <v>10450480.645005735</v>
      </c>
      <c r="D75" s="3">
        <v>4114.8673815621705</v>
      </c>
      <c r="E75" s="3">
        <v>0</v>
      </c>
      <c r="F75" s="3">
        <f t="shared" si="13"/>
        <v>10446365.777624173</v>
      </c>
      <c r="G75" s="3">
        <f t="shared" si="9"/>
        <v>0</v>
      </c>
      <c r="H75" s="3">
        <f t="shared" si="14"/>
        <v>4114.8673815621705</v>
      </c>
      <c r="I75" s="3"/>
      <c r="J75" s="26">
        <v>1305.7</v>
      </c>
      <c r="K75" s="26">
        <v>0</v>
      </c>
      <c r="L75" s="26">
        <f t="shared" si="17"/>
        <v>1305.7</v>
      </c>
      <c r="M75" s="12"/>
      <c r="N75" s="11">
        <v>8003.737952826633</v>
      </c>
      <c r="O75" s="11">
        <v>8003.74</v>
      </c>
      <c r="P75" s="11">
        <v>7324.538080628767</v>
      </c>
      <c r="Q75" s="11"/>
      <c r="R75" s="11">
        <f t="shared" si="15"/>
        <v>-3.15</v>
      </c>
      <c r="S75" s="11">
        <v>-2.89</v>
      </c>
      <c r="U75" s="22">
        <f t="shared" si="19"/>
        <v>8000.59</v>
      </c>
      <c r="V75" s="22">
        <f t="shared" si="18"/>
        <v>8000.59</v>
      </c>
      <c r="W75" s="22">
        <f t="shared" si="16"/>
        <v>7321.648080628766</v>
      </c>
    </row>
    <row r="76" spans="1:23" ht="12.75">
      <c r="A76" s="1" t="s">
        <v>119</v>
      </c>
      <c r="B76" s="1" t="s">
        <v>119</v>
      </c>
      <c r="C76" s="11">
        <v>16156828.157346152</v>
      </c>
      <c r="D76" s="3">
        <v>6361.7365968656295</v>
      </c>
      <c r="E76" s="3">
        <v>0</v>
      </c>
      <c r="F76" s="3">
        <f t="shared" si="13"/>
        <v>16150466.420749286</v>
      </c>
      <c r="G76" s="3">
        <f t="shared" si="9"/>
        <v>0</v>
      </c>
      <c r="H76" s="3">
        <f t="shared" si="14"/>
        <v>6361.7365968656295</v>
      </c>
      <c r="I76" s="3"/>
      <c r="J76" s="26">
        <v>2054.3</v>
      </c>
      <c r="K76" s="26">
        <v>0</v>
      </c>
      <c r="L76" s="26">
        <f t="shared" si="17"/>
        <v>2054.3</v>
      </c>
      <c r="M76" s="12"/>
      <c r="N76" s="11">
        <v>7864.882518301198</v>
      </c>
      <c r="O76" s="11">
        <v>7864.88</v>
      </c>
      <c r="P76" s="11">
        <v>7324.538080628767</v>
      </c>
      <c r="Q76" s="11"/>
      <c r="R76" s="11">
        <f t="shared" si="15"/>
        <v>-3.1</v>
      </c>
      <c r="S76" s="11">
        <v>-2.89</v>
      </c>
      <c r="U76" s="22">
        <f t="shared" si="19"/>
        <v>7861.79</v>
      </c>
      <c r="V76" s="22">
        <f t="shared" si="18"/>
        <v>7861.78</v>
      </c>
      <c r="W76" s="22">
        <f t="shared" si="16"/>
        <v>7321.648080628766</v>
      </c>
    </row>
    <row r="77" spans="1:23" ht="12.75">
      <c r="A77" s="1" t="s">
        <v>118</v>
      </c>
      <c r="B77" s="1" t="s">
        <v>118</v>
      </c>
      <c r="C77" s="11">
        <v>1338285.66527433</v>
      </c>
      <c r="D77" s="3">
        <v>526.9487804736801</v>
      </c>
      <c r="E77" s="3">
        <v>0</v>
      </c>
      <c r="F77" s="3">
        <f t="shared" si="13"/>
        <v>1337758.7164938562</v>
      </c>
      <c r="G77" s="3">
        <f t="shared" si="9"/>
        <v>0</v>
      </c>
      <c r="H77" s="3">
        <f t="shared" si="14"/>
        <v>526.9487804736801</v>
      </c>
      <c r="I77" s="3"/>
      <c r="J77" s="26">
        <v>80.9</v>
      </c>
      <c r="K77" s="26">
        <v>0</v>
      </c>
      <c r="L77" s="26">
        <f t="shared" si="17"/>
        <v>80.9</v>
      </c>
      <c r="M77" s="12"/>
      <c r="N77" s="11">
        <v>16542.468050362546</v>
      </c>
      <c r="O77" s="11">
        <v>16542.47</v>
      </c>
      <c r="P77" s="11">
        <v>7324.538080628767</v>
      </c>
      <c r="Q77" s="11"/>
      <c r="R77" s="11">
        <f t="shared" si="15"/>
        <v>-6.51</v>
      </c>
      <c r="S77" s="11">
        <v>-2.89</v>
      </c>
      <c r="U77" s="22">
        <f t="shared" si="19"/>
        <v>16535.95</v>
      </c>
      <c r="V77" s="22">
        <f t="shared" si="18"/>
        <v>16535.96</v>
      </c>
      <c r="W77" s="22">
        <f t="shared" si="16"/>
        <v>7321.648080628766</v>
      </c>
    </row>
    <row r="78" spans="1:23" ht="12.75">
      <c r="A78" s="1" t="s">
        <v>117</v>
      </c>
      <c r="B78" s="1" t="s">
        <v>117</v>
      </c>
      <c r="C78" s="11">
        <v>4693358.029984464</v>
      </c>
      <c r="D78" s="3">
        <v>1848.0055151152678</v>
      </c>
      <c r="E78" s="3">
        <v>0</v>
      </c>
      <c r="F78" s="3">
        <f t="shared" si="13"/>
        <v>4691510.024469349</v>
      </c>
      <c r="G78" s="3">
        <f t="shared" si="9"/>
        <v>0</v>
      </c>
      <c r="H78" s="3">
        <f t="shared" si="14"/>
        <v>1848.0055151152678</v>
      </c>
      <c r="I78" s="3"/>
      <c r="J78" s="26">
        <v>526.5</v>
      </c>
      <c r="K78" s="26">
        <v>0</v>
      </c>
      <c r="L78" s="26">
        <f t="shared" si="17"/>
        <v>526.5</v>
      </c>
      <c r="M78" s="12"/>
      <c r="N78" s="11">
        <v>8914.260265877425</v>
      </c>
      <c r="O78" s="11">
        <v>8914.26</v>
      </c>
      <c r="P78" s="11">
        <v>7324.538080628767</v>
      </c>
      <c r="Q78" s="11"/>
      <c r="R78" s="11">
        <f t="shared" si="15"/>
        <v>-3.51</v>
      </c>
      <c r="S78" s="11">
        <v>-2.89</v>
      </c>
      <c r="U78" s="22">
        <f t="shared" si="19"/>
        <v>8910.75</v>
      </c>
      <c r="V78" s="22">
        <f t="shared" si="18"/>
        <v>8910.75</v>
      </c>
      <c r="W78" s="22">
        <f t="shared" si="16"/>
        <v>7321.648080628766</v>
      </c>
    </row>
    <row r="79" spans="1:23" ht="12.75">
      <c r="A79" s="1" t="s">
        <v>117</v>
      </c>
      <c r="B79" s="1" t="s">
        <v>116</v>
      </c>
      <c r="C79" s="11">
        <v>2567821.3040684005</v>
      </c>
      <c r="D79" s="3">
        <v>1011.0773355521295</v>
      </c>
      <c r="E79" s="3">
        <v>0</v>
      </c>
      <c r="F79" s="3">
        <f t="shared" si="13"/>
        <v>2566810.226732848</v>
      </c>
      <c r="G79" s="3">
        <f t="shared" si="9"/>
        <v>0</v>
      </c>
      <c r="H79" s="3">
        <f t="shared" si="14"/>
        <v>1011.0773355521295</v>
      </c>
      <c r="I79" s="3"/>
      <c r="J79" s="26">
        <v>215.8</v>
      </c>
      <c r="K79" s="26">
        <v>0</v>
      </c>
      <c r="L79" s="26">
        <f t="shared" si="17"/>
        <v>215.8</v>
      </c>
      <c r="M79" s="12"/>
      <c r="N79" s="11">
        <v>11899.079258889715</v>
      </c>
      <c r="O79" s="11">
        <v>11899.08</v>
      </c>
      <c r="P79" s="11">
        <v>7324.538080628767</v>
      </c>
      <c r="Q79" s="11"/>
      <c r="R79" s="11">
        <f t="shared" si="15"/>
        <v>-4.69</v>
      </c>
      <c r="S79" s="11">
        <v>-2.89</v>
      </c>
      <c r="U79" s="22">
        <f t="shared" si="19"/>
        <v>11894.39</v>
      </c>
      <c r="V79" s="22">
        <f t="shared" si="18"/>
        <v>11894.39</v>
      </c>
      <c r="W79" s="22">
        <f t="shared" si="16"/>
        <v>7321.648080628766</v>
      </c>
    </row>
    <row r="80" spans="1:23" ht="12.75">
      <c r="A80" s="1" t="s">
        <v>115</v>
      </c>
      <c r="B80" s="1" t="s">
        <v>114</v>
      </c>
      <c r="C80" s="11">
        <v>2673076.34</v>
      </c>
      <c r="D80" s="3">
        <v>0</v>
      </c>
      <c r="E80" s="3">
        <v>8.797808512972551</v>
      </c>
      <c r="F80" s="3">
        <f t="shared" si="13"/>
        <v>2673067.542191487</v>
      </c>
      <c r="G80" s="3">
        <f t="shared" si="9"/>
        <v>0</v>
      </c>
      <c r="H80" s="3">
        <f t="shared" si="14"/>
        <v>0</v>
      </c>
      <c r="I80" s="3"/>
      <c r="J80" s="26">
        <v>164</v>
      </c>
      <c r="K80" s="26">
        <v>0</v>
      </c>
      <c r="L80" s="26">
        <f t="shared" si="17"/>
        <v>164</v>
      </c>
      <c r="M80" s="12"/>
      <c r="N80" s="11">
        <v>16299.192330435895</v>
      </c>
      <c r="O80" s="11">
        <v>16299.19</v>
      </c>
      <c r="P80" s="11">
        <v>7324.538080628767</v>
      </c>
      <c r="Q80" s="11"/>
      <c r="R80" s="11">
        <f t="shared" si="15"/>
        <v>0</v>
      </c>
      <c r="S80" s="11">
        <v>-2.89</v>
      </c>
      <c r="U80" s="22">
        <f t="shared" si="19"/>
        <v>16299.19</v>
      </c>
      <c r="V80" s="22">
        <f t="shared" si="18"/>
        <v>16299.19</v>
      </c>
      <c r="W80" s="22">
        <f t="shared" si="16"/>
        <v>7321.648080628766</v>
      </c>
    </row>
    <row r="81" spans="1:23" ht="12.75">
      <c r="A81" s="1" t="s">
        <v>113</v>
      </c>
      <c r="B81" s="1" t="s">
        <v>113</v>
      </c>
      <c r="C81" s="11">
        <v>632929984.2531763</v>
      </c>
      <c r="D81" s="3">
        <v>249215.6136627747</v>
      </c>
      <c r="E81" s="3">
        <v>0</v>
      </c>
      <c r="F81" s="3">
        <f t="shared" si="13"/>
        <v>632680768.6395136</v>
      </c>
      <c r="G81" s="3">
        <f t="shared" si="9"/>
        <v>1125.655</v>
      </c>
      <c r="H81" s="3">
        <f t="shared" si="14"/>
        <v>248089.9586627747</v>
      </c>
      <c r="I81" s="3"/>
      <c r="J81" s="26">
        <v>81046</v>
      </c>
      <c r="K81" s="26">
        <v>389.5</v>
      </c>
      <c r="L81" s="26">
        <f t="shared" si="17"/>
        <v>80656.5</v>
      </c>
      <c r="M81" s="12"/>
      <c r="N81" s="11">
        <v>7809.766426816251</v>
      </c>
      <c r="O81" s="11">
        <v>7812.07</v>
      </c>
      <c r="P81" s="11">
        <v>7324.538080628767</v>
      </c>
      <c r="Q81" s="13"/>
      <c r="R81" s="11">
        <f t="shared" si="15"/>
        <v>-3.08</v>
      </c>
      <c r="S81" s="11">
        <v>-2.89</v>
      </c>
      <c r="U81" s="22">
        <f t="shared" si="19"/>
        <v>7806.44</v>
      </c>
      <c r="V81" s="22">
        <f t="shared" si="18"/>
        <v>7808.99</v>
      </c>
      <c r="W81" s="22">
        <f t="shared" si="16"/>
        <v>7321.648080628766</v>
      </c>
    </row>
    <row r="82" spans="1:23" ht="12.75">
      <c r="A82" s="1" t="s">
        <v>111</v>
      </c>
      <c r="B82" s="1" t="s">
        <v>112</v>
      </c>
      <c r="C82" s="11">
        <v>2414764.3569129203</v>
      </c>
      <c r="D82" s="3">
        <v>950.8112998772483</v>
      </c>
      <c r="E82" s="3">
        <v>0</v>
      </c>
      <c r="F82" s="3">
        <f t="shared" si="13"/>
        <v>2413813.545613043</v>
      </c>
      <c r="G82" s="3">
        <f t="shared" si="9"/>
        <v>0</v>
      </c>
      <c r="H82" s="3">
        <f t="shared" si="14"/>
        <v>950.8112998772483</v>
      </c>
      <c r="I82" s="3"/>
      <c r="J82" s="26">
        <v>195.5</v>
      </c>
      <c r="K82" s="26">
        <v>0</v>
      </c>
      <c r="L82" s="26">
        <f t="shared" si="17"/>
        <v>195.5</v>
      </c>
      <c r="M82" s="12"/>
      <c r="N82" s="11">
        <v>12351.735840986805</v>
      </c>
      <c r="O82" s="11">
        <v>12351.74</v>
      </c>
      <c r="P82" s="11">
        <v>7324.538080628767</v>
      </c>
      <c r="Q82" s="11"/>
      <c r="R82" s="11">
        <f t="shared" si="15"/>
        <v>-4.86</v>
      </c>
      <c r="S82" s="11">
        <v>-2.89</v>
      </c>
      <c r="U82" s="22">
        <f t="shared" si="19"/>
        <v>12346.87</v>
      </c>
      <c r="V82" s="22">
        <f t="shared" si="18"/>
        <v>12346.88</v>
      </c>
      <c r="W82" s="22">
        <f t="shared" si="16"/>
        <v>7321.648080628766</v>
      </c>
    </row>
    <row r="83" spans="1:23" ht="12.75">
      <c r="A83" s="1" t="s">
        <v>111</v>
      </c>
      <c r="B83" s="1" t="s">
        <v>110</v>
      </c>
      <c r="C83" s="11">
        <v>812823.4577333116</v>
      </c>
      <c r="D83" s="3">
        <v>320.04850750991903</v>
      </c>
      <c r="E83" s="3">
        <v>0</v>
      </c>
      <c r="F83" s="3">
        <f t="shared" si="13"/>
        <v>812503.4092258017</v>
      </c>
      <c r="G83" s="3">
        <f t="shared" si="9"/>
        <v>0</v>
      </c>
      <c r="H83" s="3">
        <f t="shared" si="14"/>
        <v>320.04850750991903</v>
      </c>
      <c r="I83" s="3"/>
      <c r="J83" s="26">
        <v>50.6</v>
      </c>
      <c r="K83" s="26">
        <v>0</v>
      </c>
      <c r="L83" s="26">
        <f t="shared" si="17"/>
        <v>50.6</v>
      </c>
      <c r="M83" s="12"/>
      <c r="N83" s="11">
        <v>16063.704698286789</v>
      </c>
      <c r="O83" s="11">
        <v>16063.7</v>
      </c>
      <c r="P83" s="11">
        <v>7324.538080628767</v>
      </c>
      <c r="Q83" s="11"/>
      <c r="R83" s="11">
        <f t="shared" si="15"/>
        <v>-6.33</v>
      </c>
      <c r="S83" s="11">
        <v>-2.89</v>
      </c>
      <c r="U83" s="22">
        <f t="shared" si="19"/>
        <v>16057.38</v>
      </c>
      <c r="V83" s="22">
        <f t="shared" si="18"/>
        <v>16057.37</v>
      </c>
      <c r="W83" s="22">
        <f t="shared" si="16"/>
        <v>7321.648080628766</v>
      </c>
    </row>
    <row r="84" spans="1:23" ht="12.75">
      <c r="A84" s="1" t="s">
        <v>106</v>
      </c>
      <c r="B84" s="1" t="s">
        <v>204</v>
      </c>
      <c r="C84" s="11">
        <v>2102061.894382096</v>
      </c>
      <c r="D84" s="3">
        <v>827.684985699806</v>
      </c>
      <c r="E84" s="3">
        <v>0</v>
      </c>
      <c r="F84" s="3">
        <f t="shared" si="13"/>
        <v>2101234.2093963963</v>
      </c>
      <c r="G84" s="3">
        <f t="shared" si="9"/>
        <v>0</v>
      </c>
      <c r="H84" s="3">
        <f t="shared" si="14"/>
        <v>827.684985699806</v>
      </c>
      <c r="I84" s="3"/>
      <c r="J84" s="26">
        <v>157.8</v>
      </c>
      <c r="K84" s="26">
        <v>0</v>
      </c>
      <c r="L84" s="26">
        <f t="shared" si="17"/>
        <v>157.8</v>
      </c>
      <c r="M84" s="12"/>
      <c r="N84" s="11">
        <v>13321.051295197058</v>
      </c>
      <c r="O84" s="11">
        <v>13321.05</v>
      </c>
      <c r="P84" s="11">
        <v>7324.538080628767</v>
      </c>
      <c r="Q84" s="11"/>
      <c r="R84" s="11">
        <f t="shared" si="15"/>
        <v>-5.25</v>
      </c>
      <c r="S84" s="11">
        <v>-2.89</v>
      </c>
      <c r="U84" s="22">
        <f t="shared" si="19"/>
        <v>13315.81</v>
      </c>
      <c r="V84" s="22">
        <f t="shared" si="18"/>
        <v>13315.8</v>
      </c>
      <c r="W84" s="22">
        <f t="shared" si="16"/>
        <v>7321.648080628766</v>
      </c>
    </row>
    <row r="85" spans="1:23" ht="12.75">
      <c r="A85" s="1" t="s">
        <v>106</v>
      </c>
      <c r="B85" s="1" t="s">
        <v>109</v>
      </c>
      <c r="C85" s="11">
        <v>1897146.5315567006</v>
      </c>
      <c r="D85" s="3">
        <v>746.9997453635963</v>
      </c>
      <c r="E85" s="3">
        <v>0</v>
      </c>
      <c r="F85" s="3">
        <f t="shared" si="13"/>
        <v>1896399.531811337</v>
      </c>
      <c r="G85" s="3">
        <f t="shared" si="9"/>
        <v>0</v>
      </c>
      <c r="H85" s="3">
        <f t="shared" si="14"/>
        <v>746.9997453635963</v>
      </c>
      <c r="I85" s="3"/>
      <c r="J85" s="26">
        <v>141</v>
      </c>
      <c r="K85" s="26">
        <v>0</v>
      </c>
      <c r="L85" s="26">
        <f t="shared" si="17"/>
        <v>141</v>
      </c>
      <c r="M85" s="12"/>
      <c r="N85" s="11">
        <v>13454.939940118444</v>
      </c>
      <c r="O85" s="11">
        <v>13454.94</v>
      </c>
      <c r="P85" s="11">
        <v>7324.538080628767</v>
      </c>
      <c r="Q85" s="11"/>
      <c r="R85" s="11">
        <f t="shared" si="15"/>
        <v>-5.3</v>
      </c>
      <c r="S85" s="11">
        <v>-2.89</v>
      </c>
      <c r="U85" s="22">
        <f t="shared" si="19"/>
        <v>13449.64</v>
      </c>
      <c r="V85" s="22">
        <f t="shared" si="18"/>
        <v>13449.64</v>
      </c>
      <c r="W85" s="22">
        <f t="shared" si="16"/>
        <v>7321.648080628766</v>
      </c>
    </row>
    <row r="86" spans="1:23" ht="12.75">
      <c r="A86" s="1" t="s">
        <v>106</v>
      </c>
      <c r="B86" s="1" t="s">
        <v>108</v>
      </c>
      <c r="C86" s="11">
        <v>2545154.5043241195</v>
      </c>
      <c r="D86" s="3">
        <v>1002.152303481311</v>
      </c>
      <c r="E86" s="3">
        <v>0</v>
      </c>
      <c r="F86" s="3">
        <f t="shared" si="13"/>
        <v>2544152.352020638</v>
      </c>
      <c r="G86" s="3">
        <f t="shared" si="9"/>
        <v>0</v>
      </c>
      <c r="H86" s="3">
        <f t="shared" si="14"/>
        <v>1002.152303481311</v>
      </c>
      <c r="I86" s="3"/>
      <c r="J86" s="26">
        <v>213</v>
      </c>
      <c r="K86" s="26">
        <v>0</v>
      </c>
      <c r="L86" s="26">
        <f t="shared" si="17"/>
        <v>213</v>
      </c>
      <c r="M86" s="12"/>
      <c r="N86" s="11">
        <v>11949.082179925445</v>
      </c>
      <c r="O86" s="11">
        <v>11949.08</v>
      </c>
      <c r="P86" s="11">
        <v>7324.538080628767</v>
      </c>
      <c r="Q86" s="11"/>
      <c r="R86" s="11">
        <f t="shared" si="15"/>
        <v>-4.7</v>
      </c>
      <c r="S86" s="11">
        <v>-2.89</v>
      </c>
      <c r="U86" s="22">
        <f t="shared" si="19"/>
        <v>11944.38</v>
      </c>
      <c r="V86" s="22">
        <f t="shared" si="18"/>
        <v>11944.38</v>
      </c>
      <c r="W86" s="22">
        <f t="shared" si="16"/>
        <v>7321.648080628766</v>
      </c>
    </row>
    <row r="87" spans="1:23" ht="12.75">
      <c r="A87" s="1" t="s">
        <v>106</v>
      </c>
      <c r="B87" s="1" t="s">
        <v>107</v>
      </c>
      <c r="C87" s="11">
        <v>1639846.382820374</v>
      </c>
      <c r="D87" s="3">
        <v>645.6880425557275</v>
      </c>
      <c r="E87" s="3">
        <v>0</v>
      </c>
      <c r="F87" s="3">
        <f t="shared" si="13"/>
        <v>1639200.6947778184</v>
      </c>
      <c r="G87" s="3">
        <f t="shared" si="9"/>
        <v>0</v>
      </c>
      <c r="H87" s="3">
        <f t="shared" si="14"/>
        <v>645.6880425557275</v>
      </c>
      <c r="I87" s="3"/>
      <c r="J87" s="26">
        <v>110.8</v>
      </c>
      <c r="K87" s="26">
        <v>0</v>
      </c>
      <c r="L87" s="26">
        <f t="shared" si="17"/>
        <v>110.8</v>
      </c>
      <c r="M87" s="12"/>
      <c r="N87" s="11">
        <v>14800.057606682078</v>
      </c>
      <c r="O87" s="11">
        <v>14800.06</v>
      </c>
      <c r="P87" s="11">
        <v>7324.538080628767</v>
      </c>
      <c r="Q87" s="11"/>
      <c r="R87" s="11">
        <f t="shared" si="15"/>
        <v>-5.83</v>
      </c>
      <c r="S87" s="11">
        <v>-2.89</v>
      </c>
      <c r="U87" s="22">
        <f t="shared" si="19"/>
        <v>14794.23</v>
      </c>
      <c r="V87" s="22">
        <f t="shared" si="18"/>
        <v>14794.23</v>
      </c>
      <c r="W87" s="22">
        <f t="shared" si="16"/>
        <v>7321.648080628766</v>
      </c>
    </row>
    <row r="88" spans="1:23" ht="12.75">
      <c r="A88" s="1" t="s">
        <v>106</v>
      </c>
      <c r="B88" s="1" t="s">
        <v>105</v>
      </c>
      <c r="C88" s="11">
        <v>5872329.254836196</v>
      </c>
      <c r="D88" s="3">
        <v>2312.224377552109</v>
      </c>
      <c r="E88" s="3">
        <v>0</v>
      </c>
      <c r="F88" s="3">
        <f t="shared" si="13"/>
        <v>5870017.030458644</v>
      </c>
      <c r="G88" s="3">
        <f t="shared" si="9"/>
        <v>0</v>
      </c>
      <c r="H88" s="3">
        <f t="shared" si="14"/>
        <v>2312.224377552109</v>
      </c>
      <c r="I88" s="3"/>
      <c r="J88" s="26">
        <v>724.3</v>
      </c>
      <c r="K88" s="26">
        <v>0</v>
      </c>
      <c r="L88" s="26">
        <f t="shared" si="17"/>
        <v>724.3</v>
      </c>
      <c r="M88" s="12"/>
      <c r="N88" s="11">
        <v>8107.592509783511</v>
      </c>
      <c r="O88" s="11">
        <v>8107.59</v>
      </c>
      <c r="P88" s="11">
        <v>7324.538080628767</v>
      </c>
      <c r="Q88" s="11"/>
      <c r="R88" s="11">
        <f t="shared" si="15"/>
        <v>-3.19</v>
      </c>
      <c r="S88" s="11">
        <v>-2.89</v>
      </c>
      <c r="U88" s="22">
        <f t="shared" si="19"/>
        <v>8104.4</v>
      </c>
      <c r="V88" s="22">
        <f t="shared" si="18"/>
        <v>8104.4</v>
      </c>
      <c r="W88" s="22">
        <f t="shared" si="16"/>
        <v>7321.648080628766</v>
      </c>
    </row>
    <row r="89" spans="1:23" ht="12.75">
      <c r="A89" s="1" t="s">
        <v>104</v>
      </c>
      <c r="B89" s="1" t="s">
        <v>104</v>
      </c>
      <c r="C89" s="11">
        <v>8308561.531855025</v>
      </c>
      <c r="D89" s="3">
        <v>3271.4886517177706</v>
      </c>
      <c r="E89" s="3">
        <v>0</v>
      </c>
      <c r="F89" s="3">
        <f t="shared" si="13"/>
        <v>8305290.043203307</v>
      </c>
      <c r="G89" s="3">
        <f t="shared" si="9"/>
        <v>0</v>
      </c>
      <c r="H89" s="3">
        <f t="shared" si="14"/>
        <v>3271.4886517177706</v>
      </c>
      <c r="I89" s="3"/>
      <c r="J89" s="26">
        <v>997.5</v>
      </c>
      <c r="K89" s="26">
        <v>0</v>
      </c>
      <c r="L89" s="26">
        <f t="shared" si="17"/>
        <v>997.5</v>
      </c>
      <c r="M89" s="12"/>
      <c r="N89" s="11">
        <v>8329.384994340877</v>
      </c>
      <c r="O89" s="11">
        <v>8329.38</v>
      </c>
      <c r="P89" s="11">
        <v>7324.538080628767</v>
      </c>
      <c r="Q89" s="11"/>
      <c r="R89" s="11">
        <f t="shared" si="15"/>
        <v>-3.28</v>
      </c>
      <c r="S89" s="11">
        <v>-2.89</v>
      </c>
      <c r="U89" s="22">
        <f t="shared" si="19"/>
        <v>8326.11</v>
      </c>
      <c r="V89" s="22">
        <f t="shared" si="18"/>
        <v>8326.1</v>
      </c>
      <c r="W89" s="22">
        <f t="shared" si="16"/>
        <v>7321.648080628766</v>
      </c>
    </row>
    <row r="90" spans="1:23" ht="12.75">
      <c r="A90" s="1" t="s">
        <v>101</v>
      </c>
      <c r="B90" s="1" t="s">
        <v>103</v>
      </c>
      <c r="C90" s="11">
        <v>53496893.41620822</v>
      </c>
      <c r="D90" s="3">
        <v>21064.353804479244</v>
      </c>
      <c r="E90" s="3">
        <v>0</v>
      </c>
      <c r="F90" s="3">
        <f t="shared" si="13"/>
        <v>53475829.062403746</v>
      </c>
      <c r="G90" s="3">
        <f t="shared" si="9"/>
        <v>6675.900000000001</v>
      </c>
      <c r="H90" s="3">
        <f t="shared" si="14"/>
        <v>14388.453804479243</v>
      </c>
      <c r="I90" s="3"/>
      <c r="J90" s="26">
        <v>6859.6</v>
      </c>
      <c r="K90" s="26">
        <v>2310</v>
      </c>
      <c r="L90" s="26">
        <f t="shared" si="17"/>
        <v>4549.6</v>
      </c>
      <c r="M90" s="12"/>
      <c r="N90" s="11">
        <v>7813.413322587956</v>
      </c>
      <c r="O90" s="11">
        <v>8039.65</v>
      </c>
      <c r="P90" s="11">
        <v>7324.538080628767</v>
      </c>
      <c r="Q90" s="11"/>
      <c r="R90" s="11">
        <f t="shared" si="15"/>
        <v>-3.16</v>
      </c>
      <c r="S90" s="11">
        <v>-2.89</v>
      </c>
      <c r="U90" s="22">
        <f t="shared" si="19"/>
        <v>7795.76</v>
      </c>
      <c r="V90" s="22">
        <f t="shared" si="18"/>
        <v>8036.49</v>
      </c>
      <c r="W90" s="22">
        <f t="shared" si="16"/>
        <v>7321.648080628766</v>
      </c>
    </row>
    <row r="91" spans="1:23" ht="12.75">
      <c r="A91" s="1" t="s">
        <v>101</v>
      </c>
      <c r="B91" s="1" t="s">
        <v>102</v>
      </c>
      <c r="C91" s="11">
        <v>11495719.825837303</v>
      </c>
      <c r="D91" s="3">
        <v>4526.429371602317</v>
      </c>
      <c r="E91" s="3">
        <v>0</v>
      </c>
      <c r="F91" s="3">
        <f t="shared" si="13"/>
        <v>11491193.3964657</v>
      </c>
      <c r="G91" s="3">
        <f t="shared" si="9"/>
        <v>37.57</v>
      </c>
      <c r="H91" s="3">
        <f t="shared" si="14"/>
        <v>4488.859371602317</v>
      </c>
      <c r="I91" s="3"/>
      <c r="J91" s="26">
        <v>1389.2</v>
      </c>
      <c r="K91" s="26">
        <v>13</v>
      </c>
      <c r="L91" s="26">
        <f t="shared" si="17"/>
        <v>1376.2</v>
      </c>
      <c r="M91" s="12"/>
      <c r="N91" s="11">
        <v>8275.064660118991</v>
      </c>
      <c r="O91" s="11">
        <v>8284.04</v>
      </c>
      <c r="P91" s="11">
        <v>7324.538080628767</v>
      </c>
      <c r="Q91" s="11"/>
      <c r="R91" s="11">
        <f t="shared" si="15"/>
        <v>-3.26</v>
      </c>
      <c r="S91" s="11">
        <v>-2.89</v>
      </c>
      <c r="U91" s="22">
        <f t="shared" si="19"/>
        <v>8271.81</v>
      </c>
      <c r="V91" s="22">
        <f t="shared" si="18"/>
        <v>8280.78</v>
      </c>
      <c r="W91" s="22">
        <f t="shared" si="16"/>
        <v>7321.648080628766</v>
      </c>
    </row>
    <row r="92" spans="1:23" ht="12.75">
      <c r="A92" s="1" t="s">
        <v>101</v>
      </c>
      <c r="B92" s="1" t="s">
        <v>100</v>
      </c>
      <c r="C92" s="11">
        <v>7032244.6231902465</v>
      </c>
      <c r="D92" s="3">
        <v>2768.940013583043</v>
      </c>
      <c r="E92" s="3">
        <v>0</v>
      </c>
      <c r="F92" s="3">
        <f t="shared" si="13"/>
        <v>7029475.683176664</v>
      </c>
      <c r="G92" s="3">
        <f t="shared" si="9"/>
        <v>144.5</v>
      </c>
      <c r="H92" s="3">
        <f t="shared" si="14"/>
        <v>2624.440013583043</v>
      </c>
      <c r="I92" s="3"/>
      <c r="J92" s="26">
        <v>851.7</v>
      </c>
      <c r="K92" s="26">
        <v>50</v>
      </c>
      <c r="L92" s="26">
        <f t="shared" si="17"/>
        <v>801.7</v>
      </c>
      <c r="M92" s="12"/>
      <c r="N92" s="11">
        <v>8825.60821183515</v>
      </c>
      <c r="O92" s="11">
        <v>8901.35</v>
      </c>
      <c r="P92" s="11">
        <v>7324.538080628767</v>
      </c>
      <c r="Q92" s="11"/>
      <c r="R92" s="11">
        <f t="shared" si="15"/>
        <v>-3.27</v>
      </c>
      <c r="S92" s="11">
        <v>-2.89</v>
      </c>
      <c r="U92" s="22">
        <f t="shared" si="19"/>
        <v>8253.46</v>
      </c>
      <c r="V92" s="22">
        <f t="shared" si="18"/>
        <v>8898.08</v>
      </c>
      <c r="W92" s="22">
        <f t="shared" si="16"/>
        <v>7321.648080628766</v>
      </c>
    </row>
    <row r="93" spans="1:23" ht="12.75">
      <c r="A93" s="1" t="s">
        <v>97</v>
      </c>
      <c r="B93" s="1" t="s">
        <v>99</v>
      </c>
      <c r="C93" s="11">
        <v>223602054.95307106</v>
      </c>
      <c r="D93" s="3">
        <v>88043.10860250957</v>
      </c>
      <c r="E93" s="3">
        <v>0</v>
      </c>
      <c r="F93" s="3">
        <f t="shared" si="13"/>
        <v>223514011.84446853</v>
      </c>
      <c r="G93" s="3">
        <f t="shared" si="9"/>
        <v>929.135</v>
      </c>
      <c r="H93" s="3">
        <f t="shared" si="14"/>
        <v>87113.97360250958</v>
      </c>
      <c r="I93" s="3"/>
      <c r="J93" s="26">
        <v>29478.100000000002</v>
      </c>
      <c r="K93" s="26">
        <v>321.5</v>
      </c>
      <c r="L93" s="26">
        <f t="shared" si="17"/>
        <v>29156.600000000002</v>
      </c>
      <c r="M93" s="12"/>
      <c r="N93" s="11">
        <v>7584.685499286597</v>
      </c>
      <c r="O93" s="11">
        <v>7587.33</v>
      </c>
      <c r="P93" s="11">
        <v>7324.54</v>
      </c>
      <c r="Q93" s="11"/>
      <c r="R93" s="11">
        <f t="shared" si="15"/>
        <v>-2.99</v>
      </c>
      <c r="S93" s="11">
        <v>-2.89</v>
      </c>
      <c r="U93" s="22">
        <f t="shared" si="19"/>
        <v>7582.38</v>
      </c>
      <c r="V93" s="22">
        <f t="shared" si="18"/>
        <v>7584.34</v>
      </c>
      <c r="W93" s="22">
        <f t="shared" si="16"/>
        <v>7321.65</v>
      </c>
    </row>
    <row r="94" spans="1:23" ht="12.75">
      <c r="A94" s="1" t="s">
        <v>97</v>
      </c>
      <c r="B94" s="1" t="s">
        <v>98</v>
      </c>
      <c r="C94" s="11">
        <v>115840653.76930228</v>
      </c>
      <c r="D94" s="3">
        <v>45612.153531133335</v>
      </c>
      <c r="E94" s="3">
        <v>0</v>
      </c>
      <c r="F94" s="3">
        <f t="shared" si="13"/>
        <v>115795041.61577114</v>
      </c>
      <c r="G94" s="3">
        <f t="shared" si="9"/>
        <v>63.580000000000005</v>
      </c>
      <c r="H94" s="3">
        <f t="shared" si="14"/>
        <v>45548.573531133334</v>
      </c>
      <c r="I94" s="3"/>
      <c r="J94" s="26">
        <v>15265</v>
      </c>
      <c r="K94" s="26">
        <v>22</v>
      </c>
      <c r="L94" s="26">
        <f t="shared" si="17"/>
        <v>15243</v>
      </c>
      <c r="M94" s="12"/>
      <c r="N94" s="11">
        <v>7586.954348150578</v>
      </c>
      <c r="O94" s="11">
        <v>7587.32</v>
      </c>
      <c r="P94" s="11">
        <v>7324.54</v>
      </c>
      <c r="Q94" s="11"/>
      <c r="R94" s="11">
        <f t="shared" si="15"/>
        <v>-2.99</v>
      </c>
      <c r="S94" s="11">
        <v>-2.89</v>
      </c>
      <c r="U94" s="22">
        <f t="shared" si="19"/>
        <v>7585.66</v>
      </c>
      <c r="V94" s="22">
        <f t="shared" si="18"/>
        <v>7584.33</v>
      </c>
      <c r="W94" s="22">
        <f t="shared" si="16"/>
        <v>7321.65</v>
      </c>
    </row>
    <row r="95" spans="1:23" ht="12.75">
      <c r="A95" s="1" t="s">
        <v>97</v>
      </c>
      <c r="B95" s="1" t="s">
        <v>205</v>
      </c>
      <c r="C95" s="11">
        <v>9751440</v>
      </c>
      <c r="D95" s="3">
        <v>0</v>
      </c>
      <c r="E95" s="3">
        <v>327101.9961289695</v>
      </c>
      <c r="F95" s="3">
        <f t="shared" si="13"/>
        <v>9424338.003871031</v>
      </c>
      <c r="G95" s="3">
        <f t="shared" si="9"/>
        <v>2.89</v>
      </c>
      <c r="H95" s="3">
        <f t="shared" si="14"/>
        <v>-2.89</v>
      </c>
      <c r="I95" s="3"/>
      <c r="J95" s="26">
        <v>1066.9</v>
      </c>
      <c r="K95" s="26">
        <v>1</v>
      </c>
      <c r="L95" s="26">
        <f t="shared" si="17"/>
        <v>1065.9</v>
      </c>
      <c r="M95" s="12"/>
      <c r="N95" s="11">
        <v>8833.384575753145</v>
      </c>
      <c r="O95" s="11">
        <v>8834.97</v>
      </c>
      <c r="P95" s="11">
        <v>7324.54</v>
      </c>
      <c r="Q95" s="11"/>
      <c r="R95" s="11">
        <f t="shared" si="15"/>
        <v>0</v>
      </c>
      <c r="S95" s="11">
        <v>-2.89</v>
      </c>
      <c r="U95" s="22">
        <f t="shared" si="19"/>
        <v>8833.38</v>
      </c>
      <c r="V95" s="22">
        <f t="shared" si="18"/>
        <v>8834.97</v>
      </c>
      <c r="W95" s="22">
        <f t="shared" si="16"/>
        <v>7321.65</v>
      </c>
    </row>
    <row r="96" spans="1:23" ht="12.75">
      <c r="A96" s="1" t="s">
        <v>91</v>
      </c>
      <c r="B96" s="1" t="s">
        <v>96</v>
      </c>
      <c r="C96" s="11">
        <v>8441425.608250534</v>
      </c>
      <c r="D96" s="3">
        <v>3323.8037626406867</v>
      </c>
      <c r="E96" s="3">
        <v>0</v>
      </c>
      <c r="F96" s="3">
        <f t="shared" si="13"/>
        <v>8438101.804487893</v>
      </c>
      <c r="G96" s="3">
        <f t="shared" si="9"/>
        <v>0</v>
      </c>
      <c r="H96" s="3">
        <f t="shared" si="14"/>
        <v>3323.8037626406867</v>
      </c>
      <c r="I96" s="3"/>
      <c r="J96" s="26">
        <v>966.1</v>
      </c>
      <c r="K96" s="26">
        <v>0</v>
      </c>
      <c r="L96" s="26">
        <f t="shared" si="17"/>
        <v>966.1</v>
      </c>
      <c r="M96" s="12"/>
      <c r="N96" s="11">
        <v>8737.631309647588</v>
      </c>
      <c r="O96" s="11">
        <v>8737.63</v>
      </c>
      <c r="P96" s="11">
        <v>7324.54</v>
      </c>
      <c r="Q96" s="11"/>
      <c r="R96" s="11">
        <f t="shared" si="15"/>
        <v>-3.44</v>
      </c>
      <c r="S96" s="11">
        <v>-2.89</v>
      </c>
      <c r="U96" s="22">
        <f t="shared" si="19"/>
        <v>8734.19</v>
      </c>
      <c r="V96" s="22">
        <f t="shared" si="18"/>
        <v>8734.19</v>
      </c>
      <c r="W96" s="22">
        <f t="shared" si="16"/>
        <v>7321.65</v>
      </c>
    </row>
    <row r="97" spans="1:23" ht="12.75">
      <c r="A97" s="1" t="s">
        <v>91</v>
      </c>
      <c r="B97" s="1" t="s">
        <v>95</v>
      </c>
      <c r="C97" s="11">
        <v>2644220.026725686</v>
      </c>
      <c r="D97" s="3">
        <v>1041.159264081007</v>
      </c>
      <c r="E97" s="3">
        <v>0</v>
      </c>
      <c r="F97" s="3">
        <f t="shared" si="13"/>
        <v>2643178.867461605</v>
      </c>
      <c r="G97" s="3">
        <f t="shared" si="9"/>
        <v>0</v>
      </c>
      <c r="H97" s="3">
        <f t="shared" si="14"/>
        <v>1041.159264081007</v>
      </c>
      <c r="I97" s="3"/>
      <c r="J97" s="26">
        <v>207.5</v>
      </c>
      <c r="K97" s="26">
        <v>0</v>
      </c>
      <c r="L97" s="26">
        <f t="shared" si="17"/>
        <v>207.5</v>
      </c>
      <c r="M97" s="12"/>
      <c r="N97" s="11">
        <v>12743.229044461139</v>
      </c>
      <c r="O97" s="11">
        <v>12743.23</v>
      </c>
      <c r="P97" s="11">
        <v>7324.54</v>
      </c>
      <c r="Q97" s="11"/>
      <c r="R97" s="11">
        <f t="shared" si="15"/>
        <v>-5.02</v>
      </c>
      <c r="S97" s="11">
        <v>-2.89</v>
      </c>
      <c r="U97" s="22">
        <f t="shared" si="19"/>
        <v>12738.21</v>
      </c>
      <c r="V97" s="22">
        <f t="shared" si="18"/>
        <v>12738.21</v>
      </c>
      <c r="W97" s="22">
        <f t="shared" si="16"/>
        <v>7321.65</v>
      </c>
    </row>
    <row r="98" spans="1:23" ht="12.75">
      <c r="A98" s="1" t="s">
        <v>91</v>
      </c>
      <c r="B98" s="1" t="s">
        <v>94</v>
      </c>
      <c r="C98" s="11">
        <v>3476509.432762108</v>
      </c>
      <c r="D98" s="3">
        <v>1368.872471277435</v>
      </c>
      <c r="E98" s="3">
        <v>0</v>
      </c>
      <c r="F98" s="3">
        <f t="shared" si="13"/>
        <v>3475140.56029083</v>
      </c>
      <c r="G98" s="3">
        <f t="shared" si="9"/>
        <v>0</v>
      </c>
      <c r="H98" s="3">
        <f t="shared" si="14"/>
        <v>1368.872471277435</v>
      </c>
      <c r="I98" s="3"/>
      <c r="J98" s="26">
        <v>358.9</v>
      </c>
      <c r="K98" s="26">
        <v>0</v>
      </c>
      <c r="L98" s="26">
        <f t="shared" si="17"/>
        <v>358.9</v>
      </c>
      <c r="M98" s="12"/>
      <c r="N98" s="11">
        <v>9686.568494739782</v>
      </c>
      <c r="O98" s="11">
        <v>9686.57</v>
      </c>
      <c r="P98" s="11">
        <v>7324.54</v>
      </c>
      <c r="Q98" s="11"/>
      <c r="R98" s="11">
        <f t="shared" si="15"/>
        <v>-3.81</v>
      </c>
      <c r="S98" s="11">
        <v>-2.89</v>
      </c>
      <c r="U98" s="22">
        <f t="shared" si="19"/>
        <v>9682.75</v>
      </c>
      <c r="V98" s="22">
        <f t="shared" si="18"/>
        <v>9682.76</v>
      </c>
      <c r="W98" s="22">
        <f t="shared" si="16"/>
        <v>7321.65</v>
      </c>
    </row>
    <row r="99" spans="1:23" ht="12.75">
      <c r="A99" s="1" t="s">
        <v>91</v>
      </c>
      <c r="B99" s="1" t="s">
        <v>93</v>
      </c>
      <c r="C99" s="11">
        <v>1648076.098654133</v>
      </c>
      <c r="D99" s="3">
        <v>648.928485784532</v>
      </c>
      <c r="E99" s="3">
        <v>0</v>
      </c>
      <c r="F99" s="3">
        <f t="shared" si="13"/>
        <v>1647427.1701683486</v>
      </c>
      <c r="G99" s="3">
        <f t="shared" si="9"/>
        <v>0</v>
      </c>
      <c r="H99" s="3">
        <f t="shared" si="14"/>
        <v>648.928485784532</v>
      </c>
      <c r="I99" s="3"/>
      <c r="J99" s="26">
        <v>110.1</v>
      </c>
      <c r="K99" s="26">
        <v>0</v>
      </c>
      <c r="L99" s="26">
        <f t="shared" si="17"/>
        <v>110.1</v>
      </c>
      <c r="M99" s="12"/>
      <c r="N99" s="11">
        <v>14968.901895132907</v>
      </c>
      <c r="O99" s="11">
        <v>14968.9</v>
      </c>
      <c r="P99" s="11">
        <v>7324.54</v>
      </c>
      <c r="Q99" s="11"/>
      <c r="R99" s="11">
        <f t="shared" si="15"/>
        <v>-5.89</v>
      </c>
      <c r="S99" s="11">
        <v>-2.89</v>
      </c>
      <c r="U99" s="22">
        <f t="shared" si="19"/>
        <v>14963.01</v>
      </c>
      <c r="V99" s="22">
        <f t="shared" si="18"/>
        <v>14963.01</v>
      </c>
      <c r="W99" s="22">
        <f t="shared" si="16"/>
        <v>7321.65</v>
      </c>
    </row>
    <row r="100" spans="1:23" ht="12.75">
      <c r="A100" s="1" t="s">
        <v>91</v>
      </c>
      <c r="B100" s="1" t="s">
        <v>92</v>
      </c>
      <c r="C100" s="11">
        <v>4481566.614464228</v>
      </c>
      <c r="D100" s="3">
        <v>1764.6128351971836</v>
      </c>
      <c r="E100" s="3">
        <v>0</v>
      </c>
      <c r="F100" s="3">
        <f aca="true" t="shared" si="20" ref="F100:F131">C100-D100-E100</f>
        <v>4479802.001629031</v>
      </c>
      <c r="G100" s="3">
        <f aca="true" t="shared" si="21" ref="G100:G163">K100*-S100</f>
        <v>1499.91</v>
      </c>
      <c r="H100" s="3">
        <f aca="true" t="shared" si="22" ref="H100:H131">D100-G100</f>
        <v>264.7028351971835</v>
      </c>
      <c r="I100" s="3"/>
      <c r="J100" s="26">
        <v>593.9</v>
      </c>
      <c r="K100" s="26">
        <v>519</v>
      </c>
      <c r="L100" s="26">
        <f t="shared" si="17"/>
        <v>74.89999999999998</v>
      </c>
      <c r="M100" s="12"/>
      <c r="N100" s="11">
        <v>7545.995309756236</v>
      </c>
      <c r="O100" s="11">
        <v>9080.51</v>
      </c>
      <c r="P100" s="11">
        <v>7324.54</v>
      </c>
      <c r="Q100" s="11"/>
      <c r="R100" s="11">
        <f aca="true" t="shared" si="23" ref="R100:R131">ROUND(H100/-L100,2)</f>
        <v>-3.53</v>
      </c>
      <c r="S100" s="11">
        <v>-2.89</v>
      </c>
      <c r="U100" s="22">
        <f t="shared" si="19"/>
        <v>7543.02</v>
      </c>
      <c r="V100" s="22">
        <f>ROUND(O100+R100,2)</f>
        <v>9076.98</v>
      </c>
      <c r="W100" s="22">
        <f aca="true" t="shared" si="24" ref="W100:W131">P100+S100</f>
        <v>7321.65</v>
      </c>
    </row>
    <row r="101" spans="1:23" ht="12.75">
      <c r="A101" s="1" t="s">
        <v>91</v>
      </c>
      <c r="B101" s="1" t="s">
        <v>90</v>
      </c>
      <c r="C101" s="11">
        <v>754552.0963881445</v>
      </c>
      <c r="D101" s="3">
        <v>297.104211240346</v>
      </c>
      <c r="E101" s="3">
        <v>0</v>
      </c>
      <c r="F101" s="3">
        <f t="shared" si="20"/>
        <v>754254.9921769042</v>
      </c>
      <c r="G101" s="3">
        <f t="shared" si="21"/>
        <v>0</v>
      </c>
      <c r="H101" s="3">
        <f t="shared" si="22"/>
        <v>297.104211240346</v>
      </c>
      <c r="I101" s="3"/>
      <c r="J101" s="26">
        <v>50</v>
      </c>
      <c r="K101" s="26">
        <v>0</v>
      </c>
      <c r="L101" s="26">
        <f t="shared" si="17"/>
        <v>50</v>
      </c>
      <c r="M101" s="12"/>
      <c r="N101" s="11">
        <v>15091.04192776289</v>
      </c>
      <c r="O101" s="11">
        <v>15091.04</v>
      </c>
      <c r="P101" s="11">
        <v>7324.54</v>
      </c>
      <c r="Q101" s="11"/>
      <c r="R101" s="11">
        <f t="shared" si="23"/>
        <v>-5.94</v>
      </c>
      <c r="S101" s="11">
        <v>-2.89</v>
      </c>
      <c r="U101" s="22">
        <f t="shared" si="19"/>
        <v>15085.1</v>
      </c>
      <c r="V101" s="22">
        <f t="shared" si="18"/>
        <v>15085.1</v>
      </c>
      <c r="W101" s="22">
        <f t="shared" si="24"/>
        <v>7321.65</v>
      </c>
    </row>
    <row r="102" spans="1:23" ht="12.75">
      <c r="A102" s="1" t="s">
        <v>87</v>
      </c>
      <c r="B102" s="1" t="s">
        <v>89</v>
      </c>
      <c r="C102" s="11">
        <v>2532699.9510176736</v>
      </c>
      <c r="D102" s="3">
        <v>997.2483342866393</v>
      </c>
      <c r="E102" s="3">
        <v>0</v>
      </c>
      <c r="F102" s="3">
        <f t="shared" si="20"/>
        <v>2531702.702683387</v>
      </c>
      <c r="G102" s="3">
        <f t="shared" si="21"/>
        <v>0</v>
      </c>
      <c r="H102" s="3">
        <f t="shared" si="22"/>
        <v>997.2483342866393</v>
      </c>
      <c r="I102" s="3"/>
      <c r="J102" s="26">
        <v>200.5</v>
      </c>
      <c r="K102" s="26">
        <v>0</v>
      </c>
      <c r="L102" s="26">
        <f t="shared" si="17"/>
        <v>200.5</v>
      </c>
      <c r="M102" s="12"/>
      <c r="N102" s="11">
        <v>12625.62288642908</v>
      </c>
      <c r="O102" s="11">
        <v>12626.88</v>
      </c>
      <c r="P102" s="11">
        <v>7324.54</v>
      </c>
      <c r="Q102" s="11"/>
      <c r="R102" s="11">
        <f t="shared" si="23"/>
        <v>-4.97</v>
      </c>
      <c r="S102" s="11">
        <v>-2.89</v>
      </c>
      <c r="U102" s="22">
        <f t="shared" si="19"/>
        <v>12626.95</v>
      </c>
      <c r="V102" s="22">
        <f t="shared" si="18"/>
        <v>12621.91</v>
      </c>
      <c r="W102" s="22">
        <f t="shared" si="24"/>
        <v>7321.65</v>
      </c>
    </row>
    <row r="103" spans="1:23" ht="12.75">
      <c r="A103" s="1" t="s">
        <v>87</v>
      </c>
      <c r="B103" s="1" t="s">
        <v>88</v>
      </c>
      <c r="C103" s="11">
        <v>4239408.389569167</v>
      </c>
      <c r="D103" s="3">
        <v>1669.2632513219305</v>
      </c>
      <c r="E103" s="3">
        <v>0</v>
      </c>
      <c r="F103" s="3">
        <f t="shared" si="20"/>
        <v>4237739.126317845</v>
      </c>
      <c r="G103" s="3">
        <f t="shared" si="21"/>
        <v>0</v>
      </c>
      <c r="H103" s="3">
        <f t="shared" si="22"/>
        <v>1669.2632513219305</v>
      </c>
      <c r="I103" s="3"/>
      <c r="J103" s="26">
        <v>481.9</v>
      </c>
      <c r="K103" s="26">
        <v>0</v>
      </c>
      <c r="L103" s="26">
        <f t="shared" si="17"/>
        <v>481.9</v>
      </c>
      <c r="M103" s="12"/>
      <c r="N103" s="11">
        <v>8797.278251855503</v>
      </c>
      <c r="O103" s="11">
        <v>8797.28</v>
      </c>
      <c r="P103" s="11">
        <v>7324.54</v>
      </c>
      <c r="Q103" s="11"/>
      <c r="R103" s="11">
        <f t="shared" si="23"/>
        <v>-3.46</v>
      </c>
      <c r="S103" s="11">
        <v>-2.89</v>
      </c>
      <c r="U103" s="22">
        <f t="shared" si="19"/>
        <v>8793.81</v>
      </c>
      <c r="V103" s="22">
        <f t="shared" si="18"/>
        <v>8793.82</v>
      </c>
      <c r="W103" s="22">
        <f t="shared" si="24"/>
        <v>7321.65</v>
      </c>
    </row>
    <row r="104" spans="1:23" ht="12.75">
      <c r="A104" s="1" t="s">
        <v>87</v>
      </c>
      <c r="B104" s="1" t="s">
        <v>86</v>
      </c>
      <c r="C104" s="11">
        <v>812560.8600508776</v>
      </c>
      <c r="D104" s="3">
        <v>319.94510990796874</v>
      </c>
      <c r="E104" s="3">
        <v>0</v>
      </c>
      <c r="F104" s="3">
        <f t="shared" si="20"/>
        <v>812240.9149409696</v>
      </c>
      <c r="G104" s="3">
        <f t="shared" si="21"/>
        <v>0</v>
      </c>
      <c r="H104" s="3">
        <f t="shared" si="22"/>
        <v>319.94510990796874</v>
      </c>
      <c r="I104" s="3"/>
      <c r="J104" s="26">
        <v>50</v>
      </c>
      <c r="K104" s="26">
        <v>0</v>
      </c>
      <c r="L104" s="26">
        <f t="shared" si="17"/>
        <v>50</v>
      </c>
      <c r="M104" s="12"/>
      <c r="N104" s="11">
        <v>16251.21720101755</v>
      </c>
      <c r="O104" s="11">
        <v>16251.22</v>
      </c>
      <c r="P104" s="11">
        <v>7324.54</v>
      </c>
      <c r="Q104" s="11"/>
      <c r="R104" s="11">
        <f t="shared" si="23"/>
        <v>-6.4</v>
      </c>
      <c r="S104" s="11">
        <v>-2.89</v>
      </c>
      <c r="U104" s="22">
        <f t="shared" si="19"/>
        <v>16244.82</v>
      </c>
      <c r="V104" s="22">
        <f t="shared" si="18"/>
        <v>16244.82</v>
      </c>
      <c r="W104" s="22">
        <f t="shared" si="24"/>
        <v>7321.65</v>
      </c>
    </row>
    <row r="105" spans="1:23" ht="12.75">
      <c r="A105" s="1" t="s">
        <v>82</v>
      </c>
      <c r="B105" s="1" t="s">
        <v>85</v>
      </c>
      <c r="C105" s="11">
        <v>16402576.812321804</v>
      </c>
      <c r="D105" s="3">
        <v>6458.499909365074</v>
      </c>
      <c r="E105" s="3">
        <v>0</v>
      </c>
      <c r="F105" s="3">
        <f t="shared" si="20"/>
        <v>16396118.312412439</v>
      </c>
      <c r="G105" s="3">
        <f t="shared" si="21"/>
        <v>0</v>
      </c>
      <c r="H105" s="3">
        <f t="shared" si="22"/>
        <v>6458.499909365074</v>
      </c>
      <c r="I105" s="3"/>
      <c r="J105" s="26">
        <v>2133.6</v>
      </c>
      <c r="K105" s="26">
        <v>0</v>
      </c>
      <c r="L105" s="26">
        <f t="shared" si="17"/>
        <v>2133.6</v>
      </c>
      <c r="M105" s="12"/>
      <c r="N105" s="11">
        <v>7687.746912411794</v>
      </c>
      <c r="O105" s="11">
        <v>7687.75</v>
      </c>
      <c r="P105" s="11">
        <v>7324.54</v>
      </c>
      <c r="Q105" s="11"/>
      <c r="R105" s="11">
        <f t="shared" si="23"/>
        <v>-3.03</v>
      </c>
      <c r="S105" s="11">
        <v>-2.89</v>
      </c>
      <c r="U105" s="22">
        <f t="shared" si="19"/>
        <v>7684.72</v>
      </c>
      <c r="V105" s="22">
        <f t="shared" si="18"/>
        <v>7684.72</v>
      </c>
      <c r="W105" s="22">
        <f t="shared" si="24"/>
        <v>7321.65</v>
      </c>
    </row>
    <row r="106" spans="1:23" ht="12.75">
      <c r="A106" s="1" t="s">
        <v>82</v>
      </c>
      <c r="B106" s="1" t="s">
        <v>84</v>
      </c>
      <c r="C106" s="11">
        <v>2429167.600960117</v>
      </c>
      <c r="D106" s="3">
        <v>956.4825643034269</v>
      </c>
      <c r="E106" s="3">
        <v>0</v>
      </c>
      <c r="F106" s="3">
        <f t="shared" si="20"/>
        <v>2428211.1183958133</v>
      </c>
      <c r="G106" s="3">
        <f t="shared" si="21"/>
        <v>0</v>
      </c>
      <c r="H106" s="3">
        <f t="shared" si="22"/>
        <v>956.4825643034269</v>
      </c>
      <c r="I106" s="3"/>
      <c r="J106" s="26">
        <v>191</v>
      </c>
      <c r="K106" s="26">
        <v>0</v>
      </c>
      <c r="L106" s="26">
        <f t="shared" si="17"/>
        <v>191</v>
      </c>
      <c r="M106" s="12"/>
      <c r="N106" s="11">
        <v>12718.15497884878</v>
      </c>
      <c r="O106" s="11">
        <v>12718.15</v>
      </c>
      <c r="P106" s="11">
        <v>7324.54</v>
      </c>
      <c r="Q106" s="11"/>
      <c r="R106" s="11">
        <f t="shared" si="23"/>
        <v>-5.01</v>
      </c>
      <c r="S106" s="11">
        <v>-2.89</v>
      </c>
      <c r="U106" s="22">
        <f t="shared" si="19"/>
        <v>12713.15</v>
      </c>
      <c r="V106" s="22">
        <f t="shared" si="18"/>
        <v>12713.14</v>
      </c>
      <c r="W106" s="22">
        <f t="shared" si="24"/>
        <v>7321.65</v>
      </c>
    </row>
    <row r="107" spans="1:23" ht="12.75">
      <c r="A107" s="1" t="s">
        <v>82</v>
      </c>
      <c r="B107" s="1" t="s">
        <v>83</v>
      </c>
      <c r="C107" s="11">
        <v>3237892.9106026236</v>
      </c>
      <c r="D107" s="3">
        <v>1274.9174296779747</v>
      </c>
      <c r="E107" s="3">
        <v>0</v>
      </c>
      <c r="F107" s="3">
        <f t="shared" si="20"/>
        <v>3236617.9931729455</v>
      </c>
      <c r="G107" s="3">
        <f t="shared" si="21"/>
        <v>0</v>
      </c>
      <c r="H107" s="3">
        <f t="shared" si="22"/>
        <v>1274.9174296779747</v>
      </c>
      <c r="I107" s="3"/>
      <c r="J107" s="26">
        <v>311</v>
      </c>
      <c r="K107" s="26">
        <v>0</v>
      </c>
      <c r="L107" s="26">
        <f t="shared" si="17"/>
        <v>311</v>
      </c>
      <c r="M107" s="12"/>
      <c r="N107" s="11">
        <v>10411.231223802648</v>
      </c>
      <c r="O107" s="11">
        <v>10411.23</v>
      </c>
      <c r="P107" s="11">
        <v>7324.54</v>
      </c>
      <c r="Q107" s="11"/>
      <c r="R107" s="11">
        <f t="shared" si="23"/>
        <v>-4.1</v>
      </c>
      <c r="S107" s="11">
        <v>-2.89</v>
      </c>
      <c r="U107" s="22">
        <f t="shared" si="19"/>
        <v>10407.13</v>
      </c>
      <c r="V107" s="22">
        <f t="shared" si="18"/>
        <v>10407.13</v>
      </c>
      <c r="W107" s="22">
        <f t="shared" si="24"/>
        <v>7321.65</v>
      </c>
    </row>
    <row r="108" spans="1:23" ht="12.75">
      <c r="A108" s="1" t="s">
        <v>82</v>
      </c>
      <c r="B108" s="1" t="s">
        <v>81</v>
      </c>
      <c r="C108" s="11">
        <v>2129256.9497957984</v>
      </c>
      <c r="D108" s="3">
        <v>838.3930143793385</v>
      </c>
      <c r="E108" s="3">
        <v>0</v>
      </c>
      <c r="F108" s="3">
        <f t="shared" si="20"/>
        <v>2128418.556781419</v>
      </c>
      <c r="G108" s="3">
        <f t="shared" si="21"/>
        <v>0</v>
      </c>
      <c r="H108" s="3">
        <f t="shared" si="22"/>
        <v>838.3930143793385</v>
      </c>
      <c r="I108" s="3"/>
      <c r="J108" s="26">
        <v>154.5</v>
      </c>
      <c r="K108" s="26">
        <v>0</v>
      </c>
      <c r="L108" s="26">
        <f t="shared" si="17"/>
        <v>154.5</v>
      </c>
      <c r="M108" s="12"/>
      <c r="N108" s="11">
        <v>13781.59838055533</v>
      </c>
      <c r="O108" s="11">
        <v>13781.6</v>
      </c>
      <c r="P108" s="11">
        <v>7324.54</v>
      </c>
      <c r="Q108" s="11"/>
      <c r="R108" s="11">
        <f t="shared" si="23"/>
        <v>-5.43</v>
      </c>
      <c r="S108" s="11">
        <v>-2.89</v>
      </c>
      <c r="U108" s="22">
        <f t="shared" si="19"/>
        <v>13776.17</v>
      </c>
      <c r="V108" s="22">
        <f t="shared" si="18"/>
        <v>13776.17</v>
      </c>
      <c r="W108" s="22">
        <f t="shared" si="24"/>
        <v>7321.65</v>
      </c>
    </row>
    <row r="109" spans="1:23" ht="12.75">
      <c r="A109" s="1" t="s">
        <v>79</v>
      </c>
      <c r="B109" s="1" t="s">
        <v>80</v>
      </c>
      <c r="C109" s="11">
        <v>2263851.0184539743</v>
      </c>
      <c r="D109" s="3">
        <v>891.3893082041536</v>
      </c>
      <c r="E109" s="3">
        <v>0</v>
      </c>
      <c r="F109" s="3">
        <f t="shared" si="20"/>
        <v>2262959.6291457703</v>
      </c>
      <c r="G109" s="3">
        <f t="shared" si="21"/>
        <v>0</v>
      </c>
      <c r="H109" s="3">
        <f t="shared" si="22"/>
        <v>891.3893082041536</v>
      </c>
      <c r="I109" s="3"/>
      <c r="J109" s="26">
        <v>165</v>
      </c>
      <c r="K109" s="26">
        <v>0</v>
      </c>
      <c r="L109" s="26">
        <f t="shared" si="17"/>
        <v>165</v>
      </c>
      <c r="M109" s="12"/>
      <c r="N109" s="11">
        <v>13720.30920275136</v>
      </c>
      <c r="O109" s="11">
        <v>13720.31</v>
      </c>
      <c r="P109" s="11">
        <v>7324.54</v>
      </c>
      <c r="Q109" s="11"/>
      <c r="R109" s="11">
        <f t="shared" si="23"/>
        <v>-5.4</v>
      </c>
      <c r="S109" s="11">
        <v>-2.89</v>
      </c>
      <c r="U109" s="22">
        <f t="shared" si="19"/>
        <v>13714.91</v>
      </c>
      <c r="V109" s="22">
        <f t="shared" si="18"/>
        <v>13714.91</v>
      </c>
      <c r="W109" s="22">
        <f t="shared" si="24"/>
        <v>7321.65</v>
      </c>
    </row>
    <row r="110" spans="1:23" ht="12.75">
      <c r="A110" s="1" t="s">
        <v>79</v>
      </c>
      <c r="B110" s="1" t="s">
        <v>81</v>
      </c>
      <c r="C110" s="11">
        <v>3805033.8837569943</v>
      </c>
      <c r="D110" s="3">
        <v>1498.22867922281</v>
      </c>
      <c r="E110" s="3">
        <v>0</v>
      </c>
      <c r="F110" s="3">
        <f t="shared" si="20"/>
        <v>3803535.6550777713</v>
      </c>
      <c r="G110" s="3">
        <f t="shared" si="21"/>
        <v>0</v>
      </c>
      <c r="H110" s="3">
        <f t="shared" si="22"/>
        <v>1498.22867922281</v>
      </c>
      <c r="I110" s="3"/>
      <c r="J110" s="26">
        <v>408.1</v>
      </c>
      <c r="K110" s="26">
        <v>0</v>
      </c>
      <c r="L110" s="26">
        <f t="shared" si="17"/>
        <v>408.1</v>
      </c>
      <c r="M110" s="12"/>
      <c r="N110" s="11">
        <v>9319.211079493005</v>
      </c>
      <c r="O110" s="11">
        <v>9319.21</v>
      </c>
      <c r="P110" s="11">
        <v>7324.54</v>
      </c>
      <c r="Q110" s="11"/>
      <c r="R110" s="11">
        <f t="shared" si="23"/>
        <v>-3.67</v>
      </c>
      <c r="S110" s="11">
        <v>-2.89</v>
      </c>
      <c r="U110" s="22">
        <f t="shared" si="19"/>
        <v>9320.11</v>
      </c>
      <c r="V110" s="22">
        <f t="shared" si="18"/>
        <v>9315.54</v>
      </c>
      <c r="W110" s="22">
        <f t="shared" si="24"/>
        <v>7321.65</v>
      </c>
    </row>
    <row r="111" spans="1:23" ht="12.75">
      <c r="A111" s="1" t="s">
        <v>79</v>
      </c>
      <c r="B111" s="1" t="s">
        <v>78</v>
      </c>
      <c r="C111" s="11">
        <v>159747168.18309638</v>
      </c>
      <c r="D111" s="3">
        <v>62900.30420444732</v>
      </c>
      <c r="E111" s="3">
        <v>0</v>
      </c>
      <c r="F111" s="3">
        <f t="shared" si="20"/>
        <v>159684267.87889194</v>
      </c>
      <c r="G111" s="3">
        <f t="shared" si="21"/>
        <v>63.580000000000005</v>
      </c>
      <c r="H111" s="3">
        <f t="shared" si="22"/>
        <v>62836.72420444732</v>
      </c>
      <c r="I111" s="3"/>
      <c r="J111" s="26">
        <v>21055</v>
      </c>
      <c r="K111" s="26">
        <v>22</v>
      </c>
      <c r="L111" s="26">
        <f t="shared" si="17"/>
        <v>21033</v>
      </c>
      <c r="M111" s="12"/>
      <c r="N111" s="11">
        <v>7587.070144404119</v>
      </c>
      <c r="O111" s="11">
        <v>7587.35</v>
      </c>
      <c r="P111" s="11">
        <v>7324.54</v>
      </c>
      <c r="Q111" s="11"/>
      <c r="R111" s="11">
        <f t="shared" si="23"/>
        <v>-2.99</v>
      </c>
      <c r="S111" s="11">
        <v>-2.89</v>
      </c>
      <c r="U111" s="22">
        <f t="shared" si="19"/>
        <v>7584.15</v>
      </c>
      <c r="V111" s="22">
        <f t="shared" si="18"/>
        <v>7584.36</v>
      </c>
      <c r="W111" s="22">
        <f t="shared" si="24"/>
        <v>7321.65</v>
      </c>
    </row>
    <row r="112" spans="1:23" ht="12.75">
      <c r="A112" s="1" t="s">
        <v>77</v>
      </c>
      <c r="B112" s="1" t="s">
        <v>76</v>
      </c>
      <c r="C112" s="11">
        <v>1436406.6730111921</v>
      </c>
      <c r="D112" s="3">
        <v>565.5838392712271</v>
      </c>
      <c r="E112" s="3">
        <v>0</v>
      </c>
      <c r="F112" s="3">
        <f t="shared" si="20"/>
        <v>1435841.089171921</v>
      </c>
      <c r="G112" s="3">
        <f t="shared" si="21"/>
        <v>2.89</v>
      </c>
      <c r="H112" s="3">
        <f t="shared" si="22"/>
        <v>562.6938392712271</v>
      </c>
      <c r="I112" s="3"/>
      <c r="J112" s="26">
        <v>91</v>
      </c>
      <c r="K112" s="26">
        <v>1</v>
      </c>
      <c r="L112" s="26">
        <f t="shared" si="17"/>
        <v>90</v>
      </c>
      <c r="M112" s="12"/>
      <c r="N112" s="11">
        <v>15784.688714408705</v>
      </c>
      <c r="O112" s="11">
        <v>15878.69</v>
      </c>
      <c r="P112" s="11">
        <v>7324.54</v>
      </c>
      <c r="Q112" s="11"/>
      <c r="R112" s="11">
        <f t="shared" si="23"/>
        <v>-6.25</v>
      </c>
      <c r="S112" s="11">
        <v>-2.89</v>
      </c>
      <c r="U112" s="22">
        <f t="shared" si="19"/>
        <v>15778.47</v>
      </c>
      <c r="V112" s="22">
        <f t="shared" si="18"/>
        <v>15872.44</v>
      </c>
      <c r="W112" s="22">
        <f t="shared" si="24"/>
        <v>7321.65</v>
      </c>
    </row>
    <row r="113" spans="1:23" ht="12.75">
      <c r="A113" s="1" t="s">
        <v>31</v>
      </c>
      <c r="B113" s="1" t="s">
        <v>31</v>
      </c>
      <c r="C113" s="11">
        <v>15968038.244060246</v>
      </c>
      <c r="D113" s="3">
        <v>6287.400737823646</v>
      </c>
      <c r="E113" s="3">
        <v>0</v>
      </c>
      <c r="F113" s="3">
        <f t="shared" si="20"/>
        <v>15961750.843322422</v>
      </c>
      <c r="G113" s="3">
        <f t="shared" si="21"/>
        <v>2.89</v>
      </c>
      <c r="H113" s="3">
        <f t="shared" si="22"/>
        <v>6284.510737823645</v>
      </c>
      <c r="I113" s="3"/>
      <c r="J113" s="26">
        <v>2104</v>
      </c>
      <c r="K113" s="26">
        <v>1</v>
      </c>
      <c r="L113" s="26">
        <f t="shared" si="17"/>
        <v>2103</v>
      </c>
      <c r="M113" s="12"/>
      <c r="N113" s="11">
        <v>7587.208136491612</v>
      </c>
      <c r="O113" s="11">
        <v>7587.48</v>
      </c>
      <c r="P113" s="11">
        <v>7324.54</v>
      </c>
      <c r="Q113" s="11"/>
      <c r="R113" s="11">
        <f t="shared" si="23"/>
        <v>-2.99</v>
      </c>
      <c r="S113" s="11">
        <v>-2.89</v>
      </c>
      <c r="U113" s="22">
        <f t="shared" si="19"/>
        <v>7586.38</v>
      </c>
      <c r="V113" s="22">
        <f t="shared" si="18"/>
        <v>7584.49</v>
      </c>
      <c r="W113" s="22">
        <f t="shared" si="24"/>
        <v>7321.65</v>
      </c>
    </row>
    <row r="114" spans="1:23" ht="12.75">
      <c r="A114" s="1" t="s">
        <v>74</v>
      </c>
      <c r="B114" s="1" t="s">
        <v>74</v>
      </c>
      <c r="C114" s="11">
        <v>20748187.170705065</v>
      </c>
      <c r="D114" s="3">
        <v>8169.580090661383</v>
      </c>
      <c r="E114" s="3">
        <v>0</v>
      </c>
      <c r="F114" s="3">
        <f t="shared" si="20"/>
        <v>20740017.590614405</v>
      </c>
      <c r="G114" s="3">
        <f t="shared" si="21"/>
        <v>4.335</v>
      </c>
      <c r="H114" s="3">
        <f t="shared" si="22"/>
        <v>8165.245090661383</v>
      </c>
      <c r="I114" s="3"/>
      <c r="J114" s="26">
        <v>2702.2</v>
      </c>
      <c r="K114" s="26">
        <v>1.5</v>
      </c>
      <c r="L114" s="26">
        <f t="shared" si="17"/>
        <v>2700.7</v>
      </c>
      <c r="M114" s="12"/>
      <c r="N114" s="11">
        <v>7678.257409038956</v>
      </c>
      <c r="O114" s="11">
        <v>7678.57</v>
      </c>
      <c r="P114" s="11">
        <v>7324.54</v>
      </c>
      <c r="Q114" s="11"/>
      <c r="R114" s="11">
        <f t="shared" si="23"/>
        <v>-3.02</v>
      </c>
      <c r="S114" s="11">
        <v>-2.89</v>
      </c>
      <c r="U114" s="22">
        <f t="shared" si="19"/>
        <v>7675.23</v>
      </c>
      <c r="V114" s="22">
        <f t="shared" si="18"/>
        <v>7675.55</v>
      </c>
      <c r="W114" s="22">
        <f t="shared" si="24"/>
        <v>7321.65</v>
      </c>
    </row>
    <row r="115" spans="1:23" ht="12.75">
      <c r="A115" s="1" t="s">
        <v>206</v>
      </c>
      <c r="B115" s="1" t="s">
        <v>75</v>
      </c>
      <c r="C115" s="11">
        <v>5815106.826345256</v>
      </c>
      <c r="D115" s="3">
        <v>2289.693097653163</v>
      </c>
      <c r="E115" s="3">
        <v>0</v>
      </c>
      <c r="F115" s="3">
        <f t="shared" si="20"/>
        <v>5812817.133247603</v>
      </c>
      <c r="G115" s="3">
        <f t="shared" si="21"/>
        <v>2.89</v>
      </c>
      <c r="H115" s="3">
        <f t="shared" si="22"/>
        <v>2286.803097653163</v>
      </c>
      <c r="I115" s="3"/>
      <c r="J115" s="26">
        <v>671.1</v>
      </c>
      <c r="K115" s="26">
        <v>1</v>
      </c>
      <c r="L115" s="26">
        <f t="shared" si="17"/>
        <v>670.1</v>
      </c>
      <c r="M115" s="12"/>
      <c r="N115" s="11">
        <v>8665.037738556483</v>
      </c>
      <c r="O115" s="11">
        <v>8667.04</v>
      </c>
      <c r="P115" s="11">
        <v>7324.54</v>
      </c>
      <c r="Q115" s="11"/>
      <c r="R115" s="11">
        <f t="shared" si="23"/>
        <v>-3.41</v>
      </c>
      <c r="S115" s="11">
        <v>-2.89</v>
      </c>
      <c r="U115" s="22">
        <f t="shared" si="19"/>
        <v>8661.63</v>
      </c>
      <c r="V115" s="22">
        <f t="shared" si="18"/>
        <v>8663.63</v>
      </c>
      <c r="W115" s="22">
        <f t="shared" si="24"/>
        <v>7321.65</v>
      </c>
    </row>
    <row r="116" spans="1:23" ht="12.75">
      <c r="A116" s="1" t="s">
        <v>74</v>
      </c>
      <c r="B116" s="1" t="s">
        <v>73</v>
      </c>
      <c r="C116" s="11">
        <v>4115199.1112033892</v>
      </c>
      <c r="D116" s="3">
        <v>1620.355959361252</v>
      </c>
      <c r="E116" s="3">
        <v>0</v>
      </c>
      <c r="F116" s="3">
        <f t="shared" si="20"/>
        <v>4113578.755244028</v>
      </c>
      <c r="G116" s="3">
        <f t="shared" si="21"/>
        <v>1.445</v>
      </c>
      <c r="H116" s="3">
        <f t="shared" si="22"/>
        <v>1618.910959361252</v>
      </c>
      <c r="I116" s="3"/>
      <c r="J116" s="26">
        <v>464.8</v>
      </c>
      <c r="K116" s="26">
        <v>0.5</v>
      </c>
      <c r="L116" s="26">
        <f t="shared" si="17"/>
        <v>464.3</v>
      </c>
      <c r="M116" s="12"/>
      <c r="N116" s="11">
        <v>8853.6986041381</v>
      </c>
      <c r="O116" s="11">
        <v>8855.35</v>
      </c>
      <c r="P116" s="11">
        <v>7324.54</v>
      </c>
      <c r="Q116" s="11"/>
      <c r="R116" s="11">
        <f t="shared" si="23"/>
        <v>-3.49</v>
      </c>
      <c r="S116" s="11">
        <v>-2.89</v>
      </c>
      <c r="U116" s="22">
        <f t="shared" si="19"/>
        <v>8850.21</v>
      </c>
      <c r="V116" s="22">
        <f t="shared" si="18"/>
        <v>8851.86</v>
      </c>
      <c r="W116" s="22">
        <f t="shared" si="24"/>
        <v>7321.65</v>
      </c>
    </row>
    <row r="117" spans="1:23" ht="12.75">
      <c r="A117" s="1" t="s">
        <v>72</v>
      </c>
      <c r="B117" s="1" t="s">
        <v>72</v>
      </c>
      <c r="C117" s="11">
        <v>46993415.927309856</v>
      </c>
      <c r="D117" s="3">
        <v>18503.615375804126</v>
      </c>
      <c r="E117" s="3">
        <v>0</v>
      </c>
      <c r="F117" s="3">
        <f t="shared" si="20"/>
        <v>46974912.311934054</v>
      </c>
      <c r="G117" s="3">
        <f t="shared" si="21"/>
        <v>0</v>
      </c>
      <c r="H117" s="3">
        <f t="shared" si="22"/>
        <v>18503.615375804126</v>
      </c>
      <c r="I117" s="3"/>
      <c r="J117" s="26">
        <v>5916.8</v>
      </c>
      <c r="K117" s="26">
        <v>0</v>
      </c>
      <c r="L117" s="26">
        <f t="shared" si="17"/>
        <v>5916.8</v>
      </c>
      <c r="M117" s="12"/>
      <c r="N117" s="11">
        <v>7942.370187822785</v>
      </c>
      <c r="O117" s="11">
        <v>7942.37</v>
      </c>
      <c r="P117" s="11">
        <v>7324.54</v>
      </c>
      <c r="Q117" s="11"/>
      <c r="R117" s="11">
        <f t="shared" si="23"/>
        <v>-3.13</v>
      </c>
      <c r="S117" s="11">
        <v>-2.89</v>
      </c>
      <c r="U117" s="22">
        <f t="shared" si="19"/>
        <v>7939.24</v>
      </c>
      <c r="V117" s="22">
        <f t="shared" si="18"/>
        <v>7939.24</v>
      </c>
      <c r="W117" s="22">
        <f t="shared" si="24"/>
        <v>7321.65</v>
      </c>
    </row>
    <row r="118" spans="1:23" ht="12.75">
      <c r="A118" s="1" t="s">
        <v>72</v>
      </c>
      <c r="B118" s="1" t="s">
        <v>71</v>
      </c>
      <c r="C118" s="11">
        <v>3265075.6426803907</v>
      </c>
      <c r="D118" s="3">
        <v>1285.6206060550346</v>
      </c>
      <c r="E118" s="3">
        <v>0</v>
      </c>
      <c r="F118" s="3">
        <f t="shared" si="20"/>
        <v>3263790.0220743357</v>
      </c>
      <c r="G118" s="3">
        <f t="shared" si="21"/>
        <v>0</v>
      </c>
      <c r="H118" s="3">
        <f t="shared" si="22"/>
        <v>1285.6206060550346</v>
      </c>
      <c r="I118" s="3"/>
      <c r="J118" s="26">
        <v>260.4</v>
      </c>
      <c r="K118" s="26">
        <v>0</v>
      </c>
      <c r="L118" s="26">
        <f t="shared" si="17"/>
        <v>260.4</v>
      </c>
      <c r="M118" s="12"/>
      <c r="N118" s="11">
        <v>12538.692944241133</v>
      </c>
      <c r="O118" s="11">
        <v>12538.69</v>
      </c>
      <c r="P118" s="11">
        <v>7324.54</v>
      </c>
      <c r="Q118" s="11"/>
      <c r="R118" s="11">
        <f t="shared" si="23"/>
        <v>-4.94</v>
      </c>
      <c r="S118" s="11">
        <v>-2.89</v>
      </c>
      <c r="U118" s="22">
        <f t="shared" si="19"/>
        <v>12533.76</v>
      </c>
      <c r="V118" s="22">
        <f t="shared" si="18"/>
        <v>12533.75</v>
      </c>
      <c r="W118" s="22">
        <f t="shared" si="24"/>
        <v>7321.65</v>
      </c>
    </row>
    <row r="119" spans="1:23" ht="12.75">
      <c r="A119" s="1" t="s">
        <v>68</v>
      </c>
      <c r="B119" s="1" t="s">
        <v>70</v>
      </c>
      <c r="C119" s="11">
        <v>11742016.933580087</v>
      </c>
      <c r="D119" s="3">
        <v>4623.408636886945</v>
      </c>
      <c r="E119" s="3">
        <v>0</v>
      </c>
      <c r="F119" s="3">
        <f t="shared" si="20"/>
        <v>11737393.5249432</v>
      </c>
      <c r="G119" s="3">
        <f t="shared" si="21"/>
        <v>0</v>
      </c>
      <c r="H119" s="3">
        <f t="shared" si="22"/>
        <v>4623.408636886945</v>
      </c>
      <c r="I119" s="3"/>
      <c r="J119" s="26">
        <v>1446.4</v>
      </c>
      <c r="K119" s="26">
        <v>0</v>
      </c>
      <c r="L119" s="26">
        <f t="shared" si="17"/>
        <v>1446.4</v>
      </c>
      <c r="M119" s="12"/>
      <c r="N119" s="11">
        <v>8118.0979905835775</v>
      </c>
      <c r="O119" s="11">
        <v>8118.1</v>
      </c>
      <c r="P119" s="11">
        <v>7324.54</v>
      </c>
      <c r="Q119" s="11"/>
      <c r="R119" s="11">
        <f t="shared" si="23"/>
        <v>-3.2</v>
      </c>
      <c r="S119" s="11">
        <v>-2.89</v>
      </c>
      <c r="U119" s="22">
        <f t="shared" si="19"/>
        <v>8114.9</v>
      </c>
      <c r="V119" s="22">
        <f t="shared" si="18"/>
        <v>8114.9</v>
      </c>
      <c r="W119" s="22">
        <f t="shared" si="24"/>
        <v>7321.65</v>
      </c>
    </row>
    <row r="120" spans="1:23" ht="12.75">
      <c r="A120" s="1" t="s">
        <v>68</v>
      </c>
      <c r="B120" s="1" t="s">
        <v>207</v>
      </c>
      <c r="C120" s="11">
        <v>25687266.173181955</v>
      </c>
      <c r="D120" s="3">
        <v>10114.338018323151</v>
      </c>
      <c r="E120" s="3">
        <v>0</v>
      </c>
      <c r="F120" s="3">
        <f t="shared" si="20"/>
        <v>25677151.83516363</v>
      </c>
      <c r="G120" s="3">
        <f t="shared" si="21"/>
        <v>0</v>
      </c>
      <c r="H120" s="3">
        <f t="shared" si="22"/>
        <v>10114.338018323151</v>
      </c>
      <c r="I120" s="3"/>
      <c r="J120" s="26">
        <v>3269.3</v>
      </c>
      <c r="K120" s="26">
        <v>0</v>
      </c>
      <c r="L120" s="26">
        <f t="shared" si="17"/>
        <v>3269.3</v>
      </c>
      <c r="M120" s="12"/>
      <c r="N120" s="11">
        <v>7857.115031713808</v>
      </c>
      <c r="O120" s="11">
        <v>7857.12</v>
      </c>
      <c r="P120" s="11">
        <v>7324.54</v>
      </c>
      <c r="Q120" s="11"/>
      <c r="R120" s="11">
        <f t="shared" si="23"/>
        <v>-3.09</v>
      </c>
      <c r="S120" s="11">
        <v>-2.89</v>
      </c>
      <c r="U120" s="22">
        <f t="shared" si="19"/>
        <v>7854.02</v>
      </c>
      <c r="V120" s="22">
        <f t="shared" si="18"/>
        <v>7854.03</v>
      </c>
      <c r="W120" s="22">
        <f t="shared" si="24"/>
        <v>7321.65</v>
      </c>
    </row>
    <row r="121" spans="1:23" ht="12.75">
      <c r="A121" s="1" t="s">
        <v>68</v>
      </c>
      <c r="B121" s="1" t="s">
        <v>69</v>
      </c>
      <c r="C121" s="11">
        <v>2668182.749162924</v>
      </c>
      <c r="D121" s="3">
        <v>1050.5945645499419</v>
      </c>
      <c r="E121" s="3">
        <v>0</v>
      </c>
      <c r="F121" s="3">
        <f t="shared" si="20"/>
        <v>2667132.154598374</v>
      </c>
      <c r="G121" s="3">
        <f t="shared" si="21"/>
        <v>0</v>
      </c>
      <c r="H121" s="3">
        <f t="shared" si="22"/>
        <v>1050.5945645499419</v>
      </c>
      <c r="I121" s="3"/>
      <c r="J121" s="26">
        <v>205.5</v>
      </c>
      <c r="K121" s="26">
        <v>0</v>
      </c>
      <c r="L121" s="26">
        <f t="shared" si="17"/>
        <v>205.5</v>
      </c>
      <c r="M121" s="12"/>
      <c r="N121" s="11">
        <v>12983.857660160214</v>
      </c>
      <c r="O121" s="11">
        <v>12983.86</v>
      </c>
      <c r="P121" s="11">
        <v>7324.54</v>
      </c>
      <c r="Q121" s="11"/>
      <c r="R121" s="11">
        <f t="shared" si="23"/>
        <v>-5.11</v>
      </c>
      <c r="S121" s="11">
        <v>-2.89</v>
      </c>
      <c r="U121" s="22">
        <f t="shared" si="19"/>
        <v>12978.75</v>
      </c>
      <c r="V121" s="22">
        <f t="shared" si="18"/>
        <v>12978.75</v>
      </c>
      <c r="W121" s="22">
        <f t="shared" si="24"/>
        <v>7321.65</v>
      </c>
    </row>
    <row r="122" spans="1:23" ht="12.75">
      <c r="A122" s="1" t="s">
        <v>68</v>
      </c>
      <c r="B122" s="1" t="s">
        <v>67</v>
      </c>
      <c r="C122" s="11">
        <v>7276160.94</v>
      </c>
      <c r="D122" s="3">
        <v>0</v>
      </c>
      <c r="E122" s="3">
        <v>302.05878591610235</v>
      </c>
      <c r="F122" s="3">
        <f t="shared" si="20"/>
        <v>7275858.881214084</v>
      </c>
      <c r="G122" s="3">
        <f t="shared" si="21"/>
        <v>0</v>
      </c>
      <c r="H122" s="3">
        <f t="shared" si="22"/>
        <v>0</v>
      </c>
      <c r="I122" s="3"/>
      <c r="J122" s="26">
        <v>737</v>
      </c>
      <c r="K122" s="26">
        <v>0</v>
      </c>
      <c r="L122" s="26">
        <f t="shared" si="17"/>
        <v>737</v>
      </c>
      <c r="M122" s="12"/>
      <c r="N122" s="11">
        <v>9872.26442498519</v>
      </c>
      <c r="O122" s="11">
        <v>9872.26</v>
      </c>
      <c r="P122" s="11">
        <v>7324.54</v>
      </c>
      <c r="Q122" s="11"/>
      <c r="R122" s="11">
        <f t="shared" si="23"/>
        <v>0</v>
      </c>
      <c r="S122" s="11">
        <v>-2.89</v>
      </c>
      <c r="U122" s="22">
        <f t="shared" si="19"/>
        <v>9872.26</v>
      </c>
      <c r="V122" s="22">
        <f t="shared" si="18"/>
        <v>9872.26</v>
      </c>
      <c r="W122" s="22">
        <f t="shared" si="24"/>
        <v>7321.65</v>
      </c>
    </row>
    <row r="123" spans="1:23" ht="12.75">
      <c r="A123" s="1" t="s">
        <v>61</v>
      </c>
      <c r="B123" s="1" t="s">
        <v>66</v>
      </c>
      <c r="C123" s="11">
        <v>12256794.234291218</v>
      </c>
      <c r="D123" s="3">
        <v>4826.101737369089</v>
      </c>
      <c r="E123" s="3">
        <v>0</v>
      </c>
      <c r="F123" s="3">
        <f t="shared" si="20"/>
        <v>12251968.13255385</v>
      </c>
      <c r="G123" s="3">
        <f t="shared" si="21"/>
        <v>0</v>
      </c>
      <c r="H123" s="3">
        <f t="shared" si="22"/>
        <v>4826.101737369089</v>
      </c>
      <c r="I123" s="3"/>
      <c r="J123" s="26">
        <v>1461.8</v>
      </c>
      <c r="K123" s="26">
        <v>0</v>
      </c>
      <c r="L123" s="26">
        <f t="shared" si="17"/>
        <v>1461.8</v>
      </c>
      <c r="M123" s="12"/>
      <c r="N123" s="11">
        <v>8384.727209119728</v>
      </c>
      <c r="O123" s="11">
        <v>8384.73</v>
      </c>
      <c r="P123" s="11">
        <v>7324.54</v>
      </c>
      <c r="Q123" s="11"/>
      <c r="R123" s="11">
        <f t="shared" si="23"/>
        <v>-3.3</v>
      </c>
      <c r="S123" s="11">
        <v>-2.89</v>
      </c>
      <c r="U123" s="22">
        <f t="shared" si="19"/>
        <v>8381.43</v>
      </c>
      <c r="V123" s="22">
        <f t="shared" si="18"/>
        <v>8381.43</v>
      </c>
      <c r="W123" s="22">
        <f t="shared" si="24"/>
        <v>7321.65</v>
      </c>
    </row>
    <row r="124" spans="1:23" ht="12.75">
      <c r="A124" s="1" t="s">
        <v>61</v>
      </c>
      <c r="B124" s="1" t="s">
        <v>65</v>
      </c>
      <c r="C124" s="11">
        <v>7061260.745207343</v>
      </c>
      <c r="D124" s="3">
        <v>2780.3650856044565</v>
      </c>
      <c r="E124" s="3">
        <v>0</v>
      </c>
      <c r="F124" s="3">
        <f t="shared" si="20"/>
        <v>7058480.380121739</v>
      </c>
      <c r="G124" s="3">
        <f t="shared" si="21"/>
        <v>0</v>
      </c>
      <c r="H124" s="3">
        <f t="shared" si="22"/>
        <v>2780.3650856044565</v>
      </c>
      <c r="I124" s="3"/>
      <c r="J124" s="26">
        <v>808.7</v>
      </c>
      <c r="K124" s="26">
        <v>0</v>
      </c>
      <c r="L124" s="26">
        <f t="shared" si="17"/>
        <v>808.7</v>
      </c>
      <c r="M124" s="12"/>
      <c r="N124" s="11">
        <v>8727.30286146007</v>
      </c>
      <c r="O124" s="11">
        <v>8726.87</v>
      </c>
      <c r="P124" s="11">
        <v>7324.54</v>
      </c>
      <c r="Q124" s="11"/>
      <c r="R124" s="11">
        <f t="shared" si="23"/>
        <v>-3.44</v>
      </c>
      <c r="S124" s="11">
        <v>-2.89</v>
      </c>
      <c r="U124" s="22">
        <f t="shared" si="19"/>
        <v>8728.18</v>
      </c>
      <c r="V124" s="22">
        <f t="shared" si="18"/>
        <v>8723.43</v>
      </c>
      <c r="W124" s="22">
        <f t="shared" si="24"/>
        <v>7321.65</v>
      </c>
    </row>
    <row r="125" spans="1:23" ht="12.75">
      <c r="A125" s="1" t="s">
        <v>61</v>
      </c>
      <c r="B125" s="1" t="s">
        <v>64</v>
      </c>
      <c r="C125" s="11">
        <v>2369687.0004847134</v>
      </c>
      <c r="D125" s="3">
        <v>933.0621312108173</v>
      </c>
      <c r="E125" s="3">
        <v>0</v>
      </c>
      <c r="F125" s="3">
        <f t="shared" si="20"/>
        <v>2368753.9383535027</v>
      </c>
      <c r="G125" s="3">
        <f t="shared" si="21"/>
        <v>0</v>
      </c>
      <c r="H125" s="3">
        <f t="shared" si="22"/>
        <v>933.0621312108173</v>
      </c>
      <c r="I125" s="3"/>
      <c r="J125" s="26">
        <v>166</v>
      </c>
      <c r="K125" s="26">
        <v>0</v>
      </c>
      <c r="L125" s="26">
        <f t="shared" si="17"/>
        <v>166</v>
      </c>
      <c r="M125" s="12"/>
      <c r="N125" s="11">
        <v>14275.222894486225</v>
      </c>
      <c r="O125" s="11">
        <v>14275.22</v>
      </c>
      <c r="P125" s="11">
        <v>7324.54</v>
      </c>
      <c r="Q125" s="11"/>
      <c r="R125" s="11">
        <f t="shared" si="23"/>
        <v>-5.62</v>
      </c>
      <c r="S125" s="11">
        <v>-2.89</v>
      </c>
      <c r="U125" s="22">
        <f t="shared" si="19"/>
        <v>14269.6</v>
      </c>
      <c r="V125" s="22">
        <f t="shared" si="18"/>
        <v>14269.6</v>
      </c>
      <c r="W125" s="22">
        <f t="shared" si="24"/>
        <v>7321.65</v>
      </c>
    </row>
    <row r="126" spans="1:23" ht="12.75">
      <c r="A126" s="1" t="s">
        <v>61</v>
      </c>
      <c r="B126" s="1" t="s">
        <v>63</v>
      </c>
      <c r="C126" s="11">
        <v>3726399.3374892515</v>
      </c>
      <c r="D126" s="3">
        <v>1467.266397152491</v>
      </c>
      <c r="E126" s="3">
        <v>0</v>
      </c>
      <c r="F126" s="3">
        <f t="shared" si="20"/>
        <v>3724932.071092099</v>
      </c>
      <c r="G126" s="3">
        <f t="shared" si="21"/>
        <v>0</v>
      </c>
      <c r="H126" s="3">
        <f t="shared" si="22"/>
        <v>1467.266397152491</v>
      </c>
      <c r="I126" s="3"/>
      <c r="J126" s="26">
        <v>388.4</v>
      </c>
      <c r="K126" s="26">
        <v>0</v>
      </c>
      <c r="L126" s="26">
        <f t="shared" si="17"/>
        <v>388.4</v>
      </c>
      <c r="M126" s="12"/>
      <c r="N126" s="11">
        <v>9594.231043999103</v>
      </c>
      <c r="O126" s="11">
        <v>9594.23</v>
      </c>
      <c r="P126" s="11">
        <v>7324.54</v>
      </c>
      <c r="Q126" s="11"/>
      <c r="R126" s="11">
        <f t="shared" si="23"/>
        <v>-3.78</v>
      </c>
      <c r="S126" s="11">
        <v>-2.89</v>
      </c>
      <c r="U126" s="22">
        <f t="shared" si="19"/>
        <v>9590.45</v>
      </c>
      <c r="V126" s="22">
        <f t="shared" si="18"/>
        <v>9590.45</v>
      </c>
      <c r="W126" s="22">
        <f t="shared" si="24"/>
        <v>7321.65</v>
      </c>
    </row>
    <row r="127" spans="1:23" ht="12.75">
      <c r="A127" s="1" t="s">
        <v>61</v>
      </c>
      <c r="B127" s="1" t="s">
        <v>62</v>
      </c>
      <c r="C127" s="11">
        <v>2679513.5548742292</v>
      </c>
      <c r="D127" s="3">
        <v>1055.0560591368487</v>
      </c>
      <c r="E127" s="3">
        <v>0</v>
      </c>
      <c r="F127" s="3">
        <f t="shared" si="20"/>
        <v>2678458.4988150923</v>
      </c>
      <c r="G127" s="3">
        <f t="shared" si="21"/>
        <v>0</v>
      </c>
      <c r="H127" s="3">
        <f t="shared" si="22"/>
        <v>1055.0560591368487</v>
      </c>
      <c r="I127" s="3"/>
      <c r="J127" s="26">
        <v>221.7</v>
      </c>
      <c r="K127" s="26">
        <v>0</v>
      </c>
      <c r="L127" s="26">
        <f t="shared" si="17"/>
        <v>221.7</v>
      </c>
      <c r="M127" s="12"/>
      <c r="N127" s="11">
        <v>12086.213598891427</v>
      </c>
      <c r="O127" s="11">
        <v>12086.21</v>
      </c>
      <c r="P127" s="11">
        <v>7324.54</v>
      </c>
      <c r="Q127" s="11"/>
      <c r="R127" s="11">
        <f t="shared" si="23"/>
        <v>-4.76</v>
      </c>
      <c r="S127" s="11">
        <v>-2.89</v>
      </c>
      <c r="U127" s="22">
        <f t="shared" si="19"/>
        <v>12081.45</v>
      </c>
      <c r="V127" s="22">
        <f t="shared" si="18"/>
        <v>12081.45</v>
      </c>
      <c r="W127" s="22">
        <f t="shared" si="24"/>
        <v>7321.65</v>
      </c>
    </row>
    <row r="128" spans="1:23" ht="12.75">
      <c r="A128" s="1" t="s">
        <v>61</v>
      </c>
      <c r="B128" s="1" t="s">
        <v>60</v>
      </c>
      <c r="C128" s="11">
        <v>3455948.842919642</v>
      </c>
      <c r="D128" s="3">
        <v>1360.776757466523</v>
      </c>
      <c r="E128" s="3">
        <v>0</v>
      </c>
      <c r="F128" s="3">
        <f t="shared" si="20"/>
        <v>3454588.0661621755</v>
      </c>
      <c r="G128" s="3">
        <f t="shared" si="21"/>
        <v>0</v>
      </c>
      <c r="H128" s="3">
        <f t="shared" si="22"/>
        <v>1360.776757466523</v>
      </c>
      <c r="I128" s="3"/>
      <c r="J128" s="26">
        <v>342.7</v>
      </c>
      <c r="K128" s="26">
        <v>0</v>
      </c>
      <c r="L128" s="26">
        <f t="shared" si="17"/>
        <v>342.7</v>
      </c>
      <c r="M128" s="12"/>
      <c r="N128" s="11">
        <v>10084.472841901495</v>
      </c>
      <c r="O128" s="11">
        <v>10084.47</v>
      </c>
      <c r="P128" s="11">
        <v>7324.54</v>
      </c>
      <c r="Q128" s="11"/>
      <c r="R128" s="11">
        <f t="shared" si="23"/>
        <v>-3.97</v>
      </c>
      <c r="S128" s="11">
        <v>-2.89</v>
      </c>
      <c r="U128" s="22">
        <f t="shared" si="19"/>
        <v>10080.5</v>
      </c>
      <c r="V128" s="22">
        <f t="shared" si="18"/>
        <v>10080.5</v>
      </c>
      <c r="W128" s="22">
        <f t="shared" si="24"/>
        <v>7321.65</v>
      </c>
    </row>
    <row r="129" spans="1:23" ht="12.75">
      <c r="A129" s="1" t="s">
        <v>59</v>
      </c>
      <c r="B129" s="1" t="s">
        <v>59</v>
      </c>
      <c r="C129" s="11">
        <v>2673469.10009792</v>
      </c>
      <c r="D129" s="3">
        <v>1052.6760604895856</v>
      </c>
      <c r="E129" s="3">
        <v>0</v>
      </c>
      <c r="F129" s="3">
        <f t="shared" si="20"/>
        <v>2672416.4240374304</v>
      </c>
      <c r="G129" s="3">
        <f t="shared" si="21"/>
        <v>0</v>
      </c>
      <c r="H129" s="3">
        <f t="shared" si="22"/>
        <v>1052.6760604895856</v>
      </c>
      <c r="I129" s="3"/>
      <c r="J129" s="26">
        <v>177.5</v>
      </c>
      <c r="K129" s="26">
        <v>0</v>
      </c>
      <c r="L129" s="26">
        <f t="shared" si="17"/>
        <v>177.5</v>
      </c>
      <c r="M129" s="12"/>
      <c r="N129" s="11">
        <v>15061.797747030534</v>
      </c>
      <c r="O129" s="11">
        <v>15061.8</v>
      </c>
      <c r="P129" s="11">
        <v>7324.54</v>
      </c>
      <c r="Q129" s="11"/>
      <c r="R129" s="11">
        <f t="shared" si="23"/>
        <v>-5.93</v>
      </c>
      <c r="S129" s="11">
        <v>-2.89</v>
      </c>
      <c r="U129" s="22">
        <f t="shared" si="19"/>
        <v>15055.87</v>
      </c>
      <c r="V129" s="22">
        <f t="shared" si="18"/>
        <v>15055.87</v>
      </c>
      <c r="W129" s="22">
        <f t="shared" si="24"/>
        <v>7321.65</v>
      </c>
    </row>
    <row r="130" spans="1:23" ht="12.75">
      <c r="A130" s="1" t="s">
        <v>59</v>
      </c>
      <c r="B130" s="1" t="s">
        <v>58</v>
      </c>
      <c r="C130" s="11">
        <v>3682355.7262827437</v>
      </c>
      <c r="D130" s="3">
        <v>1449.92426474</v>
      </c>
      <c r="E130" s="3">
        <v>0</v>
      </c>
      <c r="F130" s="3">
        <f t="shared" si="20"/>
        <v>3680905.8020180035</v>
      </c>
      <c r="G130" s="3">
        <f t="shared" si="21"/>
        <v>0</v>
      </c>
      <c r="H130" s="3">
        <f t="shared" si="22"/>
        <v>1449.92426474</v>
      </c>
      <c r="I130" s="3"/>
      <c r="J130" s="26">
        <v>333.5</v>
      </c>
      <c r="K130" s="26">
        <v>0</v>
      </c>
      <c r="L130" s="26">
        <f t="shared" si="17"/>
        <v>333.5</v>
      </c>
      <c r="M130" s="12"/>
      <c r="N130" s="11">
        <v>11041.54640564541</v>
      </c>
      <c r="O130" s="11">
        <v>11041.55</v>
      </c>
      <c r="P130" s="11">
        <v>7324.54</v>
      </c>
      <c r="Q130" s="11"/>
      <c r="R130" s="11">
        <f t="shared" si="23"/>
        <v>-4.35</v>
      </c>
      <c r="S130" s="11">
        <v>-2.89</v>
      </c>
      <c r="U130" s="22">
        <f t="shared" si="19"/>
        <v>11037.2</v>
      </c>
      <c r="V130" s="22">
        <f t="shared" si="18"/>
        <v>11037.2</v>
      </c>
      <c r="W130" s="22">
        <f t="shared" si="24"/>
        <v>7321.65</v>
      </c>
    </row>
    <row r="131" spans="1:23" ht="12.75">
      <c r="A131" s="1" t="s">
        <v>56</v>
      </c>
      <c r="B131" s="1" t="s">
        <v>57</v>
      </c>
      <c r="C131" s="11">
        <v>7207630.880485015</v>
      </c>
      <c r="D131" s="3">
        <v>2837.9981950994506</v>
      </c>
      <c r="E131" s="3">
        <v>0</v>
      </c>
      <c r="F131" s="3">
        <f t="shared" si="20"/>
        <v>7204792.882289915</v>
      </c>
      <c r="G131" s="3">
        <f t="shared" si="21"/>
        <v>2.89</v>
      </c>
      <c r="H131" s="3">
        <f t="shared" si="22"/>
        <v>2835.1081950994508</v>
      </c>
      <c r="I131" s="3"/>
      <c r="J131" s="26">
        <v>835.2</v>
      </c>
      <c r="K131" s="26">
        <v>1</v>
      </c>
      <c r="L131" s="26">
        <f t="shared" si="17"/>
        <v>834.2</v>
      </c>
      <c r="M131" s="12"/>
      <c r="N131" s="11">
        <v>8629.826245791444</v>
      </c>
      <c r="O131" s="11">
        <v>8631.39</v>
      </c>
      <c r="P131" s="11">
        <v>7324.54</v>
      </c>
      <c r="Q131" s="11"/>
      <c r="R131" s="11">
        <f t="shared" si="23"/>
        <v>-3.4</v>
      </c>
      <c r="S131" s="11">
        <v>-2.89</v>
      </c>
      <c r="U131" s="22">
        <f t="shared" si="19"/>
        <v>8626.43</v>
      </c>
      <c r="V131" s="22">
        <f t="shared" si="18"/>
        <v>8627.99</v>
      </c>
      <c r="W131" s="22">
        <f t="shared" si="24"/>
        <v>7321.65</v>
      </c>
    </row>
    <row r="132" spans="1:23" ht="12.75">
      <c r="A132" s="1" t="s">
        <v>56</v>
      </c>
      <c r="B132" s="1" t="s">
        <v>56</v>
      </c>
      <c r="C132" s="11">
        <v>5632981.307957245</v>
      </c>
      <c r="D132" s="3">
        <v>2217.98133812533</v>
      </c>
      <c r="E132" s="3">
        <v>0</v>
      </c>
      <c r="F132" s="3">
        <f aca="true" t="shared" si="25" ref="F132:F163">C132-D132-E132</f>
        <v>5630763.326619119</v>
      </c>
      <c r="G132" s="3">
        <f t="shared" si="21"/>
        <v>0</v>
      </c>
      <c r="H132" s="3">
        <f aca="true" t="shared" si="26" ref="H132:H163">D132-G132</f>
        <v>2217.98133812533</v>
      </c>
      <c r="I132" s="3"/>
      <c r="J132" s="26">
        <v>633.4</v>
      </c>
      <c r="K132" s="26">
        <v>0</v>
      </c>
      <c r="L132" s="26">
        <f t="shared" si="17"/>
        <v>633.4</v>
      </c>
      <c r="M132" s="12"/>
      <c r="N132" s="11">
        <v>8893.244881523911</v>
      </c>
      <c r="O132" s="11">
        <v>8893.24</v>
      </c>
      <c r="P132" s="11">
        <v>7324.54</v>
      </c>
      <c r="Q132" s="11"/>
      <c r="R132" s="11">
        <f aca="true" t="shared" si="27" ref="R132:R163">ROUND(H132/-L132,2)</f>
        <v>-3.5</v>
      </c>
      <c r="S132" s="11">
        <v>-2.89</v>
      </c>
      <c r="U132" s="22">
        <f t="shared" si="19"/>
        <v>8889.74</v>
      </c>
      <c r="V132" s="22">
        <f t="shared" si="18"/>
        <v>8889.74</v>
      </c>
      <c r="W132" s="22">
        <f aca="true" t="shared" si="28" ref="W132:W163">P132+S132</f>
        <v>7321.65</v>
      </c>
    </row>
    <row r="133" spans="1:23" ht="12.75">
      <c r="A133" s="1" t="s">
        <v>54</v>
      </c>
      <c r="B133" s="1" t="s">
        <v>55</v>
      </c>
      <c r="C133" s="11">
        <v>5191901.946913883</v>
      </c>
      <c r="D133" s="3">
        <v>2044.306735292111</v>
      </c>
      <c r="E133" s="3">
        <v>0</v>
      </c>
      <c r="F133" s="3">
        <f t="shared" si="25"/>
        <v>5189857.640178591</v>
      </c>
      <c r="G133" s="3">
        <f t="shared" si="21"/>
        <v>0</v>
      </c>
      <c r="H133" s="3">
        <f t="shared" si="26"/>
        <v>2044.306735292111</v>
      </c>
      <c r="I133" s="3"/>
      <c r="J133" s="26">
        <v>607</v>
      </c>
      <c r="K133" s="26">
        <v>0</v>
      </c>
      <c r="L133" s="26">
        <f aca="true" t="shared" si="29" ref="L133:L182">J133-K133</f>
        <v>607</v>
      </c>
      <c r="M133" s="12"/>
      <c r="N133" s="11">
        <v>8553.38047267526</v>
      </c>
      <c r="O133" s="11">
        <v>8553.38</v>
      </c>
      <c r="P133" s="11">
        <v>7324.54</v>
      </c>
      <c r="Q133" s="11"/>
      <c r="R133" s="11">
        <f t="shared" si="27"/>
        <v>-3.37</v>
      </c>
      <c r="S133" s="11">
        <v>-2.89</v>
      </c>
      <c r="U133" s="22">
        <f t="shared" si="19"/>
        <v>8550.01</v>
      </c>
      <c r="V133" s="22">
        <f aca="true" t="shared" si="30" ref="V133:V181">ROUND(O133+R133,2)</f>
        <v>8550.01</v>
      </c>
      <c r="W133" s="22">
        <f t="shared" si="28"/>
        <v>7321.65</v>
      </c>
    </row>
    <row r="134" spans="1:23" ht="12.75">
      <c r="A134" s="1" t="s">
        <v>54</v>
      </c>
      <c r="B134" s="1" t="s">
        <v>53</v>
      </c>
      <c r="C134" s="11">
        <v>3130880.6717311433</v>
      </c>
      <c r="D134" s="3">
        <v>1232.7814565951833</v>
      </c>
      <c r="E134" s="3">
        <v>0</v>
      </c>
      <c r="F134" s="3">
        <f t="shared" si="25"/>
        <v>3129647.890274548</v>
      </c>
      <c r="G134" s="3">
        <f t="shared" si="21"/>
        <v>0</v>
      </c>
      <c r="H134" s="3">
        <f t="shared" si="26"/>
        <v>1232.7814565951833</v>
      </c>
      <c r="I134" s="3"/>
      <c r="J134" s="26">
        <v>320.4</v>
      </c>
      <c r="K134" s="26">
        <v>0</v>
      </c>
      <c r="L134" s="26">
        <f t="shared" si="29"/>
        <v>320.4</v>
      </c>
      <c r="M134" s="12"/>
      <c r="N134" s="11">
        <v>9771.78736495363</v>
      </c>
      <c r="O134" s="11">
        <v>9771.79</v>
      </c>
      <c r="P134" s="11">
        <v>7324.54</v>
      </c>
      <c r="Q134" s="11"/>
      <c r="R134" s="11">
        <f t="shared" si="27"/>
        <v>-3.85</v>
      </c>
      <c r="S134" s="11">
        <v>-2.89</v>
      </c>
      <c r="U134" s="22">
        <f aca="true" t="shared" si="31" ref="U134:U181">ROUND(F134/J134,2)</f>
        <v>9767.94</v>
      </c>
      <c r="V134" s="22">
        <f t="shared" si="30"/>
        <v>9767.94</v>
      </c>
      <c r="W134" s="22">
        <f t="shared" si="28"/>
        <v>7321.65</v>
      </c>
    </row>
    <row r="135" spans="1:23" ht="12.75">
      <c r="A135" s="1" t="s">
        <v>52</v>
      </c>
      <c r="B135" s="1" t="s">
        <v>51</v>
      </c>
      <c r="C135" s="11">
        <v>17141391.85435799</v>
      </c>
      <c r="D135" s="3">
        <v>6749.407669567957</v>
      </c>
      <c r="E135" s="3">
        <v>0</v>
      </c>
      <c r="F135" s="3">
        <f t="shared" si="25"/>
        <v>17134642.446688425</v>
      </c>
      <c r="G135" s="3">
        <f t="shared" si="21"/>
        <v>0</v>
      </c>
      <c r="H135" s="3">
        <f t="shared" si="26"/>
        <v>6749.407669567957</v>
      </c>
      <c r="I135" s="3"/>
      <c r="J135" s="26">
        <v>1659.4</v>
      </c>
      <c r="K135" s="26">
        <v>0</v>
      </c>
      <c r="L135" s="26">
        <f t="shared" si="29"/>
        <v>1659.4</v>
      </c>
      <c r="M135" s="12"/>
      <c r="N135" s="11">
        <v>10329.873360466428</v>
      </c>
      <c r="O135" s="11">
        <v>10329.87</v>
      </c>
      <c r="P135" s="11">
        <v>7324.54</v>
      </c>
      <c r="Q135" s="11"/>
      <c r="R135" s="11">
        <f t="shared" si="27"/>
        <v>-4.07</v>
      </c>
      <c r="S135" s="11">
        <v>-2.89</v>
      </c>
      <c r="U135" s="22">
        <f t="shared" si="31"/>
        <v>10325.81</v>
      </c>
      <c r="V135" s="22">
        <f t="shared" si="30"/>
        <v>10325.8</v>
      </c>
      <c r="W135" s="22">
        <f t="shared" si="28"/>
        <v>7321.65</v>
      </c>
    </row>
    <row r="136" spans="1:23" ht="12.75">
      <c r="A136" s="1" t="s">
        <v>47</v>
      </c>
      <c r="B136" s="1" t="s">
        <v>50</v>
      </c>
      <c r="C136" s="11">
        <v>2416678.8819122906</v>
      </c>
      <c r="D136" s="3">
        <v>951.5651423787278</v>
      </c>
      <c r="E136" s="3">
        <v>0</v>
      </c>
      <c r="F136" s="3">
        <f t="shared" si="25"/>
        <v>2415727.316769912</v>
      </c>
      <c r="G136" s="3">
        <f t="shared" si="21"/>
        <v>0</v>
      </c>
      <c r="H136" s="3">
        <f t="shared" si="26"/>
        <v>951.5651423787278</v>
      </c>
      <c r="I136" s="3"/>
      <c r="J136" s="26">
        <v>189.3</v>
      </c>
      <c r="K136" s="26">
        <v>0</v>
      </c>
      <c r="L136" s="26">
        <f t="shared" si="29"/>
        <v>189.3</v>
      </c>
      <c r="M136" s="12"/>
      <c r="N136" s="11">
        <v>12766.39662922499</v>
      </c>
      <c r="O136" s="11">
        <v>12766.4</v>
      </c>
      <c r="P136" s="11">
        <v>7324.54</v>
      </c>
      <c r="Q136" s="11"/>
      <c r="R136" s="11">
        <f t="shared" si="27"/>
        <v>-5.03</v>
      </c>
      <c r="S136" s="11">
        <v>-2.89</v>
      </c>
      <c r="U136" s="22">
        <f t="shared" si="31"/>
        <v>12761.37</v>
      </c>
      <c r="V136" s="22">
        <f t="shared" si="30"/>
        <v>12761.37</v>
      </c>
      <c r="W136" s="22">
        <f t="shared" si="28"/>
        <v>7321.65</v>
      </c>
    </row>
    <row r="137" spans="1:23" ht="12.75">
      <c r="A137" s="1" t="s">
        <v>47</v>
      </c>
      <c r="B137" s="1" t="s">
        <v>49</v>
      </c>
      <c r="C137" s="11">
        <v>12163298.413793765</v>
      </c>
      <c r="D137" s="3">
        <v>4789.287841899007</v>
      </c>
      <c r="E137" s="3">
        <v>0</v>
      </c>
      <c r="F137" s="3">
        <f t="shared" si="25"/>
        <v>12158509.125951866</v>
      </c>
      <c r="G137" s="3">
        <f t="shared" si="21"/>
        <v>7.2250000000000005</v>
      </c>
      <c r="H137" s="3">
        <f t="shared" si="26"/>
        <v>4782.062841899006</v>
      </c>
      <c r="I137" s="3"/>
      <c r="J137" s="26">
        <v>1517.1</v>
      </c>
      <c r="K137" s="26">
        <v>2.5</v>
      </c>
      <c r="L137" s="26">
        <f t="shared" si="29"/>
        <v>1514.6</v>
      </c>
      <c r="M137" s="12"/>
      <c r="N137" s="11">
        <v>8017.466491196207</v>
      </c>
      <c r="O137" s="11">
        <v>8018.61</v>
      </c>
      <c r="P137" s="11">
        <v>7324.54</v>
      </c>
      <c r="Q137" s="11"/>
      <c r="R137" s="11">
        <f t="shared" si="27"/>
        <v>-3.16</v>
      </c>
      <c r="S137" s="11">
        <v>-2.89</v>
      </c>
      <c r="U137" s="22">
        <f t="shared" si="31"/>
        <v>8014.31</v>
      </c>
      <c r="V137" s="22">
        <f t="shared" si="30"/>
        <v>8015.45</v>
      </c>
      <c r="W137" s="22">
        <f t="shared" si="28"/>
        <v>7321.65</v>
      </c>
    </row>
    <row r="138" spans="1:23" ht="12.75">
      <c r="A138" s="1" t="s">
        <v>47</v>
      </c>
      <c r="B138" s="1" t="s">
        <v>48</v>
      </c>
      <c r="C138" s="11">
        <v>2905647.909849947</v>
      </c>
      <c r="D138" s="3">
        <v>1144.0962586022074</v>
      </c>
      <c r="E138" s="3">
        <v>0</v>
      </c>
      <c r="F138" s="3">
        <f t="shared" si="25"/>
        <v>2904503.8135913447</v>
      </c>
      <c r="G138" s="3">
        <f t="shared" si="21"/>
        <v>0</v>
      </c>
      <c r="H138" s="3">
        <f t="shared" si="26"/>
        <v>1144.0962586022074</v>
      </c>
      <c r="I138" s="3"/>
      <c r="J138" s="26">
        <v>287.9</v>
      </c>
      <c r="K138" s="26">
        <v>0</v>
      </c>
      <c r="L138" s="26">
        <f t="shared" si="29"/>
        <v>287.9</v>
      </c>
      <c r="M138" s="12"/>
      <c r="N138" s="11">
        <v>10092.559603507978</v>
      </c>
      <c r="O138" s="11">
        <v>10092.56</v>
      </c>
      <c r="P138" s="11">
        <v>7324.54</v>
      </c>
      <c r="Q138" s="11"/>
      <c r="R138" s="11">
        <f t="shared" si="27"/>
        <v>-3.97</v>
      </c>
      <c r="S138" s="11">
        <v>-2.89</v>
      </c>
      <c r="U138" s="22">
        <f t="shared" si="31"/>
        <v>10088.59</v>
      </c>
      <c r="V138" s="22">
        <f t="shared" si="30"/>
        <v>10088.59</v>
      </c>
      <c r="W138" s="22">
        <f t="shared" si="28"/>
        <v>7321.65</v>
      </c>
    </row>
    <row r="139" spans="1:23" ht="12.75">
      <c r="A139" s="1" t="s">
        <v>47</v>
      </c>
      <c r="B139" s="1" t="s">
        <v>46</v>
      </c>
      <c r="C139" s="11">
        <v>2766597.621724056</v>
      </c>
      <c r="D139" s="3">
        <v>1089.3453323584954</v>
      </c>
      <c r="E139" s="3">
        <v>0</v>
      </c>
      <c r="F139" s="3">
        <f t="shared" si="25"/>
        <v>2765508.2763916976</v>
      </c>
      <c r="G139" s="3">
        <f t="shared" si="21"/>
        <v>2.89</v>
      </c>
      <c r="H139" s="3">
        <f t="shared" si="26"/>
        <v>1086.4553323584953</v>
      </c>
      <c r="I139" s="3"/>
      <c r="J139" s="26">
        <v>255.5</v>
      </c>
      <c r="K139" s="26">
        <v>1</v>
      </c>
      <c r="L139" s="26">
        <f t="shared" si="29"/>
        <v>254.5</v>
      </c>
      <c r="M139" s="12"/>
      <c r="N139" s="11">
        <v>10828.170730818223</v>
      </c>
      <c r="O139" s="11">
        <v>10841.94</v>
      </c>
      <c r="P139" s="11">
        <v>7324.54</v>
      </c>
      <c r="Q139" s="11"/>
      <c r="R139" s="11">
        <f t="shared" si="27"/>
        <v>-4.27</v>
      </c>
      <c r="S139" s="11">
        <v>-2.89</v>
      </c>
      <c r="U139" s="22">
        <f t="shared" si="31"/>
        <v>10823.91</v>
      </c>
      <c r="V139" s="22">
        <f t="shared" si="30"/>
        <v>10837.67</v>
      </c>
      <c r="W139" s="22">
        <f t="shared" si="28"/>
        <v>7321.65</v>
      </c>
    </row>
    <row r="140" spans="1:23" ht="12.75">
      <c r="A140" s="1" t="s">
        <v>44</v>
      </c>
      <c r="B140" s="1" t="s">
        <v>45</v>
      </c>
      <c r="C140" s="11">
        <v>131363770.99598514</v>
      </c>
      <c r="D140" s="3">
        <v>51724.36701738759</v>
      </c>
      <c r="E140" s="3">
        <v>0</v>
      </c>
      <c r="F140" s="3">
        <f t="shared" si="25"/>
        <v>131312046.62896775</v>
      </c>
      <c r="G140" s="3">
        <f t="shared" si="21"/>
        <v>2.89</v>
      </c>
      <c r="H140" s="3">
        <f t="shared" si="26"/>
        <v>51721.47701738759</v>
      </c>
      <c r="I140" s="3"/>
      <c r="J140" s="26">
        <v>16134.3</v>
      </c>
      <c r="K140" s="26">
        <v>1</v>
      </c>
      <c r="L140" s="26">
        <f t="shared" si="29"/>
        <v>16133.3</v>
      </c>
      <c r="M140" s="12"/>
      <c r="N140" s="11">
        <v>8141.8946589554635</v>
      </c>
      <c r="O140" s="11">
        <v>8141.95</v>
      </c>
      <c r="P140" s="11">
        <v>7324.54</v>
      </c>
      <c r="Q140" s="11"/>
      <c r="R140" s="11">
        <f t="shared" si="27"/>
        <v>-3.21</v>
      </c>
      <c r="S140" s="11">
        <v>-2.89</v>
      </c>
      <c r="U140" s="22">
        <f t="shared" si="31"/>
        <v>8138.69</v>
      </c>
      <c r="V140" s="22">
        <f t="shared" si="30"/>
        <v>8138.74</v>
      </c>
      <c r="W140" s="22">
        <f t="shared" si="28"/>
        <v>7321.65</v>
      </c>
    </row>
    <row r="141" spans="1:23" ht="12.75">
      <c r="A141" s="1" t="s">
        <v>44</v>
      </c>
      <c r="B141" s="1" t="s">
        <v>43</v>
      </c>
      <c r="C141" s="11">
        <v>77061279.08707714</v>
      </c>
      <c r="D141" s="3">
        <v>30342.809528900743</v>
      </c>
      <c r="E141" s="3">
        <v>0</v>
      </c>
      <c r="F141" s="3">
        <f t="shared" si="25"/>
        <v>77030936.27754824</v>
      </c>
      <c r="G141" s="3">
        <f t="shared" si="21"/>
        <v>695.0450000000001</v>
      </c>
      <c r="H141" s="3">
        <f t="shared" si="26"/>
        <v>29647.76452890074</v>
      </c>
      <c r="I141" s="3"/>
      <c r="J141" s="26">
        <v>10164.9</v>
      </c>
      <c r="K141" s="26">
        <v>240.5</v>
      </c>
      <c r="L141" s="26">
        <f t="shared" si="29"/>
        <v>9924.4</v>
      </c>
      <c r="M141" s="12"/>
      <c r="N141" s="11">
        <v>7581.115317128269</v>
      </c>
      <c r="O141" s="11">
        <v>7587.32</v>
      </c>
      <c r="P141" s="11">
        <v>7324.54</v>
      </c>
      <c r="Q141" s="11"/>
      <c r="R141" s="11">
        <f t="shared" si="27"/>
        <v>-2.99</v>
      </c>
      <c r="S141" s="11">
        <v>-2.89</v>
      </c>
      <c r="U141" s="22">
        <f t="shared" si="31"/>
        <v>7578.13</v>
      </c>
      <c r="V141" s="22">
        <f t="shared" si="30"/>
        <v>7584.33</v>
      </c>
      <c r="W141" s="22">
        <f t="shared" si="28"/>
        <v>7321.65</v>
      </c>
    </row>
    <row r="142" spans="1:23" ht="12.75">
      <c r="A142" s="1" t="s">
        <v>41</v>
      </c>
      <c r="B142" s="1" t="s">
        <v>42</v>
      </c>
      <c r="C142" s="11">
        <v>5784959.984657781</v>
      </c>
      <c r="D142" s="3">
        <v>2277.822805775613</v>
      </c>
      <c r="E142" s="3">
        <v>0</v>
      </c>
      <c r="F142" s="3">
        <f t="shared" si="25"/>
        <v>5782682.161852006</v>
      </c>
      <c r="G142" s="3">
        <f t="shared" si="21"/>
        <v>0</v>
      </c>
      <c r="H142" s="3">
        <f t="shared" si="26"/>
        <v>2277.822805775613</v>
      </c>
      <c r="I142" s="3"/>
      <c r="J142" s="26">
        <v>701.9</v>
      </c>
      <c r="K142" s="26">
        <v>0</v>
      </c>
      <c r="L142" s="26">
        <f t="shared" si="29"/>
        <v>701.9</v>
      </c>
      <c r="M142" s="12"/>
      <c r="N142" s="11">
        <v>8240.683738828748</v>
      </c>
      <c r="O142" s="11">
        <v>8240.92</v>
      </c>
      <c r="P142" s="11">
        <v>7324.54</v>
      </c>
      <c r="Q142" s="11"/>
      <c r="R142" s="11">
        <f t="shared" si="27"/>
        <v>-3.25</v>
      </c>
      <c r="S142" s="11">
        <v>-2.89</v>
      </c>
      <c r="U142" s="22">
        <f t="shared" si="31"/>
        <v>8238.61</v>
      </c>
      <c r="V142" s="22">
        <f t="shared" si="30"/>
        <v>8237.67</v>
      </c>
      <c r="W142" s="22">
        <f t="shared" si="28"/>
        <v>7321.65</v>
      </c>
    </row>
    <row r="143" spans="1:23" ht="12.75">
      <c r="A143" s="1" t="s">
        <v>41</v>
      </c>
      <c r="B143" s="1" t="s">
        <v>40</v>
      </c>
      <c r="C143" s="11">
        <v>4103351.2485028603</v>
      </c>
      <c r="D143" s="3">
        <v>1615.6908740485555</v>
      </c>
      <c r="E143" s="3">
        <v>0</v>
      </c>
      <c r="F143" s="3">
        <f t="shared" si="25"/>
        <v>4101735.557628812</v>
      </c>
      <c r="G143" s="3">
        <f t="shared" si="21"/>
        <v>0</v>
      </c>
      <c r="H143" s="3">
        <f t="shared" si="26"/>
        <v>1615.6908740485555</v>
      </c>
      <c r="I143" s="3"/>
      <c r="J143" s="26">
        <v>484.8</v>
      </c>
      <c r="K143" s="26">
        <v>0</v>
      </c>
      <c r="L143" s="26">
        <f t="shared" si="29"/>
        <v>484.8</v>
      </c>
      <c r="M143" s="12"/>
      <c r="N143" s="11">
        <v>8464.008350872236</v>
      </c>
      <c r="O143" s="11">
        <v>8464.01</v>
      </c>
      <c r="P143" s="11">
        <v>7324.54</v>
      </c>
      <c r="Q143" s="11"/>
      <c r="R143" s="11">
        <f t="shared" si="27"/>
        <v>-3.33</v>
      </c>
      <c r="S143" s="11">
        <v>-2.89</v>
      </c>
      <c r="U143" s="22">
        <f t="shared" si="31"/>
        <v>8460.68</v>
      </c>
      <c r="V143" s="22">
        <f t="shared" si="30"/>
        <v>8460.68</v>
      </c>
      <c r="W143" s="22">
        <f t="shared" si="28"/>
        <v>7321.65</v>
      </c>
    </row>
    <row r="144" spans="1:23" ht="12.75">
      <c r="A144" s="1" t="s">
        <v>37</v>
      </c>
      <c r="B144" s="1" t="s">
        <v>39</v>
      </c>
      <c r="C144" s="11">
        <v>3892602.3083059117</v>
      </c>
      <c r="D144" s="3">
        <v>1532.7086678540823</v>
      </c>
      <c r="E144" s="3">
        <v>0</v>
      </c>
      <c r="F144" s="3">
        <f t="shared" si="25"/>
        <v>3891069.5996380574</v>
      </c>
      <c r="G144" s="3">
        <f t="shared" si="21"/>
        <v>0</v>
      </c>
      <c r="H144" s="3">
        <f t="shared" si="26"/>
        <v>1532.7086678540823</v>
      </c>
      <c r="I144" s="3"/>
      <c r="J144" s="26">
        <v>434.9</v>
      </c>
      <c r="K144" s="26">
        <v>0</v>
      </c>
      <c r="L144" s="26">
        <f t="shared" si="29"/>
        <v>434.9</v>
      </c>
      <c r="M144" s="12"/>
      <c r="N144" s="11">
        <v>8950.568655566594</v>
      </c>
      <c r="O144" s="11">
        <v>8950.57</v>
      </c>
      <c r="P144" s="11">
        <v>7324.54</v>
      </c>
      <c r="Q144" s="11"/>
      <c r="R144" s="11">
        <f t="shared" si="27"/>
        <v>-3.52</v>
      </c>
      <c r="S144" s="11">
        <v>-2.89</v>
      </c>
      <c r="U144" s="22">
        <f t="shared" si="31"/>
        <v>8947.04</v>
      </c>
      <c r="V144" s="22">
        <f t="shared" si="30"/>
        <v>8947.05</v>
      </c>
      <c r="W144" s="22">
        <f t="shared" si="28"/>
        <v>7321.65</v>
      </c>
    </row>
    <row r="145" spans="1:23" ht="12.75">
      <c r="A145" s="1" t="s">
        <v>37</v>
      </c>
      <c r="B145" s="1" t="s">
        <v>38</v>
      </c>
      <c r="C145" s="11">
        <v>9328234.207127227</v>
      </c>
      <c r="D145" s="3">
        <v>3672.9838531229793</v>
      </c>
      <c r="E145" s="3">
        <v>0</v>
      </c>
      <c r="F145" s="3">
        <f t="shared" si="25"/>
        <v>9324561.223274104</v>
      </c>
      <c r="G145" s="3">
        <f t="shared" si="21"/>
        <v>338.13</v>
      </c>
      <c r="H145" s="3">
        <f t="shared" si="26"/>
        <v>3334.853853122979</v>
      </c>
      <c r="I145" s="3"/>
      <c r="J145" s="26">
        <v>1144</v>
      </c>
      <c r="K145" s="26">
        <v>117</v>
      </c>
      <c r="L145" s="26">
        <f t="shared" si="29"/>
        <v>1027</v>
      </c>
      <c r="M145" s="12"/>
      <c r="N145" s="11">
        <v>8154.050880355967</v>
      </c>
      <c r="O145" s="11">
        <v>8248.55</v>
      </c>
      <c r="P145" s="11">
        <v>7324.54</v>
      </c>
      <c r="Q145" s="11"/>
      <c r="R145" s="11">
        <f t="shared" si="27"/>
        <v>-3.25</v>
      </c>
      <c r="S145" s="11">
        <v>-2.89</v>
      </c>
      <c r="U145" s="22">
        <f t="shared" si="31"/>
        <v>8150.84</v>
      </c>
      <c r="V145" s="22">
        <f t="shared" si="30"/>
        <v>8245.3</v>
      </c>
      <c r="W145" s="22">
        <f t="shared" si="28"/>
        <v>7321.65</v>
      </c>
    </row>
    <row r="146" spans="1:23" ht="12.75">
      <c r="A146" s="1" t="s">
        <v>37</v>
      </c>
      <c r="B146" s="1" t="s">
        <v>36</v>
      </c>
      <c r="C146" s="11">
        <v>3552288.6698119347</v>
      </c>
      <c r="D146" s="3">
        <v>1398.7104779039548</v>
      </c>
      <c r="E146" s="3">
        <v>0</v>
      </c>
      <c r="F146" s="3">
        <f t="shared" si="25"/>
        <v>3550889.9593340307</v>
      </c>
      <c r="G146" s="3">
        <f t="shared" si="21"/>
        <v>0</v>
      </c>
      <c r="H146" s="3">
        <f t="shared" si="26"/>
        <v>1398.7104779039548</v>
      </c>
      <c r="I146" s="3"/>
      <c r="J146" s="26">
        <v>370.5</v>
      </c>
      <c r="K146" s="26">
        <v>0</v>
      </c>
      <c r="L146" s="26">
        <f t="shared" si="29"/>
        <v>370.5</v>
      </c>
      <c r="M146" s="12"/>
      <c r="N146" s="11">
        <v>9587.82367020765</v>
      </c>
      <c r="O146" s="11">
        <v>9587.82</v>
      </c>
      <c r="P146" s="11">
        <v>7324.54</v>
      </c>
      <c r="Q146" s="11"/>
      <c r="R146" s="11">
        <f t="shared" si="27"/>
        <v>-3.78</v>
      </c>
      <c r="S146" s="11">
        <v>-2.89</v>
      </c>
      <c r="U146" s="22">
        <f t="shared" si="31"/>
        <v>9584.05</v>
      </c>
      <c r="V146" s="22">
        <f t="shared" si="30"/>
        <v>9584.04</v>
      </c>
      <c r="W146" s="22">
        <f t="shared" si="28"/>
        <v>7321.65</v>
      </c>
    </row>
    <row r="147" spans="1:23" ht="12.75">
      <c r="A147" s="1" t="s">
        <v>33</v>
      </c>
      <c r="B147" s="1" t="s">
        <v>35</v>
      </c>
      <c r="C147" s="11">
        <v>3973759.708144958</v>
      </c>
      <c r="D147" s="3">
        <v>1564.664321255506</v>
      </c>
      <c r="E147" s="3">
        <v>0</v>
      </c>
      <c r="F147" s="3">
        <f t="shared" si="25"/>
        <v>3972195.0438237027</v>
      </c>
      <c r="G147" s="3">
        <f t="shared" si="21"/>
        <v>0</v>
      </c>
      <c r="H147" s="3">
        <f t="shared" si="26"/>
        <v>1564.664321255506</v>
      </c>
      <c r="I147" s="3"/>
      <c r="J147" s="26">
        <v>394.5</v>
      </c>
      <c r="K147" s="26">
        <v>0</v>
      </c>
      <c r="L147" s="26">
        <f t="shared" si="29"/>
        <v>394.5</v>
      </c>
      <c r="M147" s="12"/>
      <c r="N147" s="11">
        <v>10072.901668301542</v>
      </c>
      <c r="O147" s="11">
        <v>10072.9</v>
      </c>
      <c r="P147" s="11">
        <v>7324.54</v>
      </c>
      <c r="Q147" s="11"/>
      <c r="R147" s="11">
        <f t="shared" si="27"/>
        <v>-3.97</v>
      </c>
      <c r="S147" s="11">
        <v>-2.89</v>
      </c>
      <c r="U147" s="22">
        <f t="shared" si="31"/>
        <v>10068.94</v>
      </c>
      <c r="V147" s="22">
        <f t="shared" si="30"/>
        <v>10068.93</v>
      </c>
      <c r="W147" s="22">
        <f t="shared" si="28"/>
        <v>7321.65</v>
      </c>
    </row>
    <row r="148" spans="1:23" ht="12.75">
      <c r="A148" s="1" t="s">
        <v>33</v>
      </c>
      <c r="B148" s="1" t="s">
        <v>34</v>
      </c>
      <c r="C148" s="11">
        <v>21037908.66508226</v>
      </c>
      <c r="D148" s="3">
        <v>8283.657669238584</v>
      </c>
      <c r="E148" s="3">
        <v>0</v>
      </c>
      <c r="F148" s="3">
        <f t="shared" si="25"/>
        <v>21029625.007413022</v>
      </c>
      <c r="G148" s="3">
        <f t="shared" si="21"/>
        <v>0</v>
      </c>
      <c r="H148" s="3">
        <f t="shared" si="26"/>
        <v>8283.657669238584</v>
      </c>
      <c r="I148" s="3"/>
      <c r="J148" s="26">
        <v>2639.5</v>
      </c>
      <c r="K148" s="26">
        <v>0</v>
      </c>
      <c r="L148" s="26">
        <f t="shared" si="29"/>
        <v>2639.5</v>
      </c>
      <c r="M148" s="12"/>
      <c r="N148" s="11">
        <v>7970.414134107862</v>
      </c>
      <c r="O148" s="11">
        <v>7970.41</v>
      </c>
      <c r="P148" s="11">
        <v>7324.54</v>
      </c>
      <c r="Q148" s="11"/>
      <c r="R148" s="11">
        <f t="shared" si="27"/>
        <v>-3.14</v>
      </c>
      <c r="S148" s="11">
        <v>-2.89</v>
      </c>
      <c r="U148" s="22">
        <f t="shared" si="31"/>
        <v>7967.28</v>
      </c>
      <c r="V148" s="22">
        <f t="shared" si="30"/>
        <v>7967.27</v>
      </c>
      <c r="W148" s="22">
        <f t="shared" si="28"/>
        <v>7321.65</v>
      </c>
    </row>
    <row r="149" spans="1:23" ht="12.75">
      <c r="A149" s="1" t="s">
        <v>33</v>
      </c>
      <c r="B149" s="1" t="s">
        <v>32</v>
      </c>
      <c r="C149" s="11">
        <v>3486426.5708936197</v>
      </c>
      <c r="D149" s="3">
        <v>1372.7773355226318</v>
      </c>
      <c r="E149" s="3">
        <v>0</v>
      </c>
      <c r="F149" s="3">
        <f t="shared" si="25"/>
        <v>3485053.793558097</v>
      </c>
      <c r="G149" s="3">
        <f t="shared" si="21"/>
        <v>2.89</v>
      </c>
      <c r="H149" s="3">
        <f t="shared" si="26"/>
        <v>1369.8873355226317</v>
      </c>
      <c r="I149" s="3"/>
      <c r="J149" s="26">
        <v>315.3</v>
      </c>
      <c r="K149" s="26">
        <v>1</v>
      </c>
      <c r="L149" s="26">
        <f t="shared" si="29"/>
        <v>314.3</v>
      </c>
      <c r="M149" s="12"/>
      <c r="N149" s="11">
        <v>11057.489917201458</v>
      </c>
      <c r="O149" s="11">
        <v>11069.37</v>
      </c>
      <c r="P149" s="11">
        <v>7324.54</v>
      </c>
      <c r="Q149" s="11"/>
      <c r="R149" s="11">
        <f t="shared" si="27"/>
        <v>-4.36</v>
      </c>
      <c r="S149" s="11">
        <v>-2.89</v>
      </c>
      <c r="U149" s="22">
        <f t="shared" si="31"/>
        <v>11053.14</v>
      </c>
      <c r="V149" s="22">
        <f t="shared" si="30"/>
        <v>11065.01</v>
      </c>
      <c r="W149" s="22">
        <f t="shared" si="28"/>
        <v>7321.65</v>
      </c>
    </row>
    <row r="150" spans="1:23" ht="12.75">
      <c r="A150" s="1" t="s">
        <v>30</v>
      </c>
      <c r="B150" s="1" t="s">
        <v>208</v>
      </c>
      <c r="C150" s="11">
        <v>2114711.914491576</v>
      </c>
      <c r="D150" s="3">
        <v>832.6659197728701</v>
      </c>
      <c r="E150" s="3">
        <v>0</v>
      </c>
      <c r="F150" s="3">
        <f t="shared" si="25"/>
        <v>2113879.2485718033</v>
      </c>
      <c r="G150" s="3">
        <f t="shared" si="21"/>
        <v>0</v>
      </c>
      <c r="H150" s="3">
        <f t="shared" si="26"/>
        <v>832.6659197728701</v>
      </c>
      <c r="I150" s="3"/>
      <c r="J150" s="26">
        <v>151.8</v>
      </c>
      <c r="K150" s="26">
        <v>0</v>
      </c>
      <c r="L150" s="26">
        <f t="shared" si="29"/>
        <v>151.8</v>
      </c>
      <c r="M150" s="12"/>
      <c r="N150" s="11">
        <v>13885.1734372395</v>
      </c>
      <c r="O150" s="11">
        <v>13887</v>
      </c>
      <c r="P150" s="11">
        <v>7324.54</v>
      </c>
      <c r="Q150" s="11"/>
      <c r="R150" s="11">
        <f t="shared" si="27"/>
        <v>-5.49</v>
      </c>
      <c r="S150" s="11">
        <v>-2.89</v>
      </c>
      <c r="U150" s="22">
        <f t="shared" si="31"/>
        <v>13925.42</v>
      </c>
      <c r="V150" s="22">
        <f t="shared" si="30"/>
        <v>13881.51</v>
      </c>
      <c r="W150" s="22">
        <f t="shared" si="28"/>
        <v>7321.65</v>
      </c>
    </row>
    <row r="151" spans="1:23" ht="12.75">
      <c r="A151" s="1" t="s">
        <v>30</v>
      </c>
      <c r="B151" s="1" t="s">
        <v>31</v>
      </c>
      <c r="C151" s="11">
        <v>3077063.463100761</v>
      </c>
      <c r="D151" s="3">
        <v>1211.5909789623945</v>
      </c>
      <c r="E151" s="3">
        <v>0</v>
      </c>
      <c r="F151" s="3">
        <f t="shared" si="25"/>
        <v>3075851.872121799</v>
      </c>
      <c r="G151" s="3">
        <f t="shared" si="21"/>
        <v>0</v>
      </c>
      <c r="H151" s="3">
        <f t="shared" si="26"/>
        <v>1211.5909789623945</v>
      </c>
      <c r="I151" s="3"/>
      <c r="J151" s="26">
        <v>224</v>
      </c>
      <c r="K151" s="26">
        <v>0</v>
      </c>
      <c r="L151" s="26">
        <f t="shared" si="29"/>
        <v>224</v>
      </c>
      <c r="M151" s="12"/>
      <c r="N151" s="11">
        <v>13736.890460271256</v>
      </c>
      <c r="O151" s="11">
        <v>13736.89</v>
      </c>
      <c r="P151" s="11">
        <v>7324.54</v>
      </c>
      <c r="Q151" s="11"/>
      <c r="R151" s="11">
        <f t="shared" si="27"/>
        <v>-5.41</v>
      </c>
      <c r="S151" s="11">
        <v>-2.89</v>
      </c>
      <c r="U151" s="22">
        <f t="shared" si="31"/>
        <v>13731.48</v>
      </c>
      <c r="V151" s="22">
        <f t="shared" si="30"/>
        <v>13731.48</v>
      </c>
      <c r="W151" s="22">
        <f t="shared" si="28"/>
        <v>7321.65</v>
      </c>
    </row>
    <row r="152" spans="1:23" ht="12.75">
      <c r="A152" s="1" t="s">
        <v>30</v>
      </c>
      <c r="B152" s="1" t="s">
        <v>29</v>
      </c>
      <c r="C152" s="11">
        <v>5704354.81091072</v>
      </c>
      <c r="D152" s="3">
        <v>2246.0845909026502</v>
      </c>
      <c r="E152" s="3">
        <v>0</v>
      </c>
      <c r="F152" s="3">
        <f t="shared" si="25"/>
        <v>5702108.726319818</v>
      </c>
      <c r="G152" s="3">
        <f t="shared" si="21"/>
        <v>0</v>
      </c>
      <c r="H152" s="3">
        <f t="shared" si="26"/>
        <v>2246.0845909026502</v>
      </c>
      <c r="I152" s="3"/>
      <c r="J152" s="26">
        <v>624</v>
      </c>
      <c r="K152" s="26">
        <v>0</v>
      </c>
      <c r="L152" s="26">
        <f t="shared" si="29"/>
        <v>624</v>
      </c>
      <c r="M152" s="12"/>
      <c r="N152" s="11">
        <v>9141.59424825436</v>
      </c>
      <c r="O152" s="11">
        <v>9141.59</v>
      </c>
      <c r="P152" s="11">
        <v>7324.54</v>
      </c>
      <c r="Q152" s="11"/>
      <c r="R152" s="11">
        <f t="shared" si="27"/>
        <v>-3.6</v>
      </c>
      <c r="S152" s="11">
        <v>-2.89</v>
      </c>
      <c r="U152" s="22">
        <f t="shared" si="31"/>
        <v>9137.99</v>
      </c>
      <c r="V152" s="22">
        <f t="shared" si="30"/>
        <v>9137.99</v>
      </c>
      <c r="W152" s="22">
        <f t="shared" si="28"/>
        <v>7321.65</v>
      </c>
    </row>
    <row r="153" spans="1:23" ht="12.75">
      <c r="A153" s="1" t="s">
        <v>28</v>
      </c>
      <c r="B153" s="1" t="s">
        <v>27</v>
      </c>
      <c r="C153" s="11">
        <v>1376589.1232023076</v>
      </c>
      <c r="D153" s="3">
        <v>542.0307326807489</v>
      </c>
      <c r="E153" s="3">
        <v>0</v>
      </c>
      <c r="F153" s="3">
        <f t="shared" si="25"/>
        <v>1376047.0924696268</v>
      </c>
      <c r="G153" s="3">
        <f t="shared" si="21"/>
        <v>2.89</v>
      </c>
      <c r="H153" s="3">
        <f t="shared" si="26"/>
        <v>539.1407326807489</v>
      </c>
      <c r="I153" s="3"/>
      <c r="J153" s="26">
        <v>83</v>
      </c>
      <c r="K153" s="26">
        <v>1</v>
      </c>
      <c r="L153" s="26">
        <f t="shared" si="29"/>
        <v>82</v>
      </c>
      <c r="M153" s="12"/>
      <c r="N153" s="11">
        <v>16585.41112291937</v>
      </c>
      <c r="O153" s="11">
        <v>16698.35</v>
      </c>
      <c r="P153" s="11">
        <v>7324.54</v>
      </c>
      <c r="Q153" s="11"/>
      <c r="R153" s="11">
        <f t="shared" si="27"/>
        <v>-6.57</v>
      </c>
      <c r="S153" s="11">
        <v>-2.89</v>
      </c>
      <c r="U153" s="22">
        <f t="shared" si="31"/>
        <v>16578.88</v>
      </c>
      <c r="V153" s="22">
        <f t="shared" si="30"/>
        <v>16691.78</v>
      </c>
      <c r="W153" s="22">
        <f t="shared" si="28"/>
        <v>7321.65</v>
      </c>
    </row>
    <row r="154" spans="1:23" ht="12.75">
      <c r="A154" s="1" t="s">
        <v>25</v>
      </c>
      <c r="B154" s="1" t="s">
        <v>26</v>
      </c>
      <c r="C154" s="11">
        <v>9623998.703217747</v>
      </c>
      <c r="D154" s="3">
        <v>3789.4408582051974</v>
      </c>
      <c r="E154" s="3">
        <v>0</v>
      </c>
      <c r="F154" s="3">
        <f t="shared" si="25"/>
        <v>9620209.26235954</v>
      </c>
      <c r="G154" s="3">
        <f t="shared" si="21"/>
        <v>0</v>
      </c>
      <c r="H154" s="3">
        <f t="shared" si="26"/>
        <v>3789.4408582051974</v>
      </c>
      <c r="I154" s="3"/>
      <c r="J154" s="26">
        <v>907.8</v>
      </c>
      <c r="K154" s="26">
        <v>0</v>
      </c>
      <c r="L154" s="26">
        <f t="shared" si="29"/>
        <v>907.8</v>
      </c>
      <c r="M154" s="12"/>
      <c r="N154" s="11">
        <v>10601.452636283044</v>
      </c>
      <c r="O154" s="11">
        <v>10601.45</v>
      </c>
      <c r="P154" s="11">
        <v>7324.54</v>
      </c>
      <c r="Q154" s="11"/>
      <c r="R154" s="11">
        <f t="shared" si="27"/>
        <v>-4.17</v>
      </c>
      <c r="S154" s="11">
        <v>-2.89</v>
      </c>
      <c r="U154" s="22">
        <f t="shared" si="31"/>
        <v>10597.28</v>
      </c>
      <c r="V154" s="22">
        <f t="shared" si="30"/>
        <v>10597.28</v>
      </c>
      <c r="W154" s="22">
        <f t="shared" si="28"/>
        <v>7321.65</v>
      </c>
    </row>
    <row r="155" spans="1:23" ht="12.75">
      <c r="A155" s="1" t="s">
        <v>25</v>
      </c>
      <c r="B155" s="1" t="s">
        <v>24</v>
      </c>
      <c r="C155" s="11">
        <v>2713685.196362842</v>
      </c>
      <c r="D155" s="3">
        <v>1068.5111123264958</v>
      </c>
      <c r="E155" s="3">
        <v>0</v>
      </c>
      <c r="F155" s="3">
        <f t="shared" si="25"/>
        <v>2712616.6852505156</v>
      </c>
      <c r="G155" s="3">
        <f t="shared" si="21"/>
        <v>0</v>
      </c>
      <c r="H155" s="3">
        <f t="shared" si="26"/>
        <v>1068.5111123264958</v>
      </c>
      <c r="I155" s="3"/>
      <c r="J155" s="26">
        <v>201.6</v>
      </c>
      <c r="K155" s="26">
        <v>0</v>
      </c>
      <c r="L155" s="26">
        <f t="shared" si="29"/>
        <v>201.6</v>
      </c>
      <c r="M155" s="12"/>
      <c r="N155" s="11">
        <v>13460.74006132362</v>
      </c>
      <c r="O155" s="11">
        <v>13460.74</v>
      </c>
      <c r="P155" s="11">
        <v>7324.54</v>
      </c>
      <c r="Q155" s="11"/>
      <c r="R155" s="11">
        <f t="shared" si="27"/>
        <v>-5.3</v>
      </c>
      <c r="S155" s="11">
        <v>-2.89</v>
      </c>
      <c r="U155" s="22">
        <f t="shared" si="31"/>
        <v>13455.44</v>
      </c>
      <c r="V155" s="22">
        <f t="shared" si="30"/>
        <v>13455.44</v>
      </c>
      <c r="W155" s="22">
        <f t="shared" si="28"/>
        <v>7321.65</v>
      </c>
    </row>
    <row r="156" spans="1:23" ht="12.75">
      <c r="A156" s="1" t="s">
        <v>22</v>
      </c>
      <c r="B156" s="1" t="s">
        <v>23</v>
      </c>
      <c r="C156" s="11">
        <v>8005187.508748746</v>
      </c>
      <c r="D156" s="3">
        <v>3152.035402197625</v>
      </c>
      <c r="E156" s="3">
        <v>0</v>
      </c>
      <c r="F156" s="3">
        <f t="shared" si="25"/>
        <v>8002035.473346548</v>
      </c>
      <c r="G156" s="3">
        <f t="shared" si="21"/>
        <v>2245.53</v>
      </c>
      <c r="H156" s="3">
        <f t="shared" si="26"/>
        <v>906.5054021976248</v>
      </c>
      <c r="I156" s="3"/>
      <c r="J156" s="26">
        <v>1032.2</v>
      </c>
      <c r="K156" s="26">
        <v>777</v>
      </c>
      <c r="L156" s="26">
        <f t="shared" si="29"/>
        <v>255.20000000000005</v>
      </c>
      <c r="M156" s="12"/>
      <c r="N156" s="11">
        <v>7755.461643817812</v>
      </c>
      <c r="O156" s="11">
        <v>9067.48</v>
      </c>
      <c r="P156" s="11">
        <v>7324.54</v>
      </c>
      <c r="Q156" s="11"/>
      <c r="R156" s="11">
        <f t="shared" si="27"/>
        <v>-3.55</v>
      </c>
      <c r="S156" s="11">
        <v>-2.89</v>
      </c>
      <c r="U156" s="22">
        <f t="shared" si="31"/>
        <v>7752.41</v>
      </c>
      <c r="V156" s="22">
        <f t="shared" si="30"/>
        <v>9063.93</v>
      </c>
      <c r="W156" s="22">
        <f t="shared" si="28"/>
        <v>7321.65</v>
      </c>
    </row>
    <row r="157" spans="1:23" ht="12.75">
      <c r="A157" s="1" t="s">
        <v>22</v>
      </c>
      <c r="B157" s="1" t="s">
        <v>209</v>
      </c>
      <c r="C157" s="11">
        <v>1970813.9758990803</v>
      </c>
      <c r="D157" s="3">
        <v>776.006235505499</v>
      </c>
      <c r="E157" s="3">
        <v>0</v>
      </c>
      <c r="F157" s="3">
        <f t="shared" si="25"/>
        <v>1970037.9696635748</v>
      </c>
      <c r="G157" s="3">
        <f t="shared" si="21"/>
        <v>0</v>
      </c>
      <c r="H157" s="3">
        <f t="shared" si="26"/>
        <v>776.006235505499</v>
      </c>
      <c r="I157" s="3"/>
      <c r="J157" s="26">
        <v>141.3</v>
      </c>
      <c r="K157" s="26">
        <v>0</v>
      </c>
      <c r="L157" s="26">
        <f t="shared" si="29"/>
        <v>141.3</v>
      </c>
      <c r="M157" s="12"/>
      <c r="N157" s="11">
        <v>13947.728067226328</v>
      </c>
      <c r="O157" s="11">
        <v>13947.73</v>
      </c>
      <c r="P157" s="11">
        <v>7324.54</v>
      </c>
      <c r="Q157" s="11"/>
      <c r="R157" s="11">
        <f t="shared" si="27"/>
        <v>-5.49</v>
      </c>
      <c r="S157" s="11">
        <v>-2.89</v>
      </c>
      <c r="U157" s="22">
        <f t="shared" si="31"/>
        <v>13942.24</v>
      </c>
      <c r="V157" s="22">
        <f t="shared" si="30"/>
        <v>13942.24</v>
      </c>
      <c r="W157" s="22">
        <f t="shared" si="28"/>
        <v>7321.65</v>
      </c>
    </row>
    <row r="158" spans="1:23" ht="12.75">
      <c r="A158" s="1" t="s">
        <v>21</v>
      </c>
      <c r="B158" s="1" t="s">
        <v>21</v>
      </c>
      <c r="C158" s="11">
        <v>28764565.597721998</v>
      </c>
      <c r="D158" s="3">
        <v>11326.021906890644</v>
      </c>
      <c r="E158" s="3">
        <v>0</v>
      </c>
      <c r="F158" s="3">
        <f t="shared" si="25"/>
        <v>28753239.575815108</v>
      </c>
      <c r="G158" s="3">
        <f t="shared" si="21"/>
        <v>5.78</v>
      </c>
      <c r="H158" s="3">
        <f t="shared" si="26"/>
        <v>11320.241906890644</v>
      </c>
      <c r="I158" s="3"/>
      <c r="J158" s="26">
        <v>3466.9</v>
      </c>
      <c r="K158" s="26">
        <v>2</v>
      </c>
      <c r="L158" s="26">
        <f t="shared" si="29"/>
        <v>3464.9</v>
      </c>
      <c r="M158" s="12"/>
      <c r="N158" s="11">
        <v>8298.109161586082</v>
      </c>
      <c r="O158" s="11">
        <v>8298.67</v>
      </c>
      <c r="P158" s="11">
        <v>7324.54</v>
      </c>
      <c r="Q158" s="11"/>
      <c r="R158" s="11">
        <f t="shared" si="27"/>
        <v>-3.27</v>
      </c>
      <c r="S158" s="11">
        <v>-2.89</v>
      </c>
      <c r="U158" s="22">
        <f t="shared" si="31"/>
        <v>8293.65</v>
      </c>
      <c r="V158" s="22">
        <f t="shared" si="30"/>
        <v>8295.4</v>
      </c>
      <c r="W158" s="22">
        <f t="shared" si="28"/>
        <v>7321.65</v>
      </c>
    </row>
    <row r="159" spans="1:23" ht="12.75">
      <c r="A159" s="1" t="s">
        <v>19</v>
      </c>
      <c r="B159" s="1" t="s">
        <v>20</v>
      </c>
      <c r="C159" s="11">
        <v>4115656.33</v>
      </c>
      <c r="D159" s="3">
        <v>0</v>
      </c>
      <c r="E159" s="3">
        <v>157677.98044465724</v>
      </c>
      <c r="F159" s="3">
        <f t="shared" si="25"/>
        <v>3957978.349555343</v>
      </c>
      <c r="G159" s="3">
        <f t="shared" si="21"/>
        <v>0</v>
      </c>
      <c r="H159" s="3">
        <f t="shared" si="26"/>
        <v>0</v>
      </c>
      <c r="I159" s="3"/>
      <c r="J159" s="26">
        <v>347.3</v>
      </c>
      <c r="K159" s="26">
        <v>0</v>
      </c>
      <c r="L159" s="26">
        <f t="shared" si="29"/>
        <v>347.3</v>
      </c>
      <c r="M159" s="12"/>
      <c r="N159" s="11">
        <v>11396.424847553535</v>
      </c>
      <c r="O159" s="11">
        <v>11396.42</v>
      </c>
      <c r="P159" s="11">
        <v>7324.54</v>
      </c>
      <c r="Q159" s="11"/>
      <c r="R159" s="11">
        <f t="shared" si="27"/>
        <v>0</v>
      </c>
      <c r="S159" s="11">
        <v>-2.89</v>
      </c>
      <c r="U159" s="22">
        <f t="shared" si="31"/>
        <v>11396.42</v>
      </c>
      <c r="V159" s="22">
        <f t="shared" si="30"/>
        <v>11396.42</v>
      </c>
      <c r="W159" s="22">
        <f t="shared" si="28"/>
        <v>7321.65</v>
      </c>
    </row>
    <row r="160" spans="1:23" ht="12.75">
      <c r="A160" s="1" t="s">
        <v>19</v>
      </c>
      <c r="B160" s="1" t="s">
        <v>18</v>
      </c>
      <c r="C160" s="11">
        <v>17227781.638010923</v>
      </c>
      <c r="D160" s="3">
        <v>6783.423569403487</v>
      </c>
      <c r="E160" s="3">
        <v>0</v>
      </c>
      <c r="F160" s="3">
        <f t="shared" si="25"/>
        <v>17220998.21444152</v>
      </c>
      <c r="G160" s="3">
        <f t="shared" si="21"/>
        <v>0</v>
      </c>
      <c r="H160" s="3">
        <f t="shared" si="26"/>
        <v>6783.423569403487</v>
      </c>
      <c r="I160" s="3"/>
      <c r="J160" s="26">
        <v>2236.3</v>
      </c>
      <c r="K160" s="26">
        <v>0</v>
      </c>
      <c r="L160" s="26">
        <f t="shared" si="29"/>
        <v>2236.3</v>
      </c>
      <c r="M160" s="12"/>
      <c r="N160" s="11">
        <v>7703.698805174136</v>
      </c>
      <c r="O160" s="11">
        <v>7703.63</v>
      </c>
      <c r="P160" s="11">
        <v>7324.54</v>
      </c>
      <c r="Q160" s="11"/>
      <c r="R160" s="11">
        <f t="shared" si="27"/>
        <v>-3.03</v>
      </c>
      <c r="S160" s="11">
        <v>-2.89</v>
      </c>
      <c r="U160" s="22">
        <f t="shared" si="31"/>
        <v>7700.67</v>
      </c>
      <c r="V160" s="22">
        <f t="shared" si="30"/>
        <v>7700.6</v>
      </c>
      <c r="W160" s="22">
        <f t="shared" si="28"/>
        <v>7321.65</v>
      </c>
    </row>
    <row r="161" spans="1:23" ht="12.75">
      <c r="A161" s="1" t="s">
        <v>13</v>
      </c>
      <c r="B161" s="1" t="s">
        <v>17</v>
      </c>
      <c r="C161" s="11">
        <v>3836622.144113395</v>
      </c>
      <c r="D161" s="3">
        <v>1510.666528408528</v>
      </c>
      <c r="E161" s="3">
        <v>0</v>
      </c>
      <c r="F161" s="3">
        <f t="shared" si="25"/>
        <v>3835111.4775849865</v>
      </c>
      <c r="G161" s="3">
        <f t="shared" si="21"/>
        <v>0</v>
      </c>
      <c r="H161" s="3">
        <f t="shared" si="26"/>
        <v>1510.666528408528</v>
      </c>
      <c r="I161" s="3"/>
      <c r="J161" s="26">
        <v>404.5</v>
      </c>
      <c r="K161" s="26">
        <v>0</v>
      </c>
      <c r="L161" s="26">
        <f t="shared" si="29"/>
        <v>404.5</v>
      </c>
      <c r="M161" s="12"/>
      <c r="N161" s="11">
        <v>9484.850788908268</v>
      </c>
      <c r="O161" s="11">
        <v>9484.85</v>
      </c>
      <c r="P161" s="11">
        <v>7324.54</v>
      </c>
      <c r="Q161" s="11"/>
      <c r="R161" s="11">
        <f t="shared" si="27"/>
        <v>-3.73</v>
      </c>
      <c r="S161" s="11">
        <v>-2.89</v>
      </c>
      <c r="U161" s="22">
        <f t="shared" si="31"/>
        <v>9481.12</v>
      </c>
      <c r="V161" s="22">
        <f t="shared" si="30"/>
        <v>9481.12</v>
      </c>
      <c r="W161" s="22">
        <f t="shared" si="28"/>
        <v>7321.65</v>
      </c>
    </row>
    <row r="162" spans="1:23" ht="12.75">
      <c r="A162" s="1" t="s">
        <v>13</v>
      </c>
      <c r="B162" s="1" t="s">
        <v>16</v>
      </c>
      <c r="C162" s="11">
        <v>1576855.1495092479</v>
      </c>
      <c r="D162" s="3">
        <v>620.8853009325279</v>
      </c>
      <c r="E162" s="3">
        <v>0</v>
      </c>
      <c r="F162" s="3">
        <f t="shared" si="25"/>
        <v>1576234.2642083154</v>
      </c>
      <c r="G162" s="3">
        <f t="shared" si="21"/>
        <v>0</v>
      </c>
      <c r="H162" s="3">
        <f t="shared" si="26"/>
        <v>620.8853009325279</v>
      </c>
      <c r="I162" s="3"/>
      <c r="J162" s="26">
        <v>103</v>
      </c>
      <c r="K162" s="26">
        <v>0</v>
      </c>
      <c r="L162" s="26">
        <f t="shared" si="29"/>
        <v>103</v>
      </c>
      <c r="M162" s="12"/>
      <c r="N162" s="11">
        <v>15309.27329620629</v>
      </c>
      <c r="O162" s="11">
        <v>15309.27</v>
      </c>
      <c r="P162" s="11">
        <v>7324.54</v>
      </c>
      <c r="Q162" s="11"/>
      <c r="R162" s="11">
        <f t="shared" si="27"/>
        <v>-6.03</v>
      </c>
      <c r="S162" s="11">
        <v>-2.89</v>
      </c>
      <c r="U162" s="22">
        <f t="shared" si="31"/>
        <v>15303.25</v>
      </c>
      <c r="V162" s="22">
        <f t="shared" si="30"/>
        <v>15303.24</v>
      </c>
      <c r="W162" s="22">
        <f t="shared" si="28"/>
        <v>7321.65</v>
      </c>
    </row>
    <row r="163" spans="1:23" ht="12.75">
      <c r="A163" s="1" t="s">
        <v>13</v>
      </c>
      <c r="B163" s="1" t="s">
        <v>15</v>
      </c>
      <c r="C163" s="11">
        <v>2751870.57495019</v>
      </c>
      <c r="D163" s="3">
        <v>1083.5465708990898</v>
      </c>
      <c r="E163" s="3">
        <v>0</v>
      </c>
      <c r="F163" s="3">
        <f t="shared" si="25"/>
        <v>2750787.028379291</v>
      </c>
      <c r="G163" s="3">
        <f t="shared" si="21"/>
        <v>0</v>
      </c>
      <c r="H163" s="3">
        <f t="shared" si="26"/>
        <v>1083.5465708990898</v>
      </c>
      <c r="I163" s="3"/>
      <c r="J163" s="26">
        <v>224.7</v>
      </c>
      <c r="K163" s="26">
        <v>0</v>
      </c>
      <c r="L163" s="26">
        <f t="shared" si="29"/>
        <v>224.7</v>
      </c>
      <c r="M163" s="12"/>
      <c r="N163" s="11">
        <v>12246.86504205692</v>
      </c>
      <c r="O163" s="11">
        <v>12246.87</v>
      </c>
      <c r="P163" s="11">
        <v>7324.54</v>
      </c>
      <c r="Q163" s="11"/>
      <c r="R163" s="11">
        <f t="shared" si="27"/>
        <v>-4.82</v>
      </c>
      <c r="S163" s="11">
        <v>-2.89</v>
      </c>
      <c r="U163" s="22">
        <f t="shared" si="31"/>
        <v>12242.04</v>
      </c>
      <c r="V163" s="22">
        <f t="shared" si="30"/>
        <v>12242.05</v>
      </c>
      <c r="W163" s="22">
        <f t="shared" si="28"/>
        <v>7321.65</v>
      </c>
    </row>
    <row r="164" spans="1:23" ht="12.75">
      <c r="A164" s="1" t="s">
        <v>13</v>
      </c>
      <c r="B164" s="1" t="s">
        <v>14</v>
      </c>
      <c r="C164" s="11">
        <v>2030005.5482666146</v>
      </c>
      <c r="D164" s="3">
        <v>799.3128640398471</v>
      </c>
      <c r="E164" s="3">
        <v>0</v>
      </c>
      <c r="F164" s="3">
        <f aca="true" t="shared" si="32" ref="F164:F195">C164-D164-E164</f>
        <v>2029206.2354025748</v>
      </c>
      <c r="G164" s="3">
        <f aca="true" t="shared" si="33" ref="G164:G182">K164*-S164</f>
        <v>0</v>
      </c>
      <c r="H164" s="3">
        <f aca="true" t="shared" si="34" ref="H164:H195">D164-G164</f>
        <v>799.3128640398471</v>
      </c>
      <c r="I164" s="3"/>
      <c r="J164" s="26">
        <v>139</v>
      </c>
      <c r="K164" s="26">
        <v>0</v>
      </c>
      <c r="L164" s="26">
        <f t="shared" si="29"/>
        <v>139</v>
      </c>
      <c r="M164" s="12"/>
      <c r="N164" s="11">
        <v>14604.356462349744</v>
      </c>
      <c r="O164" s="11">
        <v>14604.36</v>
      </c>
      <c r="P164" s="11">
        <v>7324.54</v>
      </c>
      <c r="Q164" s="11"/>
      <c r="R164" s="11">
        <f aca="true" t="shared" si="35" ref="R164:R181">ROUND(H164/-L164,2)</f>
        <v>-5.75</v>
      </c>
      <c r="S164" s="11">
        <v>-2.89</v>
      </c>
      <c r="U164" s="22">
        <f t="shared" si="31"/>
        <v>14598.61</v>
      </c>
      <c r="V164" s="22">
        <f t="shared" si="30"/>
        <v>14598.61</v>
      </c>
      <c r="W164" s="22">
        <f aca="true" t="shared" si="36" ref="W164:W181">P164+S164</f>
        <v>7321.65</v>
      </c>
    </row>
    <row r="165" spans="1:23" ht="12.75">
      <c r="A165" s="1" t="s">
        <v>13</v>
      </c>
      <c r="B165" s="1" t="s">
        <v>12</v>
      </c>
      <c r="C165" s="11">
        <v>1413919.3891967107</v>
      </c>
      <c r="D165" s="3">
        <v>556.7294914367702</v>
      </c>
      <c r="E165" s="3">
        <v>0</v>
      </c>
      <c r="F165" s="3">
        <f t="shared" si="32"/>
        <v>1413362.6597052738</v>
      </c>
      <c r="G165" s="3">
        <f t="shared" si="33"/>
        <v>0</v>
      </c>
      <c r="H165" s="3">
        <f t="shared" si="34"/>
        <v>556.7294914367702</v>
      </c>
      <c r="I165" s="3"/>
      <c r="J165" s="26">
        <v>90.8</v>
      </c>
      <c r="K165" s="26">
        <v>0</v>
      </c>
      <c r="L165" s="26">
        <f t="shared" si="29"/>
        <v>90.8</v>
      </c>
      <c r="M165" s="12"/>
      <c r="N165" s="11">
        <v>15571.799440492408</v>
      </c>
      <c r="O165" s="11">
        <v>15571.8</v>
      </c>
      <c r="P165" s="11">
        <v>7324.54</v>
      </c>
      <c r="Q165" s="11"/>
      <c r="R165" s="11">
        <f t="shared" si="35"/>
        <v>-6.13</v>
      </c>
      <c r="S165" s="11">
        <v>-2.89</v>
      </c>
      <c r="U165" s="22">
        <f t="shared" si="31"/>
        <v>15565.67</v>
      </c>
      <c r="V165" s="22">
        <f t="shared" si="30"/>
        <v>15565.67</v>
      </c>
      <c r="W165" s="22">
        <f t="shared" si="36"/>
        <v>7321.65</v>
      </c>
    </row>
    <row r="166" spans="1:23" ht="12.75">
      <c r="A166" s="1" t="s">
        <v>3</v>
      </c>
      <c r="B166" s="1" t="s">
        <v>11</v>
      </c>
      <c r="C166" s="11">
        <v>15013132.537349917</v>
      </c>
      <c r="D166" s="3">
        <v>5911.407472204068</v>
      </c>
      <c r="E166" s="3">
        <v>0</v>
      </c>
      <c r="F166" s="3">
        <f t="shared" si="32"/>
        <v>15007221.129877713</v>
      </c>
      <c r="G166" s="3">
        <f t="shared" si="33"/>
        <v>2.89</v>
      </c>
      <c r="H166" s="3">
        <f t="shared" si="34"/>
        <v>5908.517472204067</v>
      </c>
      <c r="I166" s="3"/>
      <c r="J166" s="26">
        <v>1891.8</v>
      </c>
      <c r="K166" s="26">
        <v>1</v>
      </c>
      <c r="L166" s="26">
        <f t="shared" si="29"/>
        <v>1890.8</v>
      </c>
      <c r="M166" s="12"/>
      <c r="N166" s="11">
        <v>7935.898370520096</v>
      </c>
      <c r="O166" s="11">
        <v>7936.22</v>
      </c>
      <c r="P166" s="11">
        <v>7324.54</v>
      </c>
      <c r="Q166" s="11"/>
      <c r="R166" s="11">
        <f t="shared" si="35"/>
        <v>-3.12</v>
      </c>
      <c r="S166" s="11">
        <v>-2.89</v>
      </c>
      <c r="U166" s="22">
        <f t="shared" si="31"/>
        <v>7932.77</v>
      </c>
      <c r="V166" s="22">
        <f t="shared" si="30"/>
        <v>7933.1</v>
      </c>
      <c r="W166" s="22">
        <f t="shared" si="36"/>
        <v>7321.65</v>
      </c>
    </row>
    <row r="167" spans="1:23" ht="12.75">
      <c r="A167" s="1" t="s">
        <v>3</v>
      </c>
      <c r="B167" s="1" t="s">
        <v>10</v>
      </c>
      <c r="C167" s="11">
        <v>15357304.940775843</v>
      </c>
      <c r="D167" s="3">
        <v>6046.925047385455</v>
      </c>
      <c r="E167" s="3">
        <v>0</v>
      </c>
      <c r="F167" s="3">
        <f t="shared" si="32"/>
        <v>15351258.015728459</v>
      </c>
      <c r="G167" s="3">
        <f t="shared" si="33"/>
        <v>0</v>
      </c>
      <c r="H167" s="3">
        <f t="shared" si="34"/>
        <v>6046.925047385455</v>
      </c>
      <c r="I167" s="3"/>
      <c r="J167" s="26">
        <v>2018.8</v>
      </c>
      <c r="K167" s="26">
        <v>0</v>
      </c>
      <c r="L167" s="26">
        <f t="shared" si="29"/>
        <v>2018.8</v>
      </c>
      <c r="M167" s="12"/>
      <c r="N167" s="11">
        <v>7607.145304525383</v>
      </c>
      <c r="O167" s="11">
        <v>7607.15</v>
      </c>
      <c r="P167" s="11">
        <v>7324.54</v>
      </c>
      <c r="Q167" s="14"/>
      <c r="R167" s="11">
        <f t="shared" si="35"/>
        <v>-3</v>
      </c>
      <c r="S167" s="11">
        <v>-2.89</v>
      </c>
      <c r="U167" s="22">
        <f t="shared" si="31"/>
        <v>7604.15</v>
      </c>
      <c r="V167" s="22">
        <f t="shared" si="30"/>
        <v>7604.15</v>
      </c>
      <c r="W167" s="22">
        <f t="shared" si="36"/>
        <v>7321.65</v>
      </c>
    </row>
    <row r="168" spans="1:23" ht="12.75">
      <c r="A168" s="1" t="s">
        <v>3</v>
      </c>
      <c r="B168" s="1" t="s">
        <v>9</v>
      </c>
      <c r="C168" s="11">
        <v>21700252.37</v>
      </c>
      <c r="D168" s="3">
        <v>0</v>
      </c>
      <c r="E168" s="3">
        <v>859604.0556824732</v>
      </c>
      <c r="F168" s="3">
        <f t="shared" si="32"/>
        <v>20840648.31431753</v>
      </c>
      <c r="G168" s="3">
        <f t="shared" si="33"/>
        <v>0</v>
      </c>
      <c r="H168" s="3">
        <f t="shared" si="34"/>
        <v>0</v>
      </c>
      <c r="I168" s="3"/>
      <c r="J168" s="26">
        <v>2520.5</v>
      </c>
      <c r="K168" s="26">
        <v>0</v>
      </c>
      <c r="L168" s="26">
        <f t="shared" si="29"/>
        <v>2520.5</v>
      </c>
      <c r="M168" s="12"/>
      <c r="N168" s="11">
        <v>8268.457970369978</v>
      </c>
      <c r="O168" s="11">
        <v>8268.46</v>
      </c>
      <c r="P168" s="11">
        <v>7324.54</v>
      </c>
      <c r="Q168" s="14"/>
      <c r="R168" s="11">
        <f t="shared" si="35"/>
        <v>0</v>
      </c>
      <c r="S168" s="11">
        <v>-2.89</v>
      </c>
      <c r="U168" s="22">
        <f t="shared" si="31"/>
        <v>8268.46</v>
      </c>
      <c r="V168" s="22">
        <f t="shared" si="30"/>
        <v>8268.46</v>
      </c>
      <c r="W168" s="22">
        <f t="shared" si="36"/>
        <v>7321.65</v>
      </c>
    </row>
    <row r="169" spans="1:23" ht="12.75">
      <c r="A169" s="1" t="s">
        <v>3</v>
      </c>
      <c r="B169" s="1" t="s">
        <v>8</v>
      </c>
      <c r="C169" s="11">
        <v>55714544.98590604</v>
      </c>
      <c r="D169" s="3">
        <v>21937.552121169174</v>
      </c>
      <c r="E169" s="3">
        <v>0</v>
      </c>
      <c r="F169" s="3">
        <f t="shared" si="32"/>
        <v>55692607.43378487</v>
      </c>
      <c r="G169" s="3">
        <f t="shared" si="33"/>
        <v>0</v>
      </c>
      <c r="H169" s="3">
        <f t="shared" si="34"/>
        <v>21937.552121169174</v>
      </c>
      <c r="I169" s="3"/>
      <c r="J169" s="26">
        <v>7343.1</v>
      </c>
      <c r="K169" s="26">
        <v>0</v>
      </c>
      <c r="L169" s="26">
        <f t="shared" si="29"/>
        <v>7343.1</v>
      </c>
      <c r="M169" s="12"/>
      <c r="N169" s="11">
        <v>7587.333004576547</v>
      </c>
      <c r="O169" s="11">
        <v>7587.37</v>
      </c>
      <c r="P169" s="11">
        <v>7324.54</v>
      </c>
      <c r="Q169" s="14"/>
      <c r="R169" s="11">
        <f t="shared" si="35"/>
        <v>-2.99</v>
      </c>
      <c r="S169" s="11">
        <v>-2.89</v>
      </c>
      <c r="U169" s="22">
        <f t="shared" si="31"/>
        <v>7584.35</v>
      </c>
      <c r="V169" s="22">
        <f t="shared" si="30"/>
        <v>7584.38</v>
      </c>
      <c r="W169" s="22">
        <f t="shared" si="36"/>
        <v>7321.65</v>
      </c>
    </row>
    <row r="170" spans="1:23" ht="12.75">
      <c r="A170" s="1" t="s">
        <v>3</v>
      </c>
      <c r="B170" s="1" t="s">
        <v>7</v>
      </c>
      <c r="C170" s="11">
        <v>28674807.624246478</v>
      </c>
      <c r="D170" s="3">
        <v>11290.679785333197</v>
      </c>
      <c r="E170" s="3">
        <v>0</v>
      </c>
      <c r="F170" s="3">
        <f t="shared" si="32"/>
        <v>28663516.944461145</v>
      </c>
      <c r="G170" s="3">
        <f t="shared" si="33"/>
        <v>0</v>
      </c>
      <c r="H170" s="3">
        <f t="shared" si="34"/>
        <v>11290.679785333197</v>
      </c>
      <c r="I170" s="3"/>
      <c r="J170" s="26">
        <v>3779.3</v>
      </c>
      <c r="K170" s="26">
        <v>0</v>
      </c>
      <c r="L170" s="26">
        <f t="shared" si="29"/>
        <v>3779.3</v>
      </c>
      <c r="M170" s="12"/>
      <c r="N170" s="11">
        <v>7587.333004589865</v>
      </c>
      <c r="O170" s="11">
        <v>7587.33</v>
      </c>
      <c r="P170" s="11">
        <v>7324.54</v>
      </c>
      <c r="Q170" s="14"/>
      <c r="R170" s="11">
        <f t="shared" si="35"/>
        <v>-2.99</v>
      </c>
      <c r="S170" s="11">
        <v>-2.89</v>
      </c>
      <c r="U170" s="22">
        <f t="shared" si="31"/>
        <v>7584.35</v>
      </c>
      <c r="V170" s="22">
        <f t="shared" si="30"/>
        <v>7584.34</v>
      </c>
      <c r="W170" s="22">
        <f t="shared" si="36"/>
        <v>7321.65</v>
      </c>
    </row>
    <row r="171" spans="1:23" ht="12.75">
      <c r="A171" s="1" t="s">
        <v>3</v>
      </c>
      <c r="B171" s="1" t="s">
        <v>6</v>
      </c>
      <c r="C171" s="11">
        <v>175227998.25330585</v>
      </c>
      <c r="D171" s="3">
        <v>68995.86716076499</v>
      </c>
      <c r="E171" s="3">
        <v>0</v>
      </c>
      <c r="F171" s="3">
        <f t="shared" si="32"/>
        <v>175159002.38614509</v>
      </c>
      <c r="G171" s="3">
        <f t="shared" si="33"/>
        <v>23.12</v>
      </c>
      <c r="H171" s="3">
        <f t="shared" si="34"/>
        <v>68972.747160765</v>
      </c>
      <c r="I171" s="3"/>
      <c r="J171" s="26">
        <v>22215.6</v>
      </c>
      <c r="K171" s="26">
        <v>8</v>
      </c>
      <c r="L171" s="26">
        <f t="shared" si="29"/>
        <v>22207.6</v>
      </c>
      <c r="M171" s="12"/>
      <c r="N171" s="11">
        <v>7887.610429306697</v>
      </c>
      <c r="O171" s="11">
        <v>7887.81</v>
      </c>
      <c r="P171" s="11">
        <v>7324.54</v>
      </c>
      <c r="Q171" s="14"/>
      <c r="R171" s="11">
        <f t="shared" si="35"/>
        <v>-3.11</v>
      </c>
      <c r="S171" s="11">
        <v>-2.89</v>
      </c>
      <c r="U171" s="22">
        <f t="shared" si="31"/>
        <v>7884.5</v>
      </c>
      <c r="V171" s="22">
        <f t="shared" si="30"/>
        <v>7884.7</v>
      </c>
      <c r="W171" s="22">
        <f t="shared" si="36"/>
        <v>7321.65</v>
      </c>
    </row>
    <row r="172" spans="1:23" ht="12.75">
      <c r="A172" s="1" t="s">
        <v>3</v>
      </c>
      <c r="B172" s="1" t="s">
        <v>209</v>
      </c>
      <c r="C172" s="11">
        <v>10721318.6</v>
      </c>
      <c r="D172" s="3">
        <v>0</v>
      </c>
      <c r="E172" s="3">
        <v>1724.7237922060303</v>
      </c>
      <c r="F172" s="3">
        <f t="shared" si="32"/>
        <v>10719593.876207793</v>
      </c>
      <c r="G172" s="3">
        <f t="shared" si="33"/>
        <v>0</v>
      </c>
      <c r="H172" s="3">
        <f t="shared" si="34"/>
        <v>0</v>
      </c>
      <c r="I172" s="3"/>
      <c r="J172" s="26">
        <v>1131.9</v>
      </c>
      <c r="K172" s="26">
        <v>0</v>
      </c>
      <c r="L172" s="26">
        <f t="shared" si="29"/>
        <v>1131.9</v>
      </c>
      <c r="M172" s="12"/>
      <c r="N172" s="11">
        <v>9470.442509239148</v>
      </c>
      <c r="O172" s="11">
        <v>9470.44</v>
      </c>
      <c r="P172" s="11">
        <v>7324.54</v>
      </c>
      <c r="Q172" s="14"/>
      <c r="R172" s="11">
        <f t="shared" si="35"/>
        <v>0</v>
      </c>
      <c r="S172" s="11">
        <v>-2.89</v>
      </c>
      <c r="U172" s="22">
        <f t="shared" si="31"/>
        <v>9470.44</v>
      </c>
      <c r="V172" s="22">
        <f t="shared" si="30"/>
        <v>9470.44</v>
      </c>
      <c r="W172" s="22">
        <f t="shared" si="36"/>
        <v>7321.65</v>
      </c>
    </row>
    <row r="173" spans="1:23" ht="12.75">
      <c r="A173" s="1" t="s">
        <v>3</v>
      </c>
      <c r="B173" s="1" t="s">
        <v>210</v>
      </c>
      <c r="C173" s="11">
        <v>18742723.01</v>
      </c>
      <c r="D173" s="3">
        <v>0</v>
      </c>
      <c r="E173" s="3">
        <v>512113.4706090912</v>
      </c>
      <c r="F173" s="3">
        <f t="shared" si="32"/>
        <v>18230609.53939091</v>
      </c>
      <c r="G173" s="3">
        <f t="shared" si="33"/>
        <v>0</v>
      </c>
      <c r="H173" s="3">
        <f t="shared" si="34"/>
        <v>0</v>
      </c>
      <c r="I173" s="3"/>
      <c r="J173" s="26">
        <v>2258.9</v>
      </c>
      <c r="K173" s="26">
        <v>0</v>
      </c>
      <c r="L173" s="26">
        <f t="shared" si="29"/>
        <v>2258.9</v>
      </c>
      <c r="M173" s="12"/>
      <c r="N173" s="11">
        <v>8070.569542428133</v>
      </c>
      <c r="O173" s="11">
        <v>8070.57</v>
      </c>
      <c r="P173" s="11">
        <v>7324.54</v>
      </c>
      <c r="Q173" s="14"/>
      <c r="R173" s="11">
        <f t="shared" si="35"/>
        <v>0</v>
      </c>
      <c r="S173" s="11">
        <v>-2.89</v>
      </c>
      <c r="U173" s="22">
        <f t="shared" si="31"/>
        <v>8070.57</v>
      </c>
      <c r="V173" s="22">
        <f t="shared" si="30"/>
        <v>8070.57</v>
      </c>
      <c r="W173" s="22">
        <f t="shared" si="36"/>
        <v>7321.65</v>
      </c>
    </row>
    <row r="174" spans="1:23" ht="12.75">
      <c r="A174" s="1" t="s">
        <v>3</v>
      </c>
      <c r="B174" s="1" t="s">
        <v>211</v>
      </c>
      <c r="C174" s="11">
        <v>7811325.740894161</v>
      </c>
      <c r="D174" s="3">
        <v>3075.7025049678664</v>
      </c>
      <c r="E174" s="3">
        <v>0</v>
      </c>
      <c r="F174" s="3">
        <f t="shared" si="32"/>
        <v>7808250.038389193</v>
      </c>
      <c r="G174" s="3">
        <f t="shared" si="33"/>
        <v>0</v>
      </c>
      <c r="H174" s="3">
        <f t="shared" si="34"/>
        <v>3075.7025049678664</v>
      </c>
      <c r="I174" s="3"/>
      <c r="J174" s="26">
        <v>949.3</v>
      </c>
      <c r="K174" s="26">
        <v>0</v>
      </c>
      <c r="L174" s="26">
        <f t="shared" si="29"/>
        <v>949.3</v>
      </c>
      <c r="M174" s="12"/>
      <c r="N174" s="11">
        <v>8228.511261871023</v>
      </c>
      <c r="O174" s="11">
        <v>8228.51</v>
      </c>
      <c r="P174" s="11">
        <v>7324.54</v>
      </c>
      <c r="Q174" s="14"/>
      <c r="R174" s="11">
        <f t="shared" si="35"/>
        <v>-3.24</v>
      </c>
      <c r="S174" s="11">
        <v>-2.89</v>
      </c>
      <c r="U174" s="22">
        <f t="shared" si="31"/>
        <v>8225.27</v>
      </c>
      <c r="V174" s="22">
        <f t="shared" si="30"/>
        <v>8225.27</v>
      </c>
      <c r="W174" s="22">
        <f t="shared" si="36"/>
        <v>7321.65</v>
      </c>
    </row>
    <row r="175" spans="1:23" ht="12.75">
      <c r="A175" s="1" t="s">
        <v>3</v>
      </c>
      <c r="B175" s="1" t="s">
        <v>5</v>
      </c>
      <c r="C175" s="11">
        <v>2325184.913157298</v>
      </c>
      <c r="D175" s="3">
        <v>915.5394742368986</v>
      </c>
      <c r="E175" s="3">
        <v>0</v>
      </c>
      <c r="F175" s="3">
        <f t="shared" si="32"/>
        <v>2324269.3736830615</v>
      </c>
      <c r="G175" s="3">
        <f t="shared" si="33"/>
        <v>0</v>
      </c>
      <c r="H175" s="3">
        <f t="shared" si="34"/>
        <v>915.5394742368986</v>
      </c>
      <c r="I175" s="3"/>
      <c r="J175" s="26">
        <v>173.8</v>
      </c>
      <c r="K175" s="26">
        <v>0</v>
      </c>
      <c r="L175" s="26">
        <f t="shared" si="29"/>
        <v>173.8</v>
      </c>
      <c r="M175" s="12"/>
      <c r="N175" s="11">
        <v>13378.50928168756</v>
      </c>
      <c r="O175" s="11">
        <v>13378.51</v>
      </c>
      <c r="P175" s="11">
        <v>7324.54</v>
      </c>
      <c r="Q175" s="14"/>
      <c r="R175" s="11">
        <f t="shared" si="35"/>
        <v>-5.27</v>
      </c>
      <c r="S175" s="11">
        <v>-2.89</v>
      </c>
      <c r="U175" s="22">
        <f t="shared" si="31"/>
        <v>13373.24</v>
      </c>
      <c r="V175" s="22">
        <f t="shared" si="30"/>
        <v>13373.24</v>
      </c>
      <c r="W175" s="22">
        <f t="shared" si="36"/>
        <v>7321.65</v>
      </c>
    </row>
    <row r="176" spans="1:23" ht="12.75">
      <c r="A176" s="1" t="s">
        <v>3</v>
      </c>
      <c r="B176" s="1" t="s">
        <v>4</v>
      </c>
      <c r="C176" s="11">
        <v>2614601.870728568</v>
      </c>
      <c r="D176" s="3">
        <v>1029.497141719888</v>
      </c>
      <c r="E176" s="3">
        <v>0</v>
      </c>
      <c r="F176" s="3">
        <f t="shared" si="32"/>
        <v>2613572.3735868484</v>
      </c>
      <c r="G176" s="3">
        <f t="shared" si="33"/>
        <v>0</v>
      </c>
      <c r="H176" s="3">
        <f t="shared" si="34"/>
        <v>1029.497141719888</v>
      </c>
      <c r="I176" s="3"/>
      <c r="J176" s="26">
        <v>210.5</v>
      </c>
      <c r="K176" s="26">
        <v>0</v>
      </c>
      <c r="L176" s="26">
        <f t="shared" si="29"/>
        <v>210.5</v>
      </c>
      <c r="M176" s="12"/>
      <c r="N176" s="11">
        <v>12420.911499898186</v>
      </c>
      <c r="O176" s="11">
        <v>12420.91</v>
      </c>
      <c r="P176" s="11">
        <v>7324.54</v>
      </c>
      <c r="Q176" s="14"/>
      <c r="R176" s="11">
        <f t="shared" si="35"/>
        <v>-4.89</v>
      </c>
      <c r="S176" s="11">
        <v>-2.89</v>
      </c>
      <c r="U176" s="22">
        <f t="shared" si="31"/>
        <v>12416.02</v>
      </c>
      <c r="V176" s="22">
        <f t="shared" si="30"/>
        <v>12416.02</v>
      </c>
      <c r="W176" s="22">
        <f t="shared" si="36"/>
        <v>7321.65</v>
      </c>
    </row>
    <row r="177" spans="1:23" ht="12.75">
      <c r="A177" s="1" t="s">
        <v>3</v>
      </c>
      <c r="B177" s="1" t="s">
        <v>2</v>
      </c>
      <c r="C177" s="11">
        <v>1372707.5</v>
      </c>
      <c r="D177" s="3">
        <v>0</v>
      </c>
      <c r="E177" s="3">
        <v>332.05508490667853</v>
      </c>
      <c r="F177" s="3">
        <f t="shared" si="32"/>
        <v>1372375.4449150932</v>
      </c>
      <c r="G177" s="3">
        <f t="shared" si="33"/>
        <v>0</v>
      </c>
      <c r="H177" s="3">
        <f t="shared" si="34"/>
        <v>0</v>
      </c>
      <c r="I177" s="3"/>
      <c r="J177" s="26">
        <v>72.2</v>
      </c>
      <c r="K177" s="26">
        <v>0</v>
      </c>
      <c r="L177" s="26">
        <f t="shared" si="29"/>
        <v>72.2</v>
      </c>
      <c r="M177" s="12"/>
      <c r="N177" s="11">
        <v>19007.970151178575</v>
      </c>
      <c r="O177" s="11">
        <v>19007.97</v>
      </c>
      <c r="P177" s="11">
        <v>7324.54</v>
      </c>
      <c r="Q177" s="14"/>
      <c r="R177" s="11">
        <f t="shared" si="35"/>
        <v>0</v>
      </c>
      <c r="S177" s="11">
        <v>-2.89</v>
      </c>
      <c r="U177" s="22">
        <f t="shared" si="31"/>
        <v>19007.97</v>
      </c>
      <c r="V177" s="22">
        <f t="shared" si="30"/>
        <v>19007.97</v>
      </c>
      <c r="W177" s="22">
        <f t="shared" si="36"/>
        <v>7321.65</v>
      </c>
    </row>
    <row r="178" spans="1:23" ht="12.75">
      <c r="A178" s="1" t="s">
        <v>1</v>
      </c>
      <c r="B178" s="1" t="s">
        <v>1</v>
      </c>
      <c r="C178" s="11">
        <v>7592748.858202732</v>
      </c>
      <c r="D178" s="3">
        <v>2989.638053436603</v>
      </c>
      <c r="E178" s="3">
        <v>0</v>
      </c>
      <c r="F178" s="3">
        <f t="shared" si="32"/>
        <v>7589759.220149295</v>
      </c>
      <c r="G178" s="3">
        <f t="shared" si="33"/>
        <v>0</v>
      </c>
      <c r="H178" s="3">
        <f t="shared" si="34"/>
        <v>2989.638053436603</v>
      </c>
      <c r="I178" s="3"/>
      <c r="J178" s="26">
        <v>864</v>
      </c>
      <c r="K178" s="26">
        <v>0</v>
      </c>
      <c r="L178" s="26">
        <f t="shared" si="29"/>
        <v>864</v>
      </c>
      <c r="M178" s="12"/>
      <c r="N178" s="11">
        <v>8787.903771067977</v>
      </c>
      <c r="O178" s="11">
        <v>8787.9</v>
      </c>
      <c r="P178" s="11">
        <v>7324.54</v>
      </c>
      <c r="Q178" s="14"/>
      <c r="R178" s="11">
        <f t="shared" si="35"/>
        <v>-3.46</v>
      </c>
      <c r="S178" s="11">
        <v>-2.89</v>
      </c>
      <c r="U178" s="22">
        <f t="shared" si="31"/>
        <v>8784.44</v>
      </c>
      <c r="V178" s="22">
        <f t="shared" si="30"/>
        <v>8784.44</v>
      </c>
      <c r="W178" s="22">
        <f t="shared" si="36"/>
        <v>7321.65</v>
      </c>
    </row>
    <row r="179" spans="1:23" ht="12.75">
      <c r="A179" s="1" t="s">
        <v>1</v>
      </c>
      <c r="B179" s="1" t="s">
        <v>212</v>
      </c>
      <c r="C179" s="11">
        <v>6081973.511304243</v>
      </c>
      <c r="D179" s="3">
        <v>2394.7716155190524</v>
      </c>
      <c r="E179" s="3">
        <v>0</v>
      </c>
      <c r="F179" s="3">
        <f t="shared" si="32"/>
        <v>6079578.739688723</v>
      </c>
      <c r="G179" s="3">
        <f t="shared" si="33"/>
        <v>0</v>
      </c>
      <c r="H179" s="3">
        <f t="shared" si="34"/>
        <v>2394.7716155190524</v>
      </c>
      <c r="I179" s="3"/>
      <c r="J179" s="26">
        <v>720.5</v>
      </c>
      <c r="K179" s="26">
        <v>0</v>
      </c>
      <c r="L179" s="26">
        <f t="shared" si="29"/>
        <v>720.5</v>
      </c>
      <c r="M179" s="12"/>
      <c r="N179" s="11">
        <v>8441.323402226568</v>
      </c>
      <c r="O179" s="11">
        <v>8441.32</v>
      </c>
      <c r="P179" s="11">
        <v>7324.54</v>
      </c>
      <c r="Q179" s="14"/>
      <c r="R179" s="11">
        <f t="shared" si="35"/>
        <v>-3.32</v>
      </c>
      <c r="S179" s="11">
        <v>-2.89</v>
      </c>
      <c r="U179" s="22">
        <f t="shared" si="31"/>
        <v>8438</v>
      </c>
      <c r="V179" s="22">
        <f t="shared" si="30"/>
        <v>8438</v>
      </c>
      <c r="W179" s="22">
        <f t="shared" si="36"/>
        <v>7321.65</v>
      </c>
    </row>
    <row r="180" spans="1:23" ht="12.75">
      <c r="A180" s="1" t="s">
        <v>1</v>
      </c>
      <c r="B180" s="1" t="s">
        <v>213</v>
      </c>
      <c r="C180" s="11">
        <v>2574900.738972724</v>
      </c>
      <c r="D180" s="3">
        <v>1013.8648566965866</v>
      </c>
      <c r="E180" s="3">
        <v>0</v>
      </c>
      <c r="F180" s="3">
        <f t="shared" si="32"/>
        <v>2573886.8741160273</v>
      </c>
      <c r="G180" s="3">
        <f t="shared" si="33"/>
        <v>0</v>
      </c>
      <c r="H180" s="3">
        <f t="shared" si="34"/>
        <v>1013.8648566965866</v>
      </c>
      <c r="I180" s="3"/>
      <c r="J180" s="26">
        <v>197.5</v>
      </c>
      <c r="K180" s="26">
        <v>0</v>
      </c>
      <c r="L180" s="26">
        <f t="shared" si="29"/>
        <v>197.5</v>
      </c>
      <c r="M180" s="12"/>
      <c r="N180" s="11">
        <v>13037.472096064424</v>
      </c>
      <c r="O180" s="11">
        <v>13037.47</v>
      </c>
      <c r="P180" s="11">
        <v>7324.54</v>
      </c>
      <c r="Q180" s="14"/>
      <c r="R180" s="11">
        <f t="shared" si="35"/>
        <v>-5.13</v>
      </c>
      <c r="S180" s="11">
        <v>-2.89</v>
      </c>
      <c r="U180" s="22">
        <f t="shared" si="31"/>
        <v>13032.34</v>
      </c>
      <c r="V180" s="22">
        <f t="shared" si="30"/>
        <v>13032.34</v>
      </c>
      <c r="W180" s="22">
        <f t="shared" si="36"/>
        <v>7321.65</v>
      </c>
    </row>
    <row r="181" spans="1:23" ht="12.75">
      <c r="A181" s="1" t="s">
        <v>1</v>
      </c>
      <c r="B181" s="1" t="s">
        <v>214</v>
      </c>
      <c r="C181" s="11">
        <v>1046734.2664707669</v>
      </c>
      <c r="D181" s="3">
        <v>412.15067866972737</v>
      </c>
      <c r="E181" s="3">
        <v>0</v>
      </c>
      <c r="F181" s="3">
        <f t="shared" si="32"/>
        <v>1046322.1157920972</v>
      </c>
      <c r="G181" s="3">
        <f t="shared" si="33"/>
        <v>0</v>
      </c>
      <c r="H181" s="3">
        <f t="shared" si="34"/>
        <v>412.15067866972737</v>
      </c>
      <c r="I181" s="3"/>
      <c r="J181" s="26">
        <v>60.5</v>
      </c>
      <c r="K181" s="26">
        <v>0</v>
      </c>
      <c r="L181" s="26">
        <f t="shared" si="29"/>
        <v>60.5</v>
      </c>
      <c r="M181" s="12"/>
      <c r="N181" s="11">
        <v>17301.39283422755</v>
      </c>
      <c r="O181" s="11">
        <v>17301.39</v>
      </c>
      <c r="P181" s="11">
        <v>7324.54</v>
      </c>
      <c r="Q181" s="14"/>
      <c r="R181" s="11">
        <f t="shared" si="35"/>
        <v>-6.81</v>
      </c>
      <c r="S181" s="11">
        <v>-2.89</v>
      </c>
      <c r="U181" s="22">
        <f t="shared" si="31"/>
        <v>17294.58</v>
      </c>
      <c r="V181" s="22">
        <f t="shared" si="30"/>
        <v>17294.58</v>
      </c>
      <c r="W181" s="22">
        <f t="shared" si="36"/>
        <v>7321.65</v>
      </c>
    </row>
    <row r="182" spans="1:23" ht="12.75">
      <c r="A182" s="1" t="s">
        <v>0</v>
      </c>
      <c r="B182" s="1" t="s">
        <v>215</v>
      </c>
      <c r="C182" s="12">
        <v>153581869.95941737</v>
      </c>
      <c r="D182" s="3">
        <v>58051.6812279361</v>
      </c>
      <c r="E182" s="3">
        <f aca="true" t="shared" si="37" ref="E133:E182">-D182</f>
        <v>-58051.6812279361</v>
      </c>
      <c r="F182" s="3">
        <f t="shared" si="32"/>
        <v>153581869.95941737</v>
      </c>
      <c r="G182" s="3">
        <f t="shared" si="33"/>
        <v>0</v>
      </c>
      <c r="H182" s="3">
        <f t="shared" si="34"/>
        <v>58051.6812279361</v>
      </c>
      <c r="I182" s="3"/>
      <c r="J182" s="26">
        <v>17775.9</v>
      </c>
      <c r="K182" s="26">
        <v>5.5</v>
      </c>
      <c r="L182" s="26">
        <f t="shared" si="29"/>
        <v>17770.4</v>
      </c>
      <c r="M182" s="12"/>
      <c r="N182" s="15" t="s">
        <v>216</v>
      </c>
      <c r="O182" s="15" t="s">
        <v>216</v>
      </c>
      <c r="P182" s="15" t="s">
        <v>216</v>
      </c>
      <c r="Q182" s="11"/>
      <c r="R182" s="11"/>
      <c r="S182" s="11"/>
      <c r="U182" s="23" t="s">
        <v>216</v>
      </c>
      <c r="V182" s="23" t="s">
        <v>216</v>
      </c>
      <c r="W182" s="23" t="s">
        <v>216</v>
      </c>
    </row>
    <row r="183" spans="4:23" ht="12.75">
      <c r="D183" s="3"/>
      <c r="E183" s="3"/>
      <c r="F183" s="3"/>
      <c r="G183" s="3"/>
      <c r="H183" s="3"/>
      <c r="I183" s="3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2:23" ht="12.75">
      <c r="B184" s="1" t="s">
        <v>217</v>
      </c>
      <c r="C184" s="12">
        <f>SUM(C4:C183)</f>
        <v>7116914481.574011</v>
      </c>
      <c r="D184" s="3">
        <f>SUM(D2:D182)</f>
        <v>2769793.5948411515</v>
      </c>
      <c r="E184" s="3">
        <f>SUM(E2:E182)</f>
        <v>1800813.457108797</v>
      </c>
      <c r="F184" s="3">
        <f>SUM(F2:F182)</f>
        <v>7112343874.522061</v>
      </c>
      <c r="G184" s="3">
        <f>SUM(G2:G182)</f>
        <v>81966.18000000001</v>
      </c>
      <c r="H184" s="3">
        <f>SUM(H4:H182)</f>
        <v>2687827.4148411513</v>
      </c>
      <c r="I184" s="3"/>
      <c r="J184" s="26">
        <f>SUM(J4:J183)</f>
        <v>889328.900000001</v>
      </c>
      <c r="K184" s="26">
        <f>SUM(K4:K183)</f>
        <v>28367.5</v>
      </c>
      <c r="L184" s="26">
        <f>SUM(L4:L183)</f>
        <v>860961.4000000008</v>
      </c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6" spans="4:12" ht="12.75">
      <c r="D186" s="34"/>
      <c r="E186" s="3"/>
      <c r="F186" s="3"/>
      <c r="K186" s="28"/>
      <c r="L186" s="28"/>
    </row>
    <row r="189" ht="12.75">
      <c r="F189" s="2" t="s">
        <v>228</v>
      </c>
    </row>
  </sheetData>
  <sheetProtection/>
  <mergeCells count="4">
    <mergeCell ref="N1:P1"/>
    <mergeCell ref="U1:W1"/>
    <mergeCell ref="B1:D1"/>
    <mergeCell ref="R1:S1"/>
  </mergeCells>
  <printOptions/>
  <pageMargins left="0.5" right="0.5" top="0.75" bottom="0.75" header="0.3" footer="0.3"/>
  <pageSetup fitToHeight="5" fitToWidth="1" horizontalDpi="600" verticalDpi="600" orientation="landscape" paperSize="5" scale="55" r:id="rId1"/>
  <ignoredErrors>
    <ignoredError sqref="U1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Tim Kahle</cp:lastModifiedBy>
  <cp:lastPrinted>2020-12-08T03:03:26Z</cp:lastPrinted>
  <dcterms:created xsi:type="dcterms:W3CDTF">2010-04-22T14:56:12Z</dcterms:created>
  <dcterms:modified xsi:type="dcterms:W3CDTF">2021-10-05T18:42:34Z</dcterms:modified>
  <cp:category/>
  <cp:version/>
  <cp:contentType/>
  <cp:contentStatus/>
</cp:coreProperties>
</file>