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Worksheet" sheetId="1" r:id="rId1"/>
  </sheets>
  <externalReferences>
    <externalReference r:id="rId2"/>
  </externalReferences>
  <definedNames>
    <definedName name="_Order1" hidden="1">255</definedName>
    <definedName name="MILL">#REF!</definedName>
    <definedName name="_xlnm.Print_Area" localSheetId="0">Worksheet!$A$3:$C$322</definedName>
    <definedName name="SUMMARY">'[1]district disk'!#REF!</definedName>
  </definedNames>
  <calcPr calcId="145621"/>
</workbook>
</file>

<file path=xl/calcChain.xml><?xml version="1.0" encoding="utf-8"?>
<calcChain xmlns="http://schemas.openxmlformats.org/spreadsheetml/2006/main">
  <c r="FX322" i="1" l="1"/>
  <c r="FW322" i="1"/>
  <c r="FV322" i="1"/>
  <c r="FU322" i="1"/>
  <c r="FT322" i="1"/>
  <c r="FS322" i="1"/>
  <c r="FR322" i="1"/>
  <c r="FQ322" i="1"/>
  <c r="FP322" i="1"/>
  <c r="FO322" i="1"/>
  <c r="FN322" i="1"/>
  <c r="FM322" i="1"/>
  <c r="FL322" i="1"/>
  <c r="FK322" i="1"/>
  <c r="FJ322" i="1"/>
  <c r="FI322" i="1"/>
  <c r="FH322" i="1"/>
  <c r="FG322" i="1"/>
  <c r="FF322" i="1"/>
  <c r="FE322" i="1"/>
  <c r="FD322" i="1"/>
  <c r="FC322" i="1"/>
  <c r="FB322" i="1"/>
  <c r="FA322" i="1"/>
  <c r="EZ322" i="1"/>
  <c r="EY322" i="1"/>
  <c r="EX322" i="1"/>
  <c r="EW322" i="1"/>
  <c r="EV322" i="1"/>
  <c r="EU322" i="1"/>
  <c r="ET322" i="1"/>
  <c r="ES322" i="1"/>
  <c r="ER322" i="1"/>
  <c r="EQ322" i="1"/>
  <c r="EP322" i="1"/>
  <c r="EO322" i="1"/>
  <c r="EN322" i="1"/>
  <c r="EM322" i="1"/>
  <c r="EL322" i="1"/>
  <c r="EK322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DW322" i="1"/>
  <c r="DV322" i="1"/>
  <c r="DU322" i="1"/>
  <c r="DT322" i="1"/>
  <c r="DS322" i="1"/>
  <c r="DR322" i="1"/>
  <c r="DQ322" i="1"/>
  <c r="DP322" i="1"/>
  <c r="DO322" i="1"/>
  <c r="DN322" i="1"/>
  <c r="DM322" i="1"/>
  <c r="DL322" i="1"/>
  <c r="DK322" i="1"/>
  <c r="DJ322" i="1"/>
  <c r="DI322" i="1"/>
  <c r="DH322" i="1"/>
  <c r="DG322" i="1"/>
  <c r="DF322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CM322" i="1"/>
  <c r="CL322" i="1"/>
  <c r="CK322" i="1"/>
  <c r="CJ322" i="1"/>
  <c r="CI322" i="1"/>
  <c r="CH322" i="1"/>
  <c r="CG322" i="1"/>
  <c r="CF322" i="1"/>
  <c r="CE322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FZ318" i="1"/>
  <c r="FX310" i="1"/>
  <c r="FW310" i="1"/>
  <c r="FV310" i="1"/>
  <c r="FU310" i="1"/>
  <c r="FT310" i="1"/>
  <c r="FS310" i="1"/>
  <c r="FR310" i="1"/>
  <c r="FQ310" i="1"/>
  <c r="FP310" i="1"/>
  <c r="FO310" i="1"/>
  <c r="FN310" i="1"/>
  <c r="FM310" i="1"/>
  <c r="FL310" i="1"/>
  <c r="FK310" i="1"/>
  <c r="FJ310" i="1"/>
  <c r="FG310" i="1"/>
  <c r="FF310" i="1"/>
  <c r="FE310" i="1"/>
  <c r="FD310" i="1"/>
  <c r="FC310" i="1"/>
  <c r="FB310" i="1"/>
  <c r="EZ310" i="1"/>
  <c r="EY310" i="1"/>
  <c r="EX310" i="1"/>
  <c r="EW310" i="1"/>
  <c r="EV310" i="1"/>
  <c r="EU310" i="1"/>
  <c r="ET310" i="1"/>
  <c r="ES310" i="1"/>
  <c r="EQ310" i="1"/>
  <c r="EO310" i="1"/>
  <c r="EN310" i="1"/>
  <c r="EM310" i="1"/>
  <c r="EL310" i="1"/>
  <c r="EK310" i="1"/>
  <c r="EJ310" i="1"/>
  <c r="EI310" i="1"/>
  <c r="EH310" i="1"/>
  <c r="EG310" i="1"/>
  <c r="EF310" i="1"/>
  <c r="EE310" i="1"/>
  <c r="EC310" i="1"/>
  <c r="EB310" i="1"/>
  <c r="EA310" i="1"/>
  <c r="DZ310" i="1"/>
  <c r="DY310" i="1"/>
  <c r="DX310" i="1"/>
  <c r="DW310" i="1"/>
  <c r="DV310" i="1"/>
  <c r="DU310" i="1"/>
  <c r="DT310" i="1"/>
  <c r="DS310" i="1"/>
  <c r="DR310" i="1"/>
  <c r="DQ310" i="1"/>
  <c r="DP310" i="1"/>
  <c r="DO310" i="1"/>
  <c r="DN310" i="1"/>
  <c r="DM310" i="1"/>
  <c r="DL310" i="1"/>
  <c r="DJ310" i="1"/>
  <c r="DI310" i="1"/>
  <c r="DH310" i="1"/>
  <c r="DG310" i="1"/>
  <c r="DF310" i="1"/>
  <c r="DE310" i="1"/>
  <c r="DD310" i="1"/>
  <c r="DC310" i="1"/>
  <c r="DB310" i="1"/>
  <c r="DA310" i="1"/>
  <c r="CZ310" i="1"/>
  <c r="CY310" i="1"/>
  <c r="CX310" i="1"/>
  <c r="CW310" i="1"/>
  <c r="CV310" i="1"/>
  <c r="CU310" i="1"/>
  <c r="CT310" i="1"/>
  <c r="CS310" i="1"/>
  <c r="CR310" i="1"/>
  <c r="CQ310" i="1"/>
  <c r="CP310" i="1"/>
  <c r="CO310" i="1"/>
  <c r="CM310" i="1"/>
  <c r="CJ310" i="1"/>
  <c r="CI310" i="1"/>
  <c r="CH310" i="1"/>
  <c r="CG310" i="1"/>
  <c r="CF310" i="1"/>
  <c r="CE310" i="1"/>
  <c r="CD310" i="1"/>
  <c r="CC310" i="1"/>
  <c r="CA310" i="1"/>
  <c r="BZ310" i="1"/>
  <c r="BY310" i="1"/>
  <c r="BX310" i="1"/>
  <c r="BW310" i="1"/>
  <c r="BV310" i="1"/>
  <c r="BU310" i="1"/>
  <c r="BS310" i="1"/>
  <c r="BR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P310" i="1"/>
  <c r="M310" i="1"/>
  <c r="K310" i="1"/>
  <c r="J310" i="1"/>
  <c r="I310" i="1"/>
  <c r="H310" i="1"/>
  <c r="G310" i="1"/>
  <c r="F310" i="1"/>
  <c r="E310" i="1"/>
  <c r="D310" i="1"/>
  <c r="FX308" i="1"/>
  <c r="FW308" i="1"/>
  <c r="FV308" i="1"/>
  <c r="FU308" i="1"/>
  <c r="FT308" i="1"/>
  <c r="FS308" i="1"/>
  <c r="FR308" i="1"/>
  <c r="FQ308" i="1"/>
  <c r="FP308" i="1"/>
  <c r="FO308" i="1"/>
  <c r="FN308" i="1"/>
  <c r="FM308" i="1"/>
  <c r="FL308" i="1"/>
  <c r="FK308" i="1"/>
  <c r="FJ308" i="1"/>
  <c r="FI308" i="1"/>
  <c r="FH308" i="1"/>
  <c r="FG308" i="1"/>
  <c r="FF308" i="1"/>
  <c r="FE308" i="1"/>
  <c r="FD308" i="1"/>
  <c r="FC308" i="1"/>
  <c r="FB308" i="1"/>
  <c r="FA308" i="1"/>
  <c r="EZ308" i="1"/>
  <c r="EY308" i="1"/>
  <c r="EX308" i="1"/>
  <c r="EW308" i="1"/>
  <c r="EV308" i="1"/>
  <c r="EU308" i="1"/>
  <c r="ET308" i="1"/>
  <c r="ES308" i="1"/>
  <c r="ER308" i="1"/>
  <c r="EQ308" i="1"/>
  <c r="EP308" i="1"/>
  <c r="EO308" i="1"/>
  <c r="EN308" i="1"/>
  <c r="EM308" i="1"/>
  <c r="EL308" i="1"/>
  <c r="EK308" i="1"/>
  <c r="EJ308" i="1"/>
  <c r="EI308" i="1"/>
  <c r="EH308" i="1"/>
  <c r="EG308" i="1"/>
  <c r="EF308" i="1"/>
  <c r="EE308" i="1"/>
  <c r="ED308" i="1"/>
  <c r="EC308" i="1"/>
  <c r="EB308" i="1"/>
  <c r="EA308" i="1"/>
  <c r="DZ308" i="1"/>
  <c r="DY308" i="1"/>
  <c r="DX308" i="1"/>
  <c r="DW308" i="1"/>
  <c r="DV308" i="1"/>
  <c r="DU308" i="1"/>
  <c r="DT308" i="1"/>
  <c r="DS308" i="1"/>
  <c r="DR308" i="1"/>
  <c r="DQ308" i="1"/>
  <c r="DP308" i="1"/>
  <c r="DO308" i="1"/>
  <c r="DN308" i="1"/>
  <c r="DM308" i="1"/>
  <c r="DL308" i="1"/>
  <c r="DK308" i="1"/>
  <c r="DJ308" i="1"/>
  <c r="DI308" i="1"/>
  <c r="DH308" i="1"/>
  <c r="DG308" i="1"/>
  <c r="DF308" i="1"/>
  <c r="DE308" i="1"/>
  <c r="DD308" i="1"/>
  <c r="DC308" i="1"/>
  <c r="DB308" i="1"/>
  <c r="DA308" i="1"/>
  <c r="CZ308" i="1"/>
  <c r="CY308" i="1"/>
  <c r="CX308" i="1"/>
  <c r="CW308" i="1"/>
  <c r="CV308" i="1"/>
  <c r="CU308" i="1"/>
  <c r="CT308" i="1"/>
  <c r="CS308" i="1"/>
  <c r="CR308" i="1"/>
  <c r="CQ308" i="1"/>
  <c r="CP308" i="1"/>
  <c r="CO308" i="1"/>
  <c r="CN308" i="1"/>
  <c r="CM308" i="1"/>
  <c r="CL308" i="1"/>
  <c r="CK308" i="1"/>
  <c r="CJ308" i="1"/>
  <c r="CI308" i="1"/>
  <c r="CH308" i="1"/>
  <c r="CG308" i="1"/>
  <c r="CF308" i="1"/>
  <c r="CE308" i="1"/>
  <c r="CD308" i="1"/>
  <c r="CC308" i="1"/>
  <c r="CB308" i="1"/>
  <c r="CA308" i="1"/>
  <c r="BZ308" i="1"/>
  <c r="BY308" i="1"/>
  <c r="BX308" i="1"/>
  <c r="BW308" i="1"/>
  <c r="BV308" i="1"/>
  <c r="BU308" i="1"/>
  <c r="BT308" i="1"/>
  <c r="BS308" i="1"/>
  <c r="BR308" i="1"/>
  <c r="BQ308" i="1"/>
  <c r="BP308" i="1"/>
  <c r="BO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FX306" i="1"/>
  <c r="FW306" i="1"/>
  <c r="FV306" i="1"/>
  <c r="FU306" i="1"/>
  <c r="FT306" i="1"/>
  <c r="FS306" i="1"/>
  <c r="FR306" i="1"/>
  <c r="FQ306" i="1"/>
  <c r="FP306" i="1"/>
  <c r="FO306" i="1"/>
  <c r="FN306" i="1"/>
  <c r="FM306" i="1"/>
  <c r="FL306" i="1"/>
  <c r="FK306" i="1"/>
  <c r="FJ306" i="1"/>
  <c r="FI306" i="1"/>
  <c r="FH306" i="1"/>
  <c r="FG306" i="1"/>
  <c r="FF306" i="1"/>
  <c r="FE306" i="1"/>
  <c r="FD306" i="1"/>
  <c r="FC306" i="1"/>
  <c r="FB306" i="1"/>
  <c r="FA306" i="1"/>
  <c r="EZ306" i="1"/>
  <c r="EY306" i="1"/>
  <c r="EX306" i="1"/>
  <c r="EW306" i="1"/>
  <c r="EV306" i="1"/>
  <c r="EU306" i="1"/>
  <c r="ET306" i="1"/>
  <c r="ES306" i="1"/>
  <c r="ER306" i="1"/>
  <c r="EQ306" i="1"/>
  <c r="EP306" i="1"/>
  <c r="EO306" i="1"/>
  <c r="EN306" i="1"/>
  <c r="EM306" i="1"/>
  <c r="EL306" i="1"/>
  <c r="EK306" i="1"/>
  <c r="EJ306" i="1"/>
  <c r="EI306" i="1"/>
  <c r="EH306" i="1"/>
  <c r="EG306" i="1"/>
  <c r="EF306" i="1"/>
  <c r="EE306" i="1"/>
  <c r="ED306" i="1"/>
  <c r="EC306" i="1"/>
  <c r="EB306" i="1"/>
  <c r="EA306" i="1"/>
  <c r="DZ306" i="1"/>
  <c r="DY306" i="1"/>
  <c r="DX306" i="1"/>
  <c r="DW306" i="1"/>
  <c r="DV306" i="1"/>
  <c r="DU306" i="1"/>
  <c r="DT306" i="1"/>
  <c r="DS306" i="1"/>
  <c r="DR306" i="1"/>
  <c r="DQ306" i="1"/>
  <c r="DP306" i="1"/>
  <c r="DO306" i="1"/>
  <c r="DN306" i="1"/>
  <c r="DM306" i="1"/>
  <c r="DL306" i="1"/>
  <c r="DK306" i="1"/>
  <c r="DJ306" i="1"/>
  <c r="DI306" i="1"/>
  <c r="DH306" i="1"/>
  <c r="DG306" i="1"/>
  <c r="DF306" i="1"/>
  <c r="DE306" i="1"/>
  <c r="DD306" i="1"/>
  <c r="DC306" i="1"/>
  <c r="DB306" i="1"/>
  <c r="DA306" i="1"/>
  <c r="CZ306" i="1"/>
  <c r="CY306" i="1"/>
  <c r="CX306" i="1"/>
  <c r="CW306" i="1"/>
  <c r="CV306" i="1"/>
  <c r="CU306" i="1"/>
  <c r="CT306" i="1"/>
  <c r="CS306" i="1"/>
  <c r="CR306" i="1"/>
  <c r="CQ306" i="1"/>
  <c r="CP306" i="1"/>
  <c r="CO306" i="1"/>
  <c r="CN306" i="1"/>
  <c r="CM306" i="1"/>
  <c r="CL306" i="1"/>
  <c r="CK306" i="1"/>
  <c r="CJ306" i="1"/>
  <c r="CI306" i="1"/>
  <c r="CH306" i="1"/>
  <c r="CG306" i="1"/>
  <c r="CF306" i="1"/>
  <c r="CE306" i="1"/>
  <c r="CD306" i="1"/>
  <c r="CC306" i="1"/>
  <c r="CB306" i="1"/>
  <c r="CA306" i="1"/>
  <c r="BZ306" i="1"/>
  <c r="BY306" i="1"/>
  <c r="BX306" i="1"/>
  <c r="BW306" i="1"/>
  <c r="BV306" i="1"/>
  <c r="BU306" i="1"/>
  <c r="BT306" i="1"/>
  <c r="BS306" i="1"/>
  <c r="BR306" i="1"/>
  <c r="BQ306" i="1"/>
  <c r="BP306" i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EP304" i="1"/>
  <c r="FO297" i="1"/>
  <c r="CM297" i="1"/>
  <c r="BP297" i="1"/>
  <c r="BO297" i="1"/>
  <c r="BF297" i="1"/>
  <c r="BA291" i="1"/>
  <c r="FY283" i="1"/>
  <c r="FY297" i="1" s="1"/>
  <c r="FS283" i="1"/>
  <c r="FS297" i="1" s="1"/>
  <c r="FA283" i="1"/>
  <c r="FA297" i="1" s="1"/>
  <c r="EP283" i="1"/>
  <c r="EP297" i="1" s="1"/>
  <c r="EH283" i="1"/>
  <c r="EH297" i="1" s="1"/>
  <c r="EE283" i="1"/>
  <c r="EE297" i="1" s="1"/>
  <c r="DU283" i="1"/>
  <c r="DU297" i="1" s="1"/>
  <c r="DR283" i="1"/>
  <c r="DR297" i="1" s="1"/>
  <c r="DB283" i="1"/>
  <c r="DB297" i="1" s="1"/>
  <c r="CR283" i="1"/>
  <c r="CR297" i="1" s="1"/>
  <c r="CQ283" i="1"/>
  <c r="CQ297" i="1" s="1"/>
  <c r="CI283" i="1"/>
  <c r="CI297" i="1" s="1"/>
  <c r="CB283" i="1"/>
  <c r="CB297" i="1" s="1"/>
  <c r="CA283" i="1"/>
  <c r="CA297" i="1" s="1"/>
  <c r="BS283" i="1"/>
  <c r="BS297" i="1" s="1"/>
  <c r="BP283" i="1"/>
  <c r="BK283" i="1"/>
  <c r="BK297" i="1" s="1"/>
  <c r="AO283" i="1"/>
  <c r="AO297" i="1" s="1"/>
  <c r="AM283" i="1"/>
  <c r="AM297" i="1" s="1"/>
  <c r="O283" i="1"/>
  <c r="O297" i="1" s="1"/>
  <c r="G283" i="1"/>
  <c r="G297" i="1" s="1"/>
  <c r="FY282" i="1"/>
  <c r="FY296" i="1" s="1"/>
  <c r="Q282" i="1"/>
  <c r="Q296" i="1" s="1"/>
  <c r="FY281" i="1"/>
  <c r="EQ273" i="1"/>
  <c r="CW273" i="1"/>
  <c r="BL273" i="1"/>
  <c r="AV273" i="1"/>
  <c r="AF273" i="1"/>
  <c r="FX270" i="1"/>
  <c r="FX283" i="1" s="1"/>
  <c r="FX297" i="1" s="1"/>
  <c r="FW270" i="1"/>
  <c r="FW283" i="1" s="1"/>
  <c r="FW297" i="1" s="1"/>
  <c r="FV270" i="1"/>
  <c r="FV283" i="1" s="1"/>
  <c r="FV297" i="1" s="1"/>
  <c r="FU270" i="1"/>
  <c r="FU283" i="1" s="1"/>
  <c r="FU297" i="1" s="1"/>
  <c r="FT270" i="1"/>
  <c r="FT283" i="1" s="1"/>
  <c r="FT297" i="1" s="1"/>
  <c r="FS270" i="1"/>
  <c r="FR270" i="1"/>
  <c r="FR283" i="1" s="1"/>
  <c r="FR297" i="1" s="1"/>
  <c r="FQ270" i="1"/>
  <c r="FQ283" i="1" s="1"/>
  <c r="FQ297" i="1" s="1"/>
  <c r="FP270" i="1"/>
  <c r="FP283" i="1" s="1"/>
  <c r="FP297" i="1" s="1"/>
  <c r="FO270" i="1"/>
  <c r="FO283" i="1" s="1"/>
  <c r="FN270" i="1"/>
  <c r="FN283" i="1" s="1"/>
  <c r="FN297" i="1" s="1"/>
  <c r="FM270" i="1"/>
  <c r="FM283" i="1" s="1"/>
  <c r="FM297" i="1" s="1"/>
  <c r="FL270" i="1"/>
  <c r="FL283" i="1" s="1"/>
  <c r="FL297" i="1" s="1"/>
  <c r="FK270" i="1"/>
  <c r="FK283" i="1" s="1"/>
  <c r="FK297" i="1" s="1"/>
  <c r="FJ270" i="1"/>
  <c r="FJ283" i="1" s="1"/>
  <c r="FJ297" i="1" s="1"/>
  <c r="FI270" i="1"/>
  <c r="FI283" i="1" s="1"/>
  <c r="FI297" i="1" s="1"/>
  <c r="FH270" i="1"/>
  <c r="FH283" i="1" s="1"/>
  <c r="FH297" i="1" s="1"/>
  <c r="FG270" i="1"/>
  <c r="FG283" i="1" s="1"/>
  <c r="FG297" i="1" s="1"/>
  <c r="FF270" i="1"/>
  <c r="FF283" i="1" s="1"/>
  <c r="FF297" i="1" s="1"/>
  <c r="FE270" i="1"/>
  <c r="FE283" i="1" s="1"/>
  <c r="FE297" i="1" s="1"/>
  <c r="FD270" i="1"/>
  <c r="FD283" i="1" s="1"/>
  <c r="FD297" i="1" s="1"/>
  <c r="FC270" i="1"/>
  <c r="FC283" i="1" s="1"/>
  <c r="FC297" i="1" s="1"/>
  <c r="FB270" i="1"/>
  <c r="FB283" i="1" s="1"/>
  <c r="FB297" i="1" s="1"/>
  <c r="FA270" i="1"/>
  <c r="EZ270" i="1"/>
  <c r="EZ283" i="1" s="1"/>
  <c r="EZ297" i="1" s="1"/>
  <c r="EY270" i="1"/>
  <c r="EY283" i="1" s="1"/>
  <c r="EY297" i="1" s="1"/>
  <c r="EX270" i="1"/>
  <c r="EX283" i="1" s="1"/>
  <c r="EX297" i="1" s="1"/>
  <c r="EW270" i="1"/>
  <c r="EW283" i="1" s="1"/>
  <c r="EW297" i="1" s="1"/>
  <c r="EV270" i="1"/>
  <c r="EV283" i="1" s="1"/>
  <c r="EV297" i="1" s="1"/>
  <c r="EU270" i="1"/>
  <c r="EU283" i="1" s="1"/>
  <c r="EU297" i="1" s="1"/>
  <c r="ET270" i="1"/>
  <c r="ET283" i="1" s="1"/>
  <c r="ET297" i="1" s="1"/>
  <c r="ES270" i="1"/>
  <c r="ES283" i="1" s="1"/>
  <c r="ES297" i="1" s="1"/>
  <c r="ER270" i="1"/>
  <c r="ER283" i="1" s="1"/>
  <c r="ER297" i="1" s="1"/>
  <c r="EQ270" i="1"/>
  <c r="EQ283" i="1" s="1"/>
  <c r="EQ297" i="1" s="1"/>
  <c r="EP270" i="1"/>
  <c r="EO270" i="1"/>
  <c r="EO283" i="1" s="1"/>
  <c r="EO297" i="1" s="1"/>
  <c r="EN270" i="1"/>
  <c r="EN283" i="1" s="1"/>
  <c r="EN297" i="1" s="1"/>
  <c r="EM270" i="1"/>
  <c r="EM283" i="1" s="1"/>
  <c r="EM297" i="1" s="1"/>
  <c r="EL270" i="1"/>
  <c r="EL283" i="1" s="1"/>
  <c r="EL297" i="1" s="1"/>
  <c r="EK270" i="1"/>
  <c r="EK283" i="1" s="1"/>
  <c r="EK297" i="1" s="1"/>
  <c r="EJ270" i="1"/>
  <c r="EJ283" i="1" s="1"/>
  <c r="EJ297" i="1" s="1"/>
  <c r="EI270" i="1"/>
  <c r="EI283" i="1" s="1"/>
  <c r="EI297" i="1" s="1"/>
  <c r="EH270" i="1"/>
  <c r="EG270" i="1"/>
  <c r="EG283" i="1" s="1"/>
  <c r="EG297" i="1" s="1"/>
  <c r="EF270" i="1"/>
  <c r="EF283" i="1" s="1"/>
  <c r="EF297" i="1" s="1"/>
  <c r="EE270" i="1"/>
  <c r="ED270" i="1"/>
  <c r="ED283" i="1" s="1"/>
  <c r="ED297" i="1" s="1"/>
  <c r="EC270" i="1"/>
  <c r="EC283" i="1" s="1"/>
  <c r="EC297" i="1" s="1"/>
  <c r="EB270" i="1"/>
  <c r="EB283" i="1" s="1"/>
  <c r="EB297" i="1" s="1"/>
  <c r="EA270" i="1"/>
  <c r="EA283" i="1" s="1"/>
  <c r="EA297" i="1" s="1"/>
  <c r="DZ270" i="1"/>
  <c r="DZ283" i="1" s="1"/>
  <c r="DZ297" i="1" s="1"/>
  <c r="DY270" i="1"/>
  <c r="DY283" i="1" s="1"/>
  <c r="DY297" i="1" s="1"/>
  <c r="DX270" i="1"/>
  <c r="DX283" i="1" s="1"/>
  <c r="DX297" i="1" s="1"/>
  <c r="DW270" i="1"/>
  <c r="DW283" i="1" s="1"/>
  <c r="DW297" i="1" s="1"/>
  <c r="DV270" i="1"/>
  <c r="DV283" i="1" s="1"/>
  <c r="DV297" i="1" s="1"/>
  <c r="DU270" i="1"/>
  <c r="DT270" i="1"/>
  <c r="DT283" i="1" s="1"/>
  <c r="DT297" i="1" s="1"/>
  <c r="DS270" i="1"/>
  <c r="DS283" i="1" s="1"/>
  <c r="DS297" i="1" s="1"/>
  <c r="DR270" i="1"/>
  <c r="DQ270" i="1"/>
  <c r="DQ283" i="1" s="1"/>
  <c r="DQ297" i="1" s="1"/>
  <c r="DP270" i="1"/>
  <c r="DP283" i="1" s="1"/>
  <c r="DP297" i="1" s="1"/>
  <c r="DO270" i="1"/>
  <c r="DO283" i="1" s="1"/>
  <c r="DO297" i="1" s="1"/>
  <c r="DN270" i="1"/>
  <c r="DN283" i="1" s="1"/>
  <c r="DN297" i="1" s="1"/>
  <c r="DM270" i="1"/>
  <c r="DM283" i="1" s="1"/>
  <c r="DM297" i="1" s="1"/>
  <c r="DL270" i="1"/>
  <c r="DL283" i="1" s="1"/>
  <c r="DL297" i="1" s="1"/>
  <c r="DK270" i="1"/>
  <c r="DK283" i="1" s="1"/>
  <c r="DK297" i="1" s="1"/>
  <c r="DJ270" i="1"/>
  <c r="DJ283" i="1" s="1"/>
  <c r="DJ297" i="1" s="1"/>
  <c r="DI270" i="1"/>
  <c r="DI283" i="1" s="1"/>
  <c r="DI297" i="1" s="1"/>
  <c r="DH270" i="1"/>
  <c r="DH283" i="1" s="1"/>
  <c r="DH297" i="1" s="1"/>
  <c r="DG270" i="1"/>
  <c r="DG283" i="1" s="1"/>
  <c r="DG297" i="1" s="1"/>
  <c r="DF270" i="1"/>
  <c r="DF283" i="1" s="1"/>
  <c r="DF297" i="1" s="1"/>
  <c r="DE270" i="1"/>
  <c r="DE283" i="1" s="1"/>
  <c r="DE297" i="1" s="1"/>
  <c r="DD270" i="1"/>
  <c r="DD283" i="1" s="1"/>
  <c r="DD297" i="1" s="1"/>
  <c r="DC270" i="1"/>
  <c r="DC283" i="1" s="1"/>
  <c r="DC297" i="1" s="1"/>
  <c r="DB270" i="1"/>
  <c r="DA270" i="1"/>
  <c r="DA283" i="1" s="1"/>
  <c r="DA297" i="1" s="1"/>
  <c r="CZ270" i="1"/>
  <c r="CZ283" i="1" s="1"/>
  <c r="CZ297" i="1" s="1"/>
  <c r="CY270" i="1"/>
  <c r="CY283" i="1" s="1"/>
  <c r="CY297" i="1" s="1"/>
  <c r="CX270" i="1"/>
  <c r="CX283" i="1" s="1"/>
  <c r="CX297" i="1" s="1"/>
  <c r="CW270" i="1"/>
  <c r="CW283" i="1" s="1"/>
  <c r="CW297" i="1" s="1"/>
  <c r="CV270" i="1"/>
  <c r="CV283" i="1" s="1"/>
  <c r="CV297" i="1" s="1"/>
  <c r="CU270" i="1"/>
  <c r="CU283" i="1" s="1"/>
  <c r="CU297" i="1" s="1"/>
  <c r="CT270" i="1"/>
  <c r="CT283" i="1" s="1"/>
  <c r="CT297" i="1" s="1"/>
  <c r="CS270" i="1"/>
  <c r="CS283" i="1" s="1"/>
  <c r="CS297" i="1" s="1"/>
  <c r="CR270" i="1"/>
  <c r="CQ270" i="1"/>
  <c r="CP270" i="1"/>
  <c r="CP283" i="1" s="1"/>
  <c r="CP297" i="1" s="1"/>
  <c r="CO270" i="1"/>
  <c r="CO283" i="1" s="1"/>
  <c r="CO297" i="1" s="1"/>
  <c r="CN270" i="1"/>
  <c r="CN283" i="1" s="1"/>
  <c r="CN297" i="1" s="1"/>
  <c r="CM270" i="1"/>
  <c r="CM283" i="1" s="1"/>
  <c r="CL270" i="1"/>
  <c r="CL283" i="1" s="1"/>
  <c r="CL297" i="1" s="1"/>
  <c r="CK270" i="1"/>
  <c r="CK283" i="1" s="1"/>
  <c r="CK297" i="1" s="1"/>
  <c r="CJ270" i="1"/>
  <c r="CJ283" i="1" s="1"/>
  <c r="CJ297" i="1" s="1"/>
  <c r="CI270" i="1"/>
  <c r="CH270" i="1"/>
  <c r="CH283" i="1" s="1"/>
  <c r="CH297" i="1" s="1"/>
  <c r="CG270" i="1"/>
  <c r="CG283" i="1" s="1"/>
  <c r="CG297" i="1" s="1"/>
  <c r="CF270" i="1"/>
  <c r="CF283" i="1" s="1"/>
  <c r="CF297" i="1" s="1"/>
  <c r="CE270" i="1"/>
  <c r="CE283" i="1" s="1"/>
  <c r="CE297" i="1" s="1"/>
  <c r="CD270" i="1"/>
  <c r="CD283" i="1" s="1"/>
  <c r="CD297" i="1" s="1"/>
  <c r="CC270" i="1"/>
  <c r="CC283" i="1" s="1"/>
  <c r="CC297" i="1" s="1"/>
  <c r="CB270" i="1"/>
  <c r="CA270" i="1"/>
  <c r="BZ270" i="1"/>
  <c r="BZ283" i="1" s="1"/>
  <c r="BZ297" i="1" s="1"/>
  <c r="BY270" i="1"/>
  <c r="BY283" i="1" s="1"/>
  <c r="BY297" i="1" s="1"/>
  <c r="BX270" i="1"/>
  <c r="BX283" i="1" s="1"/>
  <c r="BX297" i="1" s="1"/>
  <c r="BW270" i="1"/>
  <c r="BW283" i="1" s="1"/>
  <c r="BW297" i="1" s="1"/>
  <c r="BV270" i="1"/>
  <c r="BV283" i="1" s="1"/>
  <c r="BV297" i="1" s="1"/>
  <c r="BU270" i="1"/>
  <c r="BU283" i="1" s="1"/>
  <c r="BU297" i="1" s="1"/>
  <c r="BT270" i="1"/>
  <c r="BT283" i="1" s="1"/>
  <c r="BT297" i="1" s="1"/>
  <c r="BS270" i="1"/>
  <c r="BR270" i="1"/>
  <c r="BR283" i="1" s="1"/>
  <c r="BR297" i="1" s="1"/>
  <c r="BQ270" i="1"/>
  <c r="BQ283" i="1" s="1"/>
  <c r="BQ297" i="1" s="1"/>
  <c r="BP270" i="1"/>
  <c r="BO270" i="1"/>
  <c r="BO283" i="1" s="1"/>
  <c r="BN270" i="1"/>
  <c r="BN283" i="1" s="1"/>
  <c r="BN297" i="1" s="1"/>
  <c r="BM270" i="1"/>
  <c r="BM283" i="1" s="1"/>
  <c r="BM297" i="1" s="1"/>
  <c r="BL270" i="1"/>
  <c r="BL283" i="1" s="1"/>
  <c r="BL297" i="1" s="1"/>
  <c r="BK270" i="1"/>
  <c r="BJ270" i="1"/>
  <c r="BJ283" i="1" s="1"/>
  <c r="BJ297" i="1" s="1"/>
  <c r="BI270" i="1"/>
  <c r="BI283" i="1" s="1"/>
  <c r="BI297" i="1" s="1"/>
  <c r="BH270" i="1"/>
  <c r="BH283" i="1" s="1"/>
  <c r="BH297" i="1" s="1"/>
  <c r="BG270" i="1"/>
  <c r="BG283" i="1" s="1"/>
  <c r="BG297" i="1" s="1"/>
  <c r="BF270" i="1"/>
  <c r="BF283" i="1" s="1"/>
  <c r="BE270" i="1"/>
  <c r="BE283" i="1" s="1"/>
  <c r="BE297" i="1" s="1"/>
  <c r="BD270" i="1"/>
  <c r="BD283" i="1" s="1"/>
  <c r="BD297" i="1" s="1"/>
  <c r="BC270" i="1"/>
  <c r="BC283" i="1" s="1"/>
  <c r="BC297" i="1" s="1"/>
  <c r="BB270" i="1"/>
  <c r="BB283" i="1" s="1"/>
  <c r="BB297" i="1" s="1"/>
  <c r="BA270" i="1"/>
  <c r="BA283" i="1" s="1"/>
  <c r="BA297" i="1" s="1"/>
  <c r="AZ270" i="1"/>
  <c r="AZ283" i="1" s="1"/>
  <c r="AZ297" i="1" s="1"/>
  <c r="AY270" i="1"/>
  <c r="AY283" i="1" s="1"/>
  <c r="AY297" i="1" s="1"/>
  <c r="AX270" i="1"/>
  <c r="AX283" i="1" s="1"/>
  <c r="AX297" i="1" s="1"/>
  <c r="AW270" i="1"/>
  <c r="AW283" i="1" s="1"/>
  <c r="AW297" i="1" s="1"/>
  <c r="AV270" i="1"/>
  <c r="AV283" i="1" s="1"/>
  <c r="AV297" i="1" s="1"/>
  <c r="AU270" i="1"/>
  <c r="AU283" i="1" s="1"/>
  <c r="AU297" i="1" s="1"/>
  <c r="AT270" i="1"/>
  <c r="AT283" i="1" s="1"/>
  <c r="AT297" i="1" s="1"/>
  <c r="AS270" i="1"/>
  <c r="AS283" i="1" s="1"/>
  <c r="AS297" i="1" s="1"/>
  <c r="AR270" i="1"/>
  <c r="AR283" i="1" s="1"/>
  <c r="AR297" i="1" s="1"/>
  <c r="AQ270" i="1"/>
  <c r="AQ283" i="1" s="1"/>
  <c r="AQ297" i="1" s="1"/>
  <c r="AP270" i="1"/>
  <c r="AP283" i="1" s="1"/>
  <c r="AP297" i="1" s="1"/>
  <c r="AO270" i="1"/>
  <c r="AN270" i="1"/>
  <c r="AN283" i="1" s="1"/>
  <c r="AN297" i="1" s="1"/>
  <c r="AM270" i="1"/>
  <c r="AL270" i="1"/>
  <c r="AL283" i="1" s="1"/>
  <c r="AL297" i="1" s="1"/>
  <c r="AK270" i="1"/>
  <c r="AK283" i="1" s="1"/>
  <c r="AK297" i="1" s="1"/>
  <c r="AJ270" i="1"/>
  <c r="AJ283" i="1" s="1"/>
  <c r="AJ297" i="1" s="1"/>
  <c r="AI270" i="1"/>
  <c r="AI283" i="1" s="1"/>
  <c r="AI297" i="1" s="1"/>
  <c r="AH270" i="1"/>
  <c r="AH283" i="1" s="1"/>
  <c r="AH297" i="1" s="1"/>
  <c r="AG270" i="1"/>
  <c r="AG283" i="1" s="1"/>
  <c r="AG297" i="1" s="1"/>
  <c r="AF270" i="1"/>
  <c r="AF283" i="1" s="1"/>
  <c r="AF297" i="1" s="1"/>
  <c r="AE270" i="1"/>
  <c r="AE283" i="1" s="1"/>
  <c r="AE297" i="1" s="1"/>
  <c r="AD270" i="1"/>
  <c r="AD283" i="1" s="1"/>
  <c r="AD297" i="1" s="1"/>
  <c r="AC270" i="1"/>
  <c r="AC283" i="1" s="1"/>
  <c r="AC297" i="1" s="1"/>
  <c r="AB270" i="1"/>
  <c r="AB283" i="1" s="1"/>
  <c r="AB297" i="1" s="1"/>
  <c r="AA270" i="1"/>
  <c r="AA283" i="1" s="1"/>
  <c r="AA297" i="1" s="1"/>
  <c r="Z270" i="1"/>
  <c r="Z283" i="1" s="1"/>
  <c r="Z297" i="1" s="1"/>
  <c r="Y270" i="1"/>
  <c r="Y283" i="1" s="1"/>
  <c r="Y297" i="1" s="1"/>
  <c r="X270" i="1"/>
  <c r="X283" i="1" s="1"/>
  <c r="X297" i="1" s="1"/>
  <c r="W270" i="1"/>
  <c r="W283" i="1" s="1"/>
  <c r="W297" i="1" s="1"/>
  <c r="V270" i="1"/>
  <c r="V283" i="1" s="1"/>
  <c r="V297" i="1" s="1"/>
  <c r="U270" i="1"/>
  <c r="U283" i="1" s="1"/>
  <c r="U297" i="1" s="1"/>
  <c r="T270" i="1"/>
  <c r="T283" i="1" s="1"/>
  <c r="T297" i="1" s="1"/>
  <c r="S270" i="1"/>
  <c r="S283" i="1" s="1"/>
  <c r="S297" i="1" s="1"/>
  <c r="R270" i="1"/>
  <c r="R283" i="1" s="1"/>
  <c r="R297" i="1" s="1"/>
  <c r="Q270" i="1"/>
  <c r="Q283" i="1" s="1"/>
  <c r="Q297" i="1" s="1"/>
  <c r="P270" i="1"/>
  <c r="P283" i="1" s="1"/>
  <c r="P297" i="1" s="1"/>
  <c r="O270" i="1"/>
  <c r="N270" i="1"/>
  <c r="N283" i="1" s="1"/>
  <c r="N297" i="1" s="1"/>
  <c r="M270" i="1"/>
  <c r="M283" i="1" s="1"/>
  <c r="M297" i="1" s="1"/>
  <c r="L270" i="1"/>
  <c r="L283" i="1" s="1"/>
  <c r="L297" i="1" s="1"/>
  <c r="K270" i="1"/>
  <c r="K283" i="1" s="1"/>
  <c r="K297" i="1" s="1"/>
  <c r="J270" i="1"/>
  <c r="J283" i="1" s="1"/>
  <c r="J297" i="1" s="1"/>
  <c r="I270" i="1"/>
  <c r="I283" i="1" s="1"/>
  <c r="I297" i="1" s="1"/>
  <c r="H270" i="1"/>
  <c r="H283" i="1" s="1"/>
  <c r="H297" i="1" s="1"/>
  <c r="G270" i="1"/>
  <c r="F270" i="1"/>
  <c r="F283" i="1" s="1"/>
  <c r="F297" i="1" s="1"/>
  <c r="E270" i="1"/>
  <c r="E283" i="1" s="1"/>
  <c r="E297" i="1" s="1"/>
  <c r="D270" i="1"/>
  <c r="C270" i="1"/>
  <c r="C283" i="1" s="1"/>
  <c r="FU269" i="1"/>
  <c r="FU282" i="1" s="1"/>
  <c r="FU296" i="1" s="1"/>
  <c r="FC269" i="1"/>
  <c r="FC282" i="1" s="1"/>
  <c r="FC296" i="1" s="1"/>
  <c r="EL269" i="1"/>
  <c r="EL282" i="1" s="1"/>
  <c r="EL296" i="1" s="1"/>
  <c r="EJ269" i="1"/>
  <c r="EJ282" i="1" s="1"/>
  <c r="EJ296" i="1" s="1"/>
  <c r="EG269" i="1"/>
  <c r="EG282" i="1" s="1"/>
  <c r="EG296" i="1" s="1"/>
  <c r="EB269" i="1"/>
  <c r="EB282" i="1" s="1"/>
  <c r="EB296" i="1" s="1"/>
  <c r="DY269" i="1"/>
  <c r="DY282" i="1" s="1"/>
  <c r="DY296" i="1" s="1"/>
  <c r="DV269" i="1"/>
  <c r="DV282" i="1" s="1"/>
  <c r="DV296" i="1" s="1"/>
  <c r="DT269" i="1"/>
  <c r="DT282" i="1" s="1"/>
  <c r="DT296" i="1" s="1"/>
  <c r="DQ269" i="1"/>
  <c r="DQ282" i="1" s="1"/>
  <c r="DQ296" i="1" s="1"/>
  <c r="DL269" i="1"/>
  <c r="DL282" i="1" s="1"/>
  <c r="DL296" i="1" s="1"/>
  <c r="DI269" i="1"/>
  <c r="DI282" i="1" s="1"/>
  <c r="DI296" i="1" s="1"/>
  <c r="DD269" i="1"/>
  <c r="DD282" i="1" s="1"/>
  <c r="DD296" i="1" s="1"/>
  <c r="DA269" i="1"/>
  <c r="DA282" i="1" s="1"/>
  <c r="DA296" i="1" s="1"/>
  <c r="CV269" i="1"/>
  <c r="CV282" i="1" s="1"/>
  <c r="CV296" i="1" s="1"/>
  <c r="CS269" i="1"/>
  <c r="CS282" i="1" s="1"/>
  <c r="CS296" i="1" s="1"/>
  <c r="CN269" i="1"/>
  <c r="CN282" i="1" s="1"/>
  <c r="CN296" i="1" s="1"/>
  <c r="CK269" i="1"/>
  <c r="CK282" i="1" s="1"/>
  <c r="CK296" i="1" s="1"/>
  <c r="CF269" i="1"/>
  <c r="CF282" i="1" s="1"/>
  <c r="CF296" i="1" s="1"/>
  <c r="CC269" i="1"/>
  <c r="CC282" i="1" s="1"/>
  <c r="CC296" i="1" s="1"/>
  <c r="BX269" i="1"/>
  <c r="BX282" i="1" s="1"/>
  <c r="BX296" i="1" s="1"/>
  <c r="BU269" i="1"/>
  <c r="BU282" i="1" s="1"/>
  <c r="BU296" i="1" s="1"/>
  <c r="BM269" i="1"/>
  <c r="BM282" i="1" s="1"/>
  <c r="BM296" i="1" s="1"/>
  <c r="BJ269" i="1"/>
  <c r="BJ282" i="1" s="1"/>
  <c r="BJ296" i="1" s="1"/>
  <c r="BH269" i="1"/>
  <c r="BH282" i="1" s="1"/>
  <c r="BH296" i="1" s="1"/>
  <c r="BE269" i="1"/>
  <c r="BE282" i="1" s="1"/>
  <c r="BE296" i="1" s="1"/>
  <c r="AZ269" i="1"/>
  <c r="AZ282" i="1" s="1"/>
  <c r="AZ296" i="1" s="1"/>
  <c r="AW269" i="1"/>
  <c r="AW282" i="1" s="1"/>
  <c r="AW296" i="1" s="1"/>
  <c r="AT269" i="1"/>
  <c r="AT282" i="1" s="1"/>
  <c r="AT296" i="1" s="1"/>
  <c r="AO269" i="1"/>
  <c r="AO282" i="1" s="1"/>
  <c r="AO296" i="1" s="1"/>
  <c r="AJ269" i="1"/>
  <c r="AJ282" i="1" s="1"/>
  <c r="AJ296" i="1" s="1"/>
  <c r="AG269" i="1"/>
  <c r="AG282" i="1" s="1"/>
  <c r="AG296" i="1" s="1"/>
  <c r="AB269" i="1"/>
  <c r="AB282" i="1" s="1"/>
  <c r="AB296" i="1" s="1"/>
  <c r="Y269" i="1"/>
  <c r="Y282" i="1" s="1"/>
  <c r="Y296" i="1" s="1"/>
  <c r="T269" i="1"/>
  <c r="T282" i="1" s="1"/>
  <c r="T296" i="1" s="1"/>
  <c r="Q269" i="1"/>
  <c r="N269" i="1"/>
  <c r="N282" i="1" s="1"/>
  <c r="N296" i="1" s="1"/>
  <c r="L269" i="1"/>
  <c r="L282" i="1" s="1"/>
  <c r="L296" i="1" s="1"/>
  <c r="I269" i="1"/>
  <c r="I282" i="1" s="1"/>
  <c r="I296" i="1" s="1"/>
  <c r="D269" i="1"/>
  <c r="D282" i="1" s="1"/>
  <c r="D296" i="1" s="1"/>
  <c r="GC268" i="1"/>
  <c r="GD268" i="1" s="1"/>
  <c r="GE269" i="1" s="1"/>
  <c r="FX264" i="1"/>
  <c r="FW264" i="1"/>
  <c r="FV264" i="1"/>
  <c r="FV305" i="1" s="1"/>
  <c r="FU264" i="1"/>
  <c r="FS264" i="1"/>
  <c r="FR264" i="1"/>
  <c r="FQ264" i="1"/>
  <c r="FP264" i="1"/>
  <c r="FO264" i="1"/>
  <c r="FN264" i="1"/>
  <c r="FM264" i="1"/>
  <c r="FL264" i="1"/>
  <c r="FK264" i="1"/>
  <c r="FJ264" i="1"/>
  <c r="FI264" i="1"/>
  <c r="FH264" i="1"/>
  <c r="FG264" i="1"/>
  <c r="FF264" i="1"/>
  <c r="FE264" i="1"/>
  <c r="FD264" i="1"/>
  <c r="FC264" i="1"/>
  <c r="FB264" i="1"/>
  <c r="FA264" i="1"/>
  <c r="EZ264" i="1"/>
  <c r="EY264" i="1"/>
  <c r="EX264" i="1"/>
  <c r="EW264" i="1"/>
  <c r="EV264" i="1"/>
  <c r="EU264" i="1"/>
  <c r="ET264" i="1"/>
  <c r="ES264" i="1"/>
  <c r="ER264" i="1"/>
  <c r="EQ264" i="1"/>
  <c r="EQ305" i="1" s="1"/>
  <c r="EP264" i="1"/>
  <c r="EO264" i="1"/>
  <c r="EN264" i="1"/>
  <c r="EM264" i="1"/>
  <c r="EL264" i="1"/>
  <c r="EK264" i="1"/>
  <c r="EJ264" i="1"/>
  <c r="EI264" i="1"/>
  <c r="EH264" i="1"/>
  <c r="EG264" i="1"/>
  <c r="EF264" i="1"/>
  <c r="EE264" i="1"/>
  <c r="ED264" i="1"/>
  <c r="EC264" i="1"/>
  <c r="EB264" i="1"/>
  <c r="EA264" i="1"/>
  <c r="DZ264" i="1"/>
  <c r="DY264" i="1"/>
  <c r="DX264" i="1"/>
  <c r="DW264" i="1"/>
  <c r="DV264" i="1"/>
  <c r="DU264" i="1"/>
  <c r="DT264" i="1"/>
  <c r="DS264" i="1"/>
  <c r="DR264" i="1"/>
  <c r="DQ264" i="1"/>
  <c r="DP264" i="1"/>
  <c r="DO264" i="1"/>
  <c r="DN264" i="1"/>
  <c r="DM264" i="1"/>
  <c r="DL264" i="1"/>
  <c r="DK264" i="1"/>
  <c r="DJ264" i="1"/>
  <c r="DI264" i="1"/>
  <c r="DH264" i="1"/>
  <c r="DG264" i="1"/>
  <c r="DF264" i="1"/>
  <c r="DE264" i="1"/>
  <c r="DD264" i="1"/>
  <c r="DC264" i="1"/>
  <c r="DB264" i="1"/>
  <c r="DA264" i="1"/>
  <c r="CZ264" i="1"/>
  <c r="CY264" i="1"/>
  <c r="CX264" i="1"/>
  <c r="CW264" i="1"/>
  <c r="CW305" i="1" s="1"/>
  <c r="CV264" i="1"/>
  <c r="CU264" i="1"/>
  <c r="CT264" i="1"/>
  <c r="CS264" i="1"/>
  <c r="CR264" i="1"/>
  <c r="CQ264" i="1"/>
  <c r="CP264" i="1"/>
  <c r="CO264" i="1"/>
  <c r="CN264" i="1"/>
  <c r="CM264" i="1"/>
  <c r="CL264" i="1"/>
  <c r="CK264" i="1"/>
  <c r="CJ264" i="1"/>
  <c r="CI264" i="1"/>
  <c r="CH264" i="1"/>
  <c r="CG264" i="1"/>
  <c r="CF264" i="1"/>
  <c r="CE264" i="1"/>
  <c r="CD264" i="1"/>
  <c r="CC264" i="1"/>
  <c r="CC305" i="1" s="1"/>
  <c r="CB264" i="1"/>
  <c r="CA264" i="1"/>
  <c r="BZ264" i="1"/>
  <c r="BY264" i="1"/>
  <c r="BX264" i="1"/>
  <c r="BW264" i="1"/>
  <c r="BV264" i="1"/>
  <c r="BU264" i="1"/>
  <c r="BT264" i="1"/>
  <c r="BS264" i="1"/>
  <c r="BR264" i="1"/>
  <c r="BQ264" i="1"/>
  <c r="BP264" i="1"/>
  <c r="BO264" i="1"/>
  <c r="BN264" i="1"/>
  <c r="BM264" i="1"/>
  <c r="BL264" i="1"/>
  <c r="BL305" i="1" s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V305" i="1" s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F305" i="1" s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P305" i="1" s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FX253" i="1"/>
  <c r="FW253" i="1"/>
  <c r="FV253" i="1"/>
  <c r="FU253" i="1"/>
  <c r="FU304" i="1" s="1"/>
  <c r="FS253" i="1"/>
  <c r="FS304" i="1" s="1"/>
  <c r="FR253" i="1"/>
  <c r="FQ253" i="1"/>
  <c r="FP253" i="1"/>
  <c r="FO253" i="1"/>
  <c r="FN253" i="1"/>
  <c r="FM253" i="1"/>
  <c r="FL253" i="1"/>
  <c r="FK253" i="1"/>
  <c r="FK304" i="1" s="1"/>
  <c r="FJ253" i="1"/>
  <c r="FI253" i="1"/>
  <c r="FH253" i="1"/>
  <c r="FG253" i="1"/>
  <c r="FF253" i="1"/>
  <c r="FE253" i="1"/>
  <c r="FD253" i="1"/>
  <c r="FC253" i="1"/>
  <c r="FC304" i="1" s="1"/>
  <c r="FB253" i="1"/>
  <c r="FB304" i="1" s="1"/>
  <c r="FA253" i="1"/>
  <c r="EZ253" i="1"/>
  <c r="EY253" i="1"/>
  <c r="EX253" i="1"/>
  <c r="EW253" i="1"/>
  <c r="EV253" i="1"/>
  <c r="EU253" i="1"/>
  <c r="ET253" i="1"/>
  <c r="ES253" i="1"/>
  <c r="ER253" i="1"/>
  <c r="EQ253" i="1"/>
  <c r="EP253" i="1"/>
  <c r="EP269" i="1" s="1"/>
  <c r="EP282" i="1" s="1"/>
  <c r="EP296" i="1" s="1"/>
  <c r="EO253" i="1"/>
  <c r="EN253" i="1"/>
  <c r="EM253" i="1"/>
  <c r="EL253" i="1"/>
  <c r="EL304" i="1" s="1"/>
  <c r="EK253" i="1"/>
  <c r="EJ253" i="1"/>
  <c r="EJ304" i="1" s="1"/>
  <c r="EI253" i="1"/>
  <c r="EH253" i="1"/>
  <c r="EG253" i="1"/>
  <c r="EG304" i="1" s="1"/>
  <c r="EF253" i="1"/>
  <c r="EE253" i="1"/>
  <c r="ED253" i="1"/>
  <c r="EC253" i="1"/>
  <c r="EB253" i="1"/>
  <c r="EB304" i="1" s="1"/>
  <c r="EA253" i="1"/>
  <c r="DZ253" i="1"/>
  <c r="DY253" i="1"/>
  <c r="DY304" i="1" s="1"/>
  <c r="DX253" i="1"/>
  <c r="DW253" i="1"/>
  <c r="DV253" i="1"/>
  <c r="DV304" i="1" s="1"/>
  <c r="DU253" i="1"/>
  <c r="DT253" i="1"/>
  <c r="DT304" i="1" s="1"/>
  <c r="DS253" i="1"/>
  <c r="DR253" i="1"/>
  <c r="DQ253" i="1"/>
  <c r="DQ304" i="1" s="1"/>
  <c r="DP253" i="1"/>
  <c r="DO253" i="1"/>
  <c r="DN253" i="1"/>
  <c r="DM253" i="1"/>
  <c r="DL253" i="1"/>
  <c r="DL304" i="1" s="1"/>
  <c r="DK253" i="1"/>
  <c r="DJ253" i="1"/>
  <c r="DI253" i="1"/>
  <c r="DI304" i="1" s="1"/>
  <c r="DH253" i="1"/>
  <c r="DG253" i="1"/>
  <c r="DF253" i="1"/>
  <c r="DE253" i="1"/>
  <c r="DD253" i="1"/>
  <c r="DD304" i="1" s="1"/>
  <c r="DC253" i="1"/>
  <c r="DB253" i="1"/>
  <c r="DA253" i="1"/>
  <c r="DA304" i="1" s="1"/>
  <c r="CZ253" i="1"/>
  <c r="CY253" i="1"/>
  <c r="CX253" i="1"/>
  <c r="CW253" i="1"/>
  <c r="CV253" i="1"/>
  <c r="CV304" i="1" s="1"/>
  <c r="CU253" i="1"/>
  <c r="CT253" i="1"/>
  <c r="CS253" i="1"/>
  <c r="CS304" i="1" s="1"/>
  <c r="CR253" i="1"/>
  <c r="CQ253" i="1"/>
  <c r="CP253" i="1"/>
  <c r="CO253" i="1"/>
  <c r="CN253" i="1"/>
  <c r="CN304" i="1" s="1"/>
  <c r="CM253" i="1"/>
  <c r="CL253" i="1"/>
  <c r="CK253" i="1"/>
  <c r="CK304" i="1" s="1"/>
  <c r="CJ253" i="1"/>
  <c r="CI253" i="1"/>
  <c r="CH253" i="1"/>
  <c r="CG253" i="1"/>
  <c r="CF253" i="1"/>
  <c r="CF304" i="1" s="1"/>
  <c r="CE253" i="1"/>
  <c r="CD253" i="1"/>
  <c r="CC253" i="1"/>
  <c r="CC304" i="1" s="1"/>
  <c r="CB253" i="1"/>
  <c r="CA253" i="1"/>
  <c r="BZ253" i="1"/>
  <c r="BY253" i="1"/>
  <c r="BX253" i="1"/>
  <c r="BX304" i="1" s="1"/>
  <c r="BW253" i="1"/>
  <c r="BV253" i="1"/>
  <c r="BU253" i="1"/>
  <c r="BU304" i="1" s="1"/>
  <c r="BT253" i="1"/>
  <c r="BS253" i="1"/>
  <c r="BR253" i="1"/>
  <c r="BQ253" i="1"/>
  <c r="BP253" i="1"/>
  <c r="BP304" i="1" s="1"/>
  <c r="BO253" i="1"/>
  <c r="BN253" i="1"/>
  <c r="BM253" i="1"/>
  <c r="BM304" i="1" s="1"/>
  <c r="BL253" i="1"/>
  <c r="BK253" i="1"/>
  <c r="BJ253" i="1"/>
  <c r="BJ304" i="1" s="1"/>
  <c r="BI253" i="1"/>
  <c r="BH253" i="1"/>
  <c r="BH304" i="1" s="1"/>
  <c r="BG253" i="1"/>
  <c r="BF253" i="1"/>
  <c r="BE253" i="1"/>
  <c r="BE304" i="1" s="1"/>
  <c r="BD253" i="1"/>
  <c r="BC253" i="1"/>
  <c r="BB253" i="1"/>
  <c r="BA253" i="1"/>
  <c r="AZ253" i="1"/>
  <c r="AZ304" i="1" s="1"/>
  <c r="AY253" i="1"/>
  <c r="AX253" i="1"/>
  <c r="AW253" i="1"/>
  <c r="AW304" i="1" s="1"/>
  <c r="AV253" i="1"/>
  <c r="AU253" i="1"/>
  <c r="AT253" i="1"/>
  <c r="AT304" i="1" s="1"/>
  <c r="AS253" i="1"/>
  <c r="AR253" i="1"/>
  <c r="AR304" i="1" s="1"/>
  <c r="AQ253" i="1"/>
  <c r="AP253" i="1"/>
  <c r="AO253" i="1"/>
  <c r="AO304" i="1" s="1"/>
  <c r="AN253" i="1"/>
  <c r="AM253" i="1"/>
  <c r="AL253" i="1"/>
  <c r="AK253" i="1"/>
  <c r="AJ253" i="1"/>
  <c r="AJ304" i="1" s="1"/>
  <c r="AI253" i="1"/>
  <c r="AH253" i="1"/>
  <c r="AG253" i="1"/>
  <c r="AG304" i="1" s="1"/>
  <c r="AF253" i="1"/>
  <c r="AE253" i="1"/>
  <c r="AD253" i="1"/>
  <c r="AC253" i="1"/>
  <c r="AB253" i="1"/>
  <c r="AB304" i="1" s="1"/>
  <c r="AA253" i="1"/>
  <c r="Z253" i="1"/>
  <c r="Y253" i="1"/>
  <c r="Y304" i="1" s="1"/>
  <c r="X253" i="1"/>
  <c r="W253" i="1"/>
  <c r="V253" i="1"/>
  <c r="U253" i="1"/>
  <c r="T253" i="1"/>
  <c r="T304" i="1" s="1"/>
  <c r="S253" i="1"/>
  <c r="R253" i="1"/>
  <c r="Q253" i="1"/>
  <c r="Q304" i="1" s="1"/>
  <c r="P253" i="1"/>
  <c r="O253" i="1"/>
  <c r="N253" i="1"/>
  <c r="N304" i="1" s="1"/>
  <c r="M253" i="1"/>
  <c r="L253" i="1"/>
  <c r="L304" i="1" s="1"/>
  <c r="K253" i="1"/>
  <c r="J253" i="1"/>
  <c r="I253" i="1"/>
  <c r="I304" i="1" s="1"/>
  <c r="H253" i="1"/>
  <c r="G253" i="1"/>
  <c r="F253" i="1"/>
  <c r="E253" i="1"/>
  <c r="D253" i="1"/>
  <c r="D304" i="1" s="1"/>
  <c r="C253" i="1"/>
  <c r="FX242" i="1"/>
  <c r="FW242" i="1"/>
  <c r="FV242" i="1"/>
  <c r="FU242" i="1"/>
  <c r="FT242" i="1"/>
  <c r="FS242" i="1"/>
  <c r="FR242" i="1"/>
  <c r="FQ242" i="1"/>
  <c r="FP242" i="1"/>
  <c r="FO242" i="1"/>
  <c r="FN242" i="1"/>
  <c r="FM242" i="1"/>
  <c r="FL242" i="1"/>
  <c r="FK242" i="1"/>
  <c r="FJ242" i="1"/>
  <c r="FI242" i="1"/>
  <c r="FH242" i="1"/>
  <c r="FG242" i="1"/>
  <c r="FF242" i="1"/>
  <c r="FE242" i="1"/>
  <c r="FD242" i="1"/>
  <c r="FC242" i="1"/>
  <c r="FB242" i="1"/>
  <c r="FA242" i="1"/>
  <c r="EZ242" i="1"/>
  <c r="EY242" i="1"/>
  <c r="EX242" i="1"/>
  <c r="EW242" i="1"/>
  <c r="EV242" i="1"/>
  <c r="EU242" i="1"/>
  <c r="ET242" i="1"/>
  <c r="ES242" i="1"/>
  <c r="ER242" i="1"/>
  <c r="EQ242" i="1"/>
  <c r="EP242" i="1"/>
  <c r="EO242" i="1"/>
  <c r="EN242" i="1"/>
  <c r="EM242" i="1"/>
  <c r="EL242" i="1"/>
  <c r="EK242" i="1"/>
  <c r="EJ242" i="1"/>
  <c r="EI242" i="1"/>
  <c r="EH242" i="1"/>
  <c r="EG242" i="1"/>
  <c r="EF242" i="1"/>
  <c r="EE242" i="1"/>
  <c r="ED242" i="1"/>
  <c r="EC242" i="1"/>
  <c r="EB242" i="1"/>
  <c r="EA242" i="1"/>
  <c r="DZ242" i="1"/>
  <c r="DY242" i="1"/>
  <c r="DX242" i="1"/>
  <c r="DW242" i="1"/>
  <c r="DV242" i="1"/>
  <c r="DU242" i="1"/>
  <c r="DT242" i="1"/>
  <c r="DS242" i="1"/>
  <c r="DR242" i="1"/>
  <c r="DQ242" i="1"/>
  <c r="DP242" i="1"/>
  <c r="DO242" i="1"/>
  <c r="DM242" i="1"/>
  <c r="DL242" i="1"/>
  <c r="DK242" i="1"/>
  <c r="DJ242" i="1"/>
  <c r="DI242" i="1"/>
  <c r="DH242" i="1"/>
  <c r="DG242" i="1"/>
  <c r="DF242" i="1"/>
  <c r="DE242" i="1"/>
  <c r="DD242" i="1"/>
  <c r="DC242" i="1"/>
  <c r="DB242" i="1"/>
  <c r="DA242" i="1"/>
  <c r="CZ242" i="1"/>
  <c r="CY242" i="1"/>
  <c r="CX242" i="1"/>
  <c r="CW242" i="1"/>
  <c r="CV242" i="1"/>
  <c r="CU242" i="1"/>
  <c r="CT242" i="1"/>
  <c r="CS242" i="1"/>
  <c r="CR242" i="1"/>
  <c r="CQ242" i="1"/>
  <c r="CP242" i="1"/>
  <c r="CO242" i="1"/>
  <c r="CN242" i="1"/>
  <c r="CM242" i="1"/>
  <c r="CL242" i="1"/>
  <c r="CK242" i="1"/>
  <c r="CJ242" i="1"/>
  <c r="CI242" i="1"/>
  <c r="CH242" i="1"/>
  <c r="CG242" i="1"/>
  <c r="CF242" i="1"/>
  <c r="CE242" i="1"/>
  <c r="CD242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FZ224" i="1"/>
  <c r="FZ214" i="1"/>
  <c r="FA206" i="1"/>
  <c r="DU206" i="1"/>
  <c r="FX198" i="1"/>
  <c r="FW198" i="1"/>
  <c r="FV198" i="1"/>
  <c r="FU198" i="1"/>
  <c r="FT198" i="1"/>
  <c r="FS198" i="1"/>
  <c r="FR198" i="1"/>
  <c r="FQ198" i="1"/>
  <c r="FP198" i="1"/>
  <c r="FO198" i="1"/>
  <c r="FN198" i="1"/>
  <c r="FM198" i="1"/>
  <c r="FL198" i="1"/>
  <c r="FK198" i="1"/>
  <c r="FJ198" i="1"/>
  <c r="FI198" i="1"/>
  <c r="FH198" i="1"/>
  <c r="FG198" i="1"/>
  <c r="FF198" i="1"/>
  <c r="FE198" i="1"/>
  <c r="FD198" i="1"/>
  <c r="FC198" i="1"/>
  <c r="FB198" i="1"/>
  <c r="FA198" i="1"/>
  <c r="EZ198" i="1"/>
  <c r="EY198" i="1"/>
  <c r="EX198" i="1"/>
  <c r="EW198" i="1"/>
  <c r="EV198" i="1"/>
  <c r="EU198" i="1"/>
  <c r="ET198" i="1"/>
  <c r="ES198" i="1"/>
  <c r="ER198" i="1"/>
  <c r="EQ198" i="1"/>
  <c r="EP198" i="1"/>
  <c r="EO198" i="1"/>
  <c r="EN198" i="1"/>
  <c r="EM198" i="1"/>
  <c r="EL198" i="1"/>
  <c r="EK198" i="1"/>
  <c r="EJ198" i="1"/>
  <c r="EI198" i="1"/>
  <c r="EH198" i="1"/>
  <c r="EG198" i="1"/>
  <c r="EF198" i="1"/>
  <c r="EE198" i="1"/>
  <c r="ED198" i="1"/>
  <c r="EC198" i="1"/>
  <c r="EB198" i="1"/>
  <c r="EA198" i="1"/>
  <c r="DZ198" i="1"/>
  <c r="DY198" i="1"/>
  <c r="DX198" i="1"/>
  <c r="DW198" i="1"/>
  <c r="DV198" i="1"/>
  <c r="DU198" i="1"/>
  <c r="DT198" i="1"/>
  <c r="DS198" i="1"/>
  <c r="DR198" i="1"/>
  <c r="DQ198" i="1"/>
  <c r="DP198" i="1"/>
  <c r="DO198" i="1"/>
  <c r="DN198" i="1"/>
  <c r="DM198" i="1"/>
  <c r="DL198" i="1"/>
  <c r="DK198" i="1"/>
  <c r="DJ198" i="1"/>
  <c r="DI198" i="1"/>
  <c r="DH198" i="1"/>
  <c r="DG198" i="1"/>
  <c r="DF198" i="1"/>
  <c r="DE198" i="1"/>
  <c r="DD198" i="1"/>
  <c r="DC198" i="1"/>
  <c r="DB198" i="1"/>
  <c r="DA198" i="1"/>
  <c r="CZ198" i="1"/>
  <c r="CY198" i="1"/>
  <c r="CX198" i="1"/>
  <c r="CW198" i="1"/>
  <c r="CV198" i="1"/>
  <c r="CU198" i="1"/>
  <c r="CT198" i="1"/>
  <c r="CS198" i="1"/>
  <c r="CR198" i="1"/>
  <c r="CQ198" i="1"/>
  <c r="CP198" i="1"/>
  <c r="CO198" i="1"/>
  <c r="CN198" i="1"/>
  <c r="CM198" i="1"/>
  <c r="CL198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FX196" i="1"/>
  <c r="FW196" i="1"/>
  <c r="FV196" i="1"/>
  <c r="FU196" i="1"/>
  <c r="FT196" i="1"/>
  <c r="FS196" i="1"/>
  <c r="FR196" i="1"/>
  <c r="FQ196" i="1"/>
  <c r="FP196" i="1"/>
  <c r="FO196" i="1"/>
  <c r="FN196" i="1"/>
  <c r="FM196" i="1"/>
  <c r="FL196" i="1"/>
  <c r="FK196" i="1"/>
  <c r="FJ196" i="1"/>
  <c r="FI196" i="1"/>
  <c r="FH196" i="1"/>
  <c r="FG196" i="1"/>
  <c r="FF196" i="1"/>
  <c r="FE196" i="1"/>
  <c r="FD196" i="1"/>
  <c r="FC196" i="1"/>
  <c r="FB196" i="1"/>
  <c r="FA196" i="1"/>
  <c r="EZ196" i="1"/>
  <c r="EY196" i="1"/>
  <c r="EX196" i="1"/>
  <c r="EW196" i="1"/>
  <c r="EV196" i="1"/>
  <c r="EU196" i="1"/>
  <c r="ET196" i="1"/>
  <c r="ES196" i="1"/>
  <c r="ER196" i="1"/>
  <c r="EQ196" i="1"/>
  <c r="EP196" i="1"/>
  <c r="EO196" i="1"/>
  <c r="EN196" i="1"/>
  <c r="EM196" i="1"/>
  <c r="EL196" i="1"/>
  <c r="EK196" i="1"/>
  <c r="EJ196" i="1"/>
  <c r="EI196" i="1"/>
  <c r="EH196" i="1"/>
  <c r="EG196" i="1"/>
  <c r="EF196" i="1"/>
  <c r="EE196" i="1"/>
  <c r="ED196" i="1"/>
  <c r="EC196" i="1"/>
  <c r="EB196" i="1"/>
  <c r="EA196" i="1"/>
  <c r="DZ196" i="1"/>
  <c r="DY196" i="1"/>
  <c r="DX196" i="1"/>
  <c r="DW196" i="1"/>
  <c r="DV196" i="1"/>
  <c r="DU196" i="1"/>
  <c r="DT196" i="1"/>
  <c r="DS196" i="1"/>
  <c r="DR196" i="1"/>
  <c r="DQ196" i="1"/>
  <c r="DP196" i="1"/>
  <c r="DO196" i="1"/>
  <c r="DN196" i="1"/>
  <c r="DM196" i="1"/>
  <c r="DL196" i="1"/>
  <c r="DK196" i="1"/>
  <c r="DJ196" i="1"/>
  <c r="DI196" i="1"/>
  <c r="DH196" i="1"/>
  <c r="DG196" i="1"/>
  <c r="DF196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CR196" i="1"/>
  <c r="CQ196" i="1"/>
  <c r="CP196" i="1"/>
  <c r="CO196" i="1"/>
  <c r="CN196" i="1"/>
  <c r="CM196" i="1"/>
  <c r="CL196" i="1"/>
  <c r="CK196" i="1"/>
  <c r="CJ196" i="1"/>
  <c r="CI196" i="1"/>
  <c r="CH196" i="1"/>
  <c r="CG196" i="1"/>
  <c r="CF196" i="1"/>
  <c r="CE196" i="1"/>
  <c r="CD196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FX189" i="1"/>
  <c r="FW189" i="1"/>
  <c r="FV189" i="1"/>
  <c r="FU189" i="1"/>
  <c r="FT189" i="1"/>
  <c r="FS189" i="1"/>
  <c r="FR189" i="1"/>
  <c r="FQ189" i="1"/>
  <c r="FP189" i="1"/>
  <c r="FO189" i="1"/>
  <c r="FN189" i="1"/>
  <c r="FM189" i="1"/>
  <c r="FL189" i="1"/>
  <c r="FK189" i="1"/>
  <c r="FJ189" i="1"/>
  <c r="FI189" i="1"/>
  <c r="FH189" i="1"/>
  <c r="FG189" i="1"/>
  <c r="FF189" i="1"/>
  <c r="FE189" i="1"/>
  <c r="FD189" i="1"/>
  <c r="FC189" i="1"/>
  <c r="FB189" i="1"/>
  <c r="FA189" i="1"/>
  <c r="EZ189" i="1"/>
  <c r="EY189" i="1"/>
  <c r="EX189" i="1"/>
  <c r="EW189" i="1"/>
  <c r="EV189" i="1"/>
  <c r="EU189" i="1"/>
  <c r="ET189" i="1"/>
  <c r="ES189" i="1"/>
  <c r="ER189" i="1"/>
  <c r="EQ189" i="1"/>
  <c r="EP189" i="1"/>
  <c r="EO189" i="1"/>
  <c r="EN189" i="1"/>
  <c r="EM189" i="1"/>
  <c r="EL189" i="1"/>
  <c r="EK189" i="1"/>
  <c r="EJ189" i="1"/>
  <c r="EI189" i="1"/>
  <c r="EH189" i="1"/>
  <c r="EG189" i="1"/>
  <c r="EF189" i="1"/>
  <c r="EE189" i="1"/>
  <c r="ED189" i="1"/>
  <c r="EC189" i="1"/>
  <c r="EB189" i="1"/>
  <c r="EA189" i="1"/>
  <c r="DZ189" i="1"/>
  <c r="DY189" i="1"/>
  <c r="DX189" i="1"/>
  <c r="DW189" i="1"/>
  <c r="DV189" i="1"/>
  <c r="DU189" i="1"/>
  <c r="DT189" i="1"/>
  <c r="DS189" i="1"/>
  <c r="DR189" i="1"/>
  <c r="DQ189" i="1"/>
  <c r="DP189" i="1"/>
  <c r="DO189" i="1"/>
  <c r="DN189" i="1"/>
  <c r="DM189" i="1"/>
  <c r="DL189" i="1"/>
  <c r="DK189" i="1"/>
  <c r="DJ189" i="1"/>
  <c r="DI189" i="1"/>
  <c r="DH189" i="1"/>
  <c r="DG189" i="1"/>
  <c r="DF189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CR189" i="1"/>
  <c r="CQ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FX188" i="1"/>
  <c r="FW188" i="1"/>
  <c r="FV188" i="1"/>
  <c r="FU188" i="1"/>
  <c r="FT188" i="1"/>
  <c r="FS188" i="1"/>
  <c r="FR188" i="1"/>
  <c r="FQ188" i="1"/>
  <c r="FP188" i="1"/>
  <c r="FO188" i="1"/>
  <c r="FN188" i="1"/>
  <c r="FM188" i="1"/>
  <c r="FL188" i="1"/>
  <c r="FK188" i="1"/>
  <c r="FJ188" i="1"/>
  <c r="FI188" i="1"/>
  <c r="FH188" i="1"/>
  <c r="FG188" i="1"/>
  <c r="FF188" i="1"/>
  <c r="FE188" i="1"/>
  <c r="FD188" i="1"/>
  <c r="FC188" i="1"/>
  <c r="FB188" i="1"/>
  <c r="FA188" i="1"/>
  <c r="EZ188" i="1"/>
  <c r="EY188" i="1"/>
  <c r="EX188" i="1"/>
  <c r="EW188" i="1"/>
  <c r="EV188" i="1"/>
  <c r="EU188" i="1"/>
  <c r="ET188" i="1"/>
  <c r="ES188" i="1"/>
  <c r="ER188" i="1"/>
  <c r="EQ188" i="1"/>
  <c r="EP188" i="1"/>
  <c r="EO188" i="1"/>
  <c r="EN188" i="1"/>
  <c r="EM188" i="1"/>
  <c r="EL188" i="1"/>
  <c r="EK188" i="1"/>
  <c r="EJ188" i="1"/>
  <c r="EI188" i="1"/>
  <c r="EH188" i="1"/>
  <c r="EG188" i="1"/>
  <c r="EF188" i="1"/>
  <c r="EE188" i="1"/>
  <c r="ED188" i="1"/>
  <c r="EC188" i="1"/>
  <c r="EB188" i="1"/>
  <c r="EA188" i="1"/>
  <c r="DZ188" i="1"/>
  <c r="DY188" i="1"/>
  <c r="DX188" i="1"/>
  <c r="DW188" i="1"/>
  <c r="DV188" i="1"/>
  <c r="DU188" i="1"/>
  <c r="DT188" i="1"/>
  <c r="DS188" i="1"/>
  <c r="DR188" i="1"/>
  <c r="DQ188" i="1"/>
  <c r="DP188" i="1"/>
  <c r="DO188" i="1"/>
  <c r="DN188" i="1"/>
  <c r="DM188" i="1"/>
  <c r="DL188" i="1"/>
  <c r="DK188" i="1"/>
  <c r="DJ188" i="1"/>
  <c r="DI188" i="1"/>
  <c r="DH188" i="1"/>
  <c r="DG188" i="1"/>
  <c r="DF188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CR188" i="1"/>
  <c r="CQ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FQ170" i="1"/>
  <c r="FQ206" i="1" s="1"/>
  <c r="BL170" i="1"/>
  <c r="BL206" i="1" s="1"/>
  <c r="AS170" i="1"/>
  <c r="AS206" i="1" s="1"/>
  <c r="FX168" i="1"/>
  <c r="FS168" i="1"/>
  <c r="FP168" i="1"/>
  <c r="FJ168" i="1"/>
  <c r="FD168" i="1"/>
  <c r="FA168" i="1"/>
  <c r="EW168" i="1"/>
  <c r="EU168" i="1"/>
  <c r="ER168" i="1"/>
  <c r="EM168" i="1"/>
  <c r="EL168" i="1"/>
  <c r="EE168" i="1"/>
  <c r="EC168" i="1"/>
  <c r="DW168" i="1"/>
  <c r="DU168" i="1"/>
  <c r="DT168" i="1"/>
  <c r="DP168" i="1"/>
  <c r="DM168" i="1"/>
  <c r="DL168" i="1"/>
  <c r="DK168" i="1"/>
  <c r="DG168" i="1"/>
  <c r="DD168" i="1"/>
  <c r="CX168" i="1"/>
  <c r="CS168" i="1"/>
  <c r="CO168" i="1"/>
  <c r="CJ168" i="1"/>
  <c r="CI168" i="1"/>
  <c r="CF168" i="1"/>
  <c r="CA168" i="1"/>
  <c r="BZ168" i="1"/>
  <c r="BS168" i="1"/>
  <c r="BR168" i="1"/>
  <c r="BQ168" i="1"/>
  <c r="BM168" i="1"/>
  <c r="BK168" i="1"/>
  <c r="BJ168" i="1"/>
  <c r="BI168" i="1"/>
  <c r="BA168" i="1"/>
  <c r="AY168" i="1"/>
  <c r="AU168" i="1"/>
  <c r="AQ168" i="1"/>
  <c r="AF168" i="1"/>
  <c r="AC168" i="1"/>
  <c r="Y168" i="1"/>
  <c r="X168" i="1"/>
  <c r="W168" i="1"/>
  <c r="O168" i="1"/>
  <c r="G168" i="1"/>
  <c r="E168" i="1"/>
  <c r="FX167" i="1"/>
  <c r="FW167" i="1"/>
  <c r="FV167" i="1"/>
  <c r="FU167" i="1"/>
  <c r="FT167" i="1"/>
  <c r="FT168" i="1" s="1"/>
  <c r="FS167" i="1"/>
  <c r="FR167" i="1"/>
  <c r="FQ167" i="1"/>
  <c r="FQ168" i="1" s="1"/>
  <c r="FP167" i="1"/>
  <c r="FO167" i="1"/>
  <c r="FN167" i="1"/>
  <c r="FM167" i="1"/>
  <c r="FL167" i="1"/>
  <c r="FL168" i="1" s="1"/>
  <c r="FK167" i="1"/>
  <c r="FK168" i="1" s="1"/>
  <c r="FJ167" i="1"/>
  <c r="FI167" i="1"/>
  <c r="FI168" i="1" s="1"/>
  <c r="FH167" i="1"/>
  <c r="FG167" i="1"/>
  <c r="FF167" i="1"/>
  <c r="FE167" i="1"/>
  <c r="FE168" i="1" s="1"/>
  <c r="FD167" i="1"/>
  <c r="FC167" i="1"/>
  <c r="FC168" i="1" s="1"/>
  <c r="FB167" i="1"/>
  <c r="FA167" i="1"/>
  <c r="EZ167" i="1"/>
  <c r="EZ168" i="1" s="1"/>
  <c r="EY167" i="1"/>
  <c r="EX167" i="1"/>
  <c r="EW167" i="1"/>
  <c r="EV167" i="1"/>
  <c r="EV168" i="1" s="1"/>
  <c r="EU167" i="1"/>
  <c r="ET167" i="1"/>
  <c r="ES167" i="1"/>
  <c r="ES168" i="1" s="1"/>
  <c r="ER167" i="1"/>
  <c r="EQ167" i="1"/>
  <c r="EP167" i="1"/>
  <c r="EO167" i="1"/>
  <c r="EN167" i="1"/>
  <c r="EN168" i="1" s="1"/>
  <c r="EM167" i="1"/>
  <c r="EL167" i="1"/>
  <c r="EK167" i="1"/>
  <c r="EK168" i="1" s="1"/>
  <c r="EJ167" i="1"/>
  <c r="EJ168" i="1" s="1"/>
  <c r="EI167" i="1"/>
  <c r="EH167" i="1"/>
  <c r="EG167" i="1"/>
  <c r="EF167" i="1"/>
  <c r="EF168" i="1" s="1"/>
  <c r="EE167" i="1"/>
  <c r="ED167" i="1"/>
  <c r="EC167" i="1"/>
  <c r="EB167" i="1"/>
  <c r="EB168" i="1" s="1"/>
  <c r="EA167" i="1"/>
  <c r="DZ167" i="1"/>
  <c r="DY167" i="1"/>
  <c r="DX167" i="1"/>
  <c r="DX168" i="1" s="1"/>
  <c r="DW167" i="1"/>
  <c r="DV167" i="1"/>
  <c r="DU167" i="1"/>
  <c r="DT167" i="1"/>
  <c r="DS167" i="1"/>
  <c r="DR167" i="1"/>
  <c r="DQ167" i="1"/>
  <c r="DP167" i="1"/>
  <c r="DO167" i="1"/>
  <c r="DO168" i="1" s="1"/>
  <c r="DN167" i="1"/>
  <c r="DM167" i="1"/>
  <c r="DL167" i="1"/>
  <c r="DK167" i="1"/>
  <c r="DJ167" i="1"/>
  <c r="DI167" i="1"/>
  <c r="DH167" i="1"/>
  <c r="DH168" i="1" s="1"/>
  <c r="DH170" i="1" s="1"/>
  <c r="DH206" i="1" s="1"/>
  <c r="DG167" i="1"/>
  <c r="DF167" i="1"/>
  <c r="DE167" i="1"/>
  <c r="DE168" i="1" s="1"/>
  <c r="DD167" i="1"/>
  <c r="DC167" i="1"/>
  <c r="DB167" i="1"/>
  <c r="DA167" i="1"/>
  <c r="DA168" i="1" s="1"/>
  <c r="CZ167" i="1"/>
  <c r="CZ168" i="1" s="1"/>
  <c r="CY167" i="1"/>
  <c r="CY168" i="1" s="1"/>
  <c r="CX167" i="1"/>
  <c r="CW167" i="1"/>
  <c r="CW168" i="1" s="1"/>
  <c r="CV167" i="1"/>
  <c r="CU167" i="1"/>
  <c r="CT167" i="1"/>
  <c r="CS167" i="1"/>
  <c r="CR167" i="1"/>
  <c r="CR168" i="1" s="1"/>
  <c r="CQ167" i="1"/>
  <c r="CQ168" i="1" s="1"/>
  <c r="CP167" i="1"/>
  <c r="CO167" i="1"/>
  <c r="CN167" i="1"/>
  <c r="CM167" i="1"/>
  <c r="CL167" i="1"/>
  <c r="CK167" i="1"/>
  <c r="CK168" i="1" s="1"/>
  <c r="CJ167" i="1"/>
  <c r="CI167" i="1"/>
  <c r="CH167" i="1"/>
  <c r="CG167" i="1"/>
  <c r="CG168" i="1" s="1"/>
  <c r="CF167" i="1"/>
  <c r="CE167" i="1"/>
  <c r="CD167" i="1"/>
  <c r="CC167" i="1"/>
  <c r="CB167" i="1"/>
  <c r="CB168" i="1" s="1"/>
  <c r="CA167" i="1"/>
  <c r="BZ167" i="1"/>
  <c r="BY167" i="1"/>
  <c r="BY168" i="1" s="1"/>
  <c r="BX167" i="1"/>
  <c r="BW167" i="1"/>
  <c r="BV167" i="1"/>
  <c r="BU167" i="1"/>
  <c r="BT167" i="1"/>
  <c r="BT168" i="1" s="1"/>
  <c r="BS167" i="1"/>
  <c r="BR167" i="1"/>
  <c r="BQ167" i="1"/>
  <c r="BP167" i="1"/>
  <c r="BO167" i="1"/>
  <c r="BN167" i="1"/>
  <c r="BM167" i="1"/>
  <c r="BL167" i="1"/>
  <c r="BL168" i="1" s="1"/>
  <c r="BK167" i="1"/>
  <c r="BJ167" i="1"/>
  <c r="BI167" i="1"/>
  <c r="BH167" i="1"/>
  <c r="BG167" i="1"/>
  <c r="BF167" i="1"/>
  <c r="BE167" i="1"/>
  <c r="BD167" i="1"/>
  <c r="BD168" i="1" s="1"/>
  <c r="BC167" i="1"/>
  <c r="BC168" i="1" s="1"/>
  <c r="BB167" i="1"/>
  <c r="BA167" i="1"/>
  <c r="AZ167" i="1"/>
  <c r="AY167" i="1"/>
  <c r="AX167" i="1"/>
  <c r="AW167" i="1"/>
  <c r="AV167" i="1"/>
  <c r="AV168" i="1" s="1"/>
  <c r="AU167" i="1"/>
  <c r="AT167" i="1"/>
  <c r="AS167" i="1"/>
  <c r="AS168" i="1" s="1"/>
  <c r="AR167" i="1"/>
  <c r="AQ167" i="1"/>
  <c r="AP167" i="1"/>
  <c r="AO167" i="1"/>
  <c r="AN167" i="1"/>
  <c r="AN168" i="1" s="1"/>
  <c r="AM167" i="1"/>
  <c r="AM168" i="1" s="1"/>
  <c r="AL167" i="1"/>
  <c r="AK167" i="1"/>
  <c r="AK168" i="1" s="1"/>
  <c r="AJ167" i="1"/>
  <c r="AI167" i="1"/>
  <c r="AH167" i="1"/>
  <c r="AG167" i="1"/>
  <c r="AG168" i="1" s="1"/>
  <c r="AF167" i="1"/>
  <c r="AE167" i="1"/>
  <c r="AE168" i="1" s="1"/>
  <c r="AD167" i="1"/>
  <c r="AC167" i="1"/>
  <c r="AB167" i="1"/>
  <c r="AA167" i="1"/>
  <c r="Z167" i="1"/>
  <c r="Y167" i="1"/>
  <c r="X167" i="1"/>
  <c r="W167" i="1"/>
  <c r="V167" i="1"/>
  <c r="U167" i="1"/>
  <c r="U168" i="1" s="1"/>
  <c r="T167" i="1"/>
  <c r="S167" i="1"/>
  <c r="R167" i="1"/>
  <c r="Q167" i="1"/>
  <c r="P167" i="1"/>
  <c r="P168" i="1" s="1"/>
  <c r="O167" i="1"/>
  <c r="N167" i="1"/>
  <c r="M167" i="1"/>
  <c r="M168" i="1" s="1"/>
  <c r="L167" i="1"/>
  <c r="K167" i="1"/>
  <c r="J167" i="1"/>
  <c r="I167" i="1"/>
  <c r="H167" i="1"/>
  <c r="H168" i="1" s="1"/>
  <c r="G167" i="1"/>
  <c r="F167" i="1"/>
  <c r="E167" i="1"/>
  <c r="D167" i="1"/>
  <c r="C167" i="1"/>
  <c r="FY166" i="1"/>
  <c r="FY167" i="1" s="1"/>
  <c r="FX165" i="1"/>
  <c r="FX170" i="1" s="1"/>
  <c r="FX206" i="1" s="1"/>
  <c r="FT165" i="1"/>
  <c r="FT170" i="1" s="1"/>
  <c r="FT206" i="1" s="1"/>
  <c r="FH165" i="1"/>
  <c r="EV165" i="1"/>
  <c r="EV170" i="1" s="1"/>
  <c r="EV206" i="1" s="1"/>
  <c r="EN165" i="1"/>
  <c r="EJ165" i="1"/>
  <c r="EJ170" i="1" s="1"/>
  <c r="EJ206" i="1" s="1"/>
  <c r="EF165" i="1"/>
  <c r="EF170" i="1" s="1"/>
  <c r="EF206" i="1" s="1"/>
  <c r="DU165" i="1"/>
  <c r="DU170" i="1" s="1"/>
  <c r="DN165" i="1"/>
  <c r="DH165" i="1"/>
  <c r="DE165" i="1"/>
  <c r="DE170" i="1" s="1"/>
  <c r="DE206" i="1" s="1"/>
  <c r="CV165" i="1"/>
  <c r="CM165" i="1"/>
  <c r="CJ165" i="1"/>
  <c r="CJ170" i="1" s="1"/>
  <c r="CJ206" i="1" s="1"/>
  <c r="CB165" i="1"/>
  <c r="BT165" i="1"/>
  <c r="BT170" i="1" s="1"/>
  <c r="BT206" i="1" s="1"/>
  <c r="BS165" i="1"/>
  <c r="BS170" i="1" s="1"/>
  <c r="BS206" i="1" s="1"/>
  <c r="BO165" i="1"/>
  <c r="BA165" i="1"/>
  <c r="AV165" i="1"/>
  <c r="AV170" i="1" s="1"/>
  <c r="AV206" i="1" s="1"/>
  <c r="AQ165" i="1"/>
  <c r="AA165" i="1"/>
  <c r="X165" i="1"/>
  <c r="X170" i="1" s="1"/>
  <c r="X206" i="1" s="1"/>
  <c r="P165" i="1"/>
  <c r="O165" i="1"/>
  <c r="O170" i="1" s="1"/>
  <c r="O206" i="1" s="1"/>
  <c r="H165" i="1"/>
  <c r="FZ164" i="1"/>
  <c r="FX164" i="1"/>
  <c r="FX291" i="1" s="1"/>
  <c r="FW164" i="1"/>
  <c r="FV164" i="1"/>
  <c r="FU164" i="1"/>
  <c r="FT164" i="1"/>
  <c r="FT291" i="1" s="1"/>
  <c r="FS164" i="1"/>
  <c r="FS291" i="1" s="1"/>
  <c r="FR164" i="1"/>
  <c r="FQ164" i="1"/>
  <c r="FQ291" i="1" s="1"/>
  <c r="FP164" i="1"/>
  <c r="FP291" i="1" s="1"/>
  <c r="FO164" i="1"/>
  <c r="FN164" i="1"/>
  <c r="FM164" i="1"/>
  <c r="FL164" i="1"/>
  <c r="FL291" i="1" s="1"/>
  <c r="FK164" i="1"/>
  <c r="FK291" i="1" s="1"/>
  <c r="FJ164" i="1"/>
  <c r="FI164" i="1"/>
  <c r="FI291" i="1" s="1"/>
  <c r="FH164" i="1"/>
  <c r="FH291" i="1" s="1"/>
  <c r="FG164" i="1"/>
  <c r="FF164" i="1"/>
  <c r="FE164" i="1"/>
  <c r="FE291" i="1" s="1"/>
  <c r="FD164" i="1"/>
  <c r="FD291" i="1" s="1"/>
  <c r="FC164" i="1"/>
  <c r="FC291" i="1" s="1"/>
  <c r="FB164" i="1"/>
  <c r="FA164" i="1"/>
  <c r="FA291" i="1" s="1"/>
  <c r="EZ164" i="1"/>
  <c r="EZ291" i="1" s="1"/>
  <c r="EY164" i="1"/>
  <c r="EY291" i="1" s="1"/>
  <c r="EX164" i="1"/>
  <c r="EW164" i="1"/>
  <c r="EV164" i="1"/>
  <c r="EV291" i="1" s="1"/>
  <c r="EU164" i="1"/>
  <c r="EU291" i="1" s="1"/>
  <c r="ET164" i="1"/>
  <c r="ES164" i="1"/>
  <c r="ES291" i="1" s="1"/>
  <c r="ER164" i="1"/>
  <c r="ER291" i="1" s="1"/>
  <c r="EQ164" i="1"/>
  <c r="EP164" i="1"/>
  <c r="EO164" i="1"/>
  <c r="EN164" i="1"/>
  <c r="EN291" i="1" s="1"/>
  <c r="EM164" i="1"/>
  <c r="EM291" i="1" s="1"/>
  <c r="EL164" i="1"/>
  <c r="EK164" i="1"/>
  <c r="EK291" i="1" s="1"/>
  <c r="EJ164" i="1"/>
  <c r="EJ291" i="1" s="1"/>
  <c r="EI164" i="1"/>
  <c r="EH164" i="1"/>
  <c r="EG164" i="1"/>
  <c r="EF164" i="1"/>
  <c r="EF291" i="1" s="1"/>
  <c r="EE164" i="1"/>
  <c r="EE291" i="1" s="1"/>
  <c r="ED164" i="1"/>
  <c r="ED291" i="1" s="1"/>
  <c r="EC164" i="1"/>
  <c r="EC291" i="1" s="1"/>
  <c r="EB164" i="1"/>
  <c r="EB291" i="1" s="1"/>
  <c r="EA164" i="1"/>
  <c r="DZ164" i="1"/>
  <c r="DY164" i="1"/>
  <c r="DX164" i="1"/>
  <c r="DX291" i="1" s="1"/>
  <c r="DW164" i="1"/>
  <c r="DW291" i="1" s="1"/>
  <c r="DV164" i="1"/>
  <c r="DV291" i="1" s="1"/>
  <c r="DU164" i="1"/>
  <c r="DU291" i="1" s="1"/>
  <c r="DT164" i="1"/>
  <c r="DT291" i="1" s="1"/>
  <c r="DS164" i="1"/>
  <c r="DR164" i="1"/>
  <c r="DQ164" i="1"/>
  <c r="DP164" i="1"/>
  <c r="DP291" i="1" s="1"/>
  <c r="DO164" i="1"/>
  <c r="DO291" i="1" s="1"/>
  <c r="DN164" i="1"/>
  <c r="DM164" i="1"/>
  <c r="DM291" i="1" s="1"/>
  <c r="DL164" i="1"/>
  <c r="DL291" i="1" s="1"/>
  <c r="DK164" i="1"/>
  <c r="DJ164" i="1"/>
  <c r="DI164" i="1"/>
  <c r="DH164" i="1"/>
  <c r="DH291" i="1" s="1"/>
  <c r="DG164" i="1"/>
  <c r="DG291" i="1" s="1"/>
  <c r="DF164" i="1"/>
  <c r="DE164" i="1"/>
  <c r="DE291" i="1" s="1"/>
  <c r="DD164" i="1"/>
  <c r="DD291" i="1" s="1"/>
  <c r="DC164" i="1"/>
  <c r="DC291" i="1" s="1"/>
  <c r="DB164" i="1"/>
  <c r="DA164" i="1"/>
  <c r="CZ164" i="1"/>
  <c r="CZ291" i="1" s="1"/>
  <c r="CY164" i="1"/>
  <c r="CY291" i="1" s="1"/>
  <c r="CX164" i="1"/>
  <c r="CW164" i="1"/>
  <c r="CW291" i="1" s="1"/>
  <c r="CV164" i="1"/>
  <c r="CV291" i="1" s="1"/>
  <c r="CU164" i="1"/>
  <c r="CT164" i="1"/>
  <c r="CS164" i="1"/>
  <c r="CR164" i="1"/>
  <c r="CR291" i="1" s="1"/>
  <c r="CQ164" i="1"/>
  <c r="CQ291" i="1" s="1"/>
  <c r="CP164" i="1"/>
  <c r="CO164" i="1"/>
  <c r="CO291" i="1" s="1"/>
  <c r="CN164" i="1"/>
  <c r="CM164" i="1"/>
  <c r="CM291" i="1" s="1"/>
  <c r="CL164" i="1"/>
  <c r="CK164" i="1"/>
  <c r="CJ164" i="1"/>
  <c r="CJ291" i="1" s="1"/>
  <c r="CI164" i="1"/>
  <c r="CI291" i="1" s="1"/>
  <c r="CH164" i="1"/>
  <c r="CG164" i="1"/>
  <c r="CG291" i="1" s="1"/>
  <c r="CF164" i="1"/>
  <c r="CE164" i="1"/>
  <c r="CD164" i="1"/>
  <c r="CC164" i="1"/>
  <c r="CB164" i="1"/>
  <c r="CB291" i="1" s="1"/>
  <c r="CA164" i="1"/>
  <c r="CA291" i="1" s="1"/>
  <c r="BZ164" i="1"/>
  <c r="BY164" i="1"/>
  <c r="BY291" i="1" s="1"/>
  <c r="BX164" i="1"/>
  <c r="BW164" i="1"/>
  <c r="BV164" i="1"/>
  <c r="BU164" i="1"/>
  <c r="BT164" i="1"/>
  <c r="BT291" i="1" s="1"/>
  <c r="BS164" i="1"/>
  <c r="BS291" i="1" s="1"/>
  <c r="BR164" i="1"/>
  <c r="BR291" i="1" s="1"/>
  <c r="BQ164" i="1"/>
  <c r="BQ291" i="1" s="1"/>
  <c r="BP164" i="1"/>
  <c r="BO164" i="1"/>
  <c r="BO291" i="1" s="1"/>
  <c r="BN164" i="1"/>
  <c r="BM164" i="1"/>
  <c r="BL164" i="1"/>
  <c r="BL291" i="1" s="1"/>
  <c r="BK164" i="1"/>
  <c r="BK291" i="1" s="1"/>
  <c r="BJ164" i="1"/>
  <c r="BI164" i="1"/>
  <c r="BI291" i="1" s="1"/>
  <c r="BH164" i="1"/>
  <c r="BG164" i="1"/>
  <c r="BF164" i="1"/>
  <c r="BE164" i="1"/>
  <c r="BD164" i="1"/>
  <c r="BD291" i="1" s="1"/>
  <c r="BC164" i="1"/>
  <c r="BC291" i="1" s="1"/>
  <c r="BB164" i="1"/>
  <c r="BA164" i="1"/>
  <c r="AZ164" i="1"/>
  <c r="AY164" i="1"/>
  <c r="AX164" i="1"/>
  <c r="AW164" i="1"/>
  <c r="AV164" i="1"/>
  <c r="AV291" i="1" s="1"/>
  <c r="AU164" i="1"/>
  <c r="AU291" i="1" s="1"/>
  <c r="AT164" i="1"/>
  <c r="AS164" i="1"/>
  <c r="AS291" i="1" s="1"/>
  <c r="AR164" i="1"/>
  <c r="AQ164" i="1"/>
  <c r="AQ291" i="1" s="1"/>
  <c r="AP164" i="1"/>
  <c r="AO164" i="1"/>
  <c r="AN164" i="1"/>
  <c r="AN291" i="1" s="1"/>
  <c r="AM164" i="1"/>
  <c r="AM291" i="1" s="1"/>
  <c r="AL164" i="1"/>
  <c r="AK164" i="1"/>
  <c r="AK291" i="1" s="1"/>
  <c r="AJ164" i="1"/>
  <c r="AI164" i="1"/>
  <c r="AI291" i="1" s="1"/>
  <c r="AH164" i="1"/>
  <c r="AG164" i="1"/>
  <c r="AF164" i="1"/>
  <c r="AF291" i="1" s="1"/>
  <c r="AE164" i="1"/>
  <c r="AE291" i="1" s="1"/>
  <c r="AD164" i="1"/>
  <c r="AD165" i="1" s="1"/>
  <c r="AC164" i="1"/>
  <c r="AC291" i="1" s="1"/>
  <c r="AB164" i="1"/>
  <c r="AA164" i="1"/>
  <c r="AA291" i="1" s="1"/>
  <c r="Z164" i="1"/>
  <c r="Y164" i="1"/>
  <c r="X164" i="1"/>
  <c r="X291" i="1" s="1"/>
  <c r="W164" i="1"/>
  <c r="W291" i="1" s="1"/>
  <c r="V164" i="1"/>
  <c r="U164" i="1"/>
  <c r="U291" i="1" s="1"/>
  <c r="T164" i="1"/>
  <c r="S164" i="1"/>
  <c r="R164" i="1"/>
  <c r="Q164" i="1"/>
  <c r="P164" i="1"/>
  <c r="P291" i="1" s="1"/>
  <c r="O164" i="1"/>
  <c r="O291" i="1" s="1"/>
  <c r="N164" i="1"/>
  <c r="M164" i="1"/>
  <c r="M291" i="1" s="1"/>
  <c r="L164" i="1"/>
  <c r="K164" i="1"/>
  <c r="J164" i="1"/>
  <c r="I164" i="1"/>
  <c r="H164" i="1"/>
  <c r="H291" i="1" s="1"/>
  <c r="G164" i="1"/>
  <c r="G291" i="1" s="1"/>
  <c r="F164" i="1"/>
  <c r="E164" i="1"/>
  <c r="E291" i="1" s="1"/>
  <c r="D164" i="1"/>
  <c r="C164" i="1"/>
  <c r="FX163" i="1"/>
  <c r="FW163" i="1"/>
  <c r="FV163" i="1"/>
  <c r="FU163" i="1"/>
  <c r="FT163" i="1"/>
  <c r="FS163" i="1"/>
  <c r="FS165" i="1" s="1"/>
  <c r="FS170" i="1" s="1"/>
  <c r="FS206" i="1" s="1"/>
  <c r="FR163" i="1"/>
  <c r="FQ163" i="1"/>
  <c r="FQ165" i="1" s="1"/>
  <c r="FP163" i="1"/>
  <c r="FP165" i="1" s="1"/>
  <c r="FP170" i="1" s="1"/>
  <c r="FP206" i="1" s="1"/>
  <c r="FO163" i="1"/>
  <c r="FN163" i="1"/>
  <c r="FM163" i="1"/>
  <c r="FL163" i="1"/>
  <c r="FK163" i="1"/>
  <c r="FK165" i="1" s="1"/>
  <c r="FK170" i="1" s="1"/>
  <c r="FK206" i="1" s="1"/>
  <c r="FJ163" i="1"/>
  <c r="FI163" i="1"/>
  <c r="FI165" i="1" s="1"/>
  <c r="FI170" i="1" s="1"/>
  <c r="FI206" i="1" s="1"/>
  <c r="FH163" i="1"/>
  <c r="FG163" i="1"/>
  <c r="FF163" i="1"/>
  <c r="FE163" i="1"/>
  <c r="FE165" i="1" s="1"/>
  <c r="FE170" i="1" s="1"/>
  <c r="FE206" i="1" s="1"/>
  <c r="FD163" i="1"/>
  <c r="FC163" i="1"/>
  <c r="FB163" i="1"/>
  <c r="FB165" i="1" s="1"/>
  <c r="FA163" i="1"/>
  <c r="FA165" i="1" s="1"/>
  <c r="FA170" i="1" s="1"/>
  <c r="EZ163" i="1"/>
  <c r="EY163" i="1"/>
  <c r="EX163" i="1"/>
  <c r="EW163" i="1"/>
  <c r="EV163" i="1"/>
  <c r="EU163" i="1"/>
  <c r="EU165" i="1" s="1"/>
  <c r="EU170" i="1" s="1"/>
  <c r="EU206" i="1" s="1"/>
  <c r="ET163" i="1"/>
  <c r="ES163" i="1"/>
  <c r="ES165" i="1" s="1"/>
  <c r="ES170" i="1" s="1"/>
  <c r="ES206" i="1" s="1"/>
  <c r="ER163" i="1"/>
  <c r="EQ163" i="1"/>
  <c r="EP163" i="1"/>
  <c r="EO163" i="1"/>
  <c r="EN163" i="1"/>
  <c r="EM163" i="1"/>
  <c r="EM165" i="1" s="1"/>
  <c r="EM170" i="1" s="1"/>
  <c r="EM206" i="1" s="1"/>
  <c r="EL163" i="1"/>
  <c r="EK163" i="1"/>
  <c r="EK165" i="1" s="1"/>
  <c r="EK170" i="1" s="1"/>
  <c r="EK206" i="1" s="1"/>
  <c r="EJ163" i="1"/>
  <c r="EI163" i="1"/>
  <c r="EH163" i="1"/>
  <c r="EG163" i="1"/>
  <c r="EF163" i="1"/>
  <c r="EE163" i="1"/>
  <c r="EE165" i="1" s="1"/>
  <c r="EE170" i="1" s="1"/>
  <c r="EE206" i="1" s="1"/>
  <c r="ED163" i="1"/>
  <c r="ED165" i="1" s="1"/>
  <c r="EC163" i="1"/>
  <c r="EC165" i="1" s="1"/>
  <c r="EC170" i="1" s="1"/>
  <c r="EC206" i="1" s="1"/>
  <c r="EB163" i="1"/>
  <c r="EA163" i="1"/>
  <c r="DZ163" i="1"/>
  <c r="DY163" i="1"/>
  <c r="DX163" i="1"/>
  <c r="DX165" i="1" s="1"/>
  <c r="DX170" i="1" s="1"/>
  <c r="DX206" i="1" s="1"/>
  <c r="DW163" i="1"/>
  <c r="DW165" i="1" s="1"/>
  <c r="DW170" i="1" s="1"/>
  <c r="DW206" i="1" s="1"/>
  <c r="DV163" i="1"/>
  <c r="DV165" i="1" s="1"/>
  <c r="DU163" i="1"/>
  <c r="DT163" i="1"/>
  <c r="DS163" i="1"/>
  <c r="DR163" i="1"/>
  <c r="DQ163" i="1"/>
  <c r="DP163" i="1"/>
  <c r="DO163" i="1"/>
  <c r="DO165" i="1" s="1"/>
  <c r="DO170" i="1" s="1"/>
  <c r="DO206" i="1" s="1"/>
  <c r="DN163" i="1"/>
  <c r="DM163" i="1"/>
  <c r="DM165" i="1" s="1"/>
  <c r="DM170" i="1" s="1"/>
  <c r="DM206" i="1" s="1"/>
  <c r="DL163" i="1"/>
  <c r="DL165" i="1" s="1"/>
  <c r="DL170" i="1" s="1"/>
  <c r="DL206" i="1" s="1"/>
  <c r="DK163" i="1"/>
  <c r="DJ163" i="1"/>
  <c r="DI163" i="1"/>
  <c r="DH163" i="1"/>
  <c r="DG163" i="1"/>
  <c r="DG165" i="1" s="1"/>
  <c r="DG170" i="1" s="1"/>
  <c r="DG206" i="1" s="1"/>
  <c r="DF163" i="1"/>
  <c r="DE163" i="1"/>
  <c r="DD163" i="1"/>
  <c r="DD165" i="1" s="1"/>
  <c r="DD170" i="1" s="1"/>
  <c r="DD206" i="1" s="1"/>
  <c r="DC163" i="1"/>
  <c r="DB163" i="1"/>
  <c r="DA163" i="1"/>
  <c r="CZ163" i="1"/>
  <c r="CY163" i="1"/>
  <c r="CY165" i="1" s="1"/>
  <c r="CY170" i="1" s="1"/>
  <c r="CY206" i="1" s="1"/>
  <c r="CX163" i="1"/>
  <c r="CW163" i="1"/>
  <c r="CW165" i="1" s="1"/>
  <c r="CW170" i="1" s="1"/>
  <c r="CW206" i="1" s="1"/>
  <c r="CV163" i="1"/>
  <c r="CU163" i="1"/>
  <c r="CT163" i="1"/>
  <c r="CS163" i="1"/>
  <c r="CR163" i="1"/>
  <c r="CQ163" i="1"/>
  <c r="CP163" i="1"/>
  <c r="CO163" i="1"/>
  <c r="CO165" i="1" s="1"/>
  <c r="CO170" i="1" s="1"/>
  <c r="CO206" i="1" s="1"/>
  <c r="CN163" i="1"/>
  <c r="CM163" i="1"/>
  <c r="CL163" i="1"/>
  <c r="CK163" i="1"/>
  <c r="CJ163" i="1"/>
  <c r="CI163" i="1"/>
  <c r="CI165" i="1" s="1"/>
  <c r="CI170" i="1" s="1"/>
  <c r="CI206" i="1" s="1"/>
  <c r="CH163" i="1"/>
  <c r="CG163" i="1"/>
  <c r="CG165" i="1" s="1"/>
  <c r="CG170" i="1" s="1"/>
  <c r="CG206" i="1" s="1"/>
  <c r="CF163" i="1"/>
  <c r="CE163" i="1"/>
  <c r="CD163" i="1"/>
  <c r="CC163" i="1"/>
  <c r="CB163" i="1"/>
  <c r="CA163" i="1"/>
  <c r="CA165" i="1" s="1"/>
  <c r="CA170" i="1" s="1"/>
  <c r="CA206" i="1" s="1"/>
  <c r="BZ163" i="1"/>
  <c r="BY163" i="1"/>
  <c r="BX163" i="1"/>
  <c r="BW163" i="1"/>
  <c r="BV163" i="1"/>
  <c r="BU163" i="1"/>
  <c r="BT163" i="1"/>
  <c r="BS163" i="1"/>
  <c r="BR163" i="1"/>
  <c r="BR165" i="1" s="1"/>
  <c r="BR170" i="1" s="1"/>
  <c r="BR206" i="1" s="1"/>
  <c r="BQ163" i="1"/>
  <c r="BP163" i="1"/>
  <c r="BO163" i="1"/>
  <c r="BN163" i="1"/>
  <c r="BM163" i="1"/>
  <c r="BL163" i="1"/>
  <c r="BL165" i="1" s="1"/>
  <c r="BK163" i="1"/>
  <c r="BK165" i="1" s="1"/>
  <c r="BK170" i="1" s="1"/>
  <c r="BK206" i="1" s="1"/>
  <c r="BJ163" i="1"/>
  <c r="BI163" i="1"/>
  <c r="BI165" i="1" s="1"/>
  <c r="BI170" i="1" s="1"/>
  <c r="BI206" i="1" s="1"/>
  <c r="BH163" i="1"/>
  <c r="BG163" i="1"/>
  <c r="BF163" i="1"/>
  <c r="BE163" i="1"/>
  <c r="BD163" i="1"/>
  <c r="BC163" i="1"/>
  <c r="BC165" i="1" s="1"/>
  <c r="BC170" i="1" s="1"/>
  <c r="BC206" i="1" s="1"/>
  <c r="BB163" i="1"/>
  <c r="BA163" i="1"/>
  <c r="AZ163" i="1"/>
  <c r="AY163" i="1"/>
  <c r="AX163" i="1"/>
  <c r="AW163" i="1"/>
  <c r="AV163" i="1"/>
  <c r="AU163" i="1"/>
  <c r="AU165" i="1" s="1"/>
  <c r="AU170" i="1" s="1"/>
  <c r="AU206" i="1" s="1"/>
  <c r="AT163" i="1"/>
  <c r="AS163" i="1"/>
  <c r="AS165" i="1" s="1"/>
  <c r="AR163" i="1"/>
  <c r="AQ163" i="1"/>
  <c r="AP163" i="1"/>
  <c r="AO163" i="1"/>
  <c r="AN163" i="1"/>
  <c r="AM163" i="1"/>
  <c r="AM165" i="1" s="1"/>
  <c r="AM170" i="1" s="1"/>
  <c r="AM206" i="1" s="1"/>
  <c r="AL163" i="1"/>
  <c r="AK163" i="1"/>
  <c r="AK165" i="1" s="1"/>
  <c r="AK170" i="1" s="1"/>
  <c r="AK206" i="1" s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W165" i="1" s="1"/>
  <c r="W170" i="1" s="1"/>
  <c r="W206" i="1" s="1"/>
  <c r="V163" i="1"/>
  <c r="U163" i="1"/>
  <c r="U165" i="1" s="1"/>
  <c r="U170" i="1" s="1"/>
  <c r="U206" i="1" s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G165" i="1" s="1"/>
  <c r="F163" i="1"/>
  <c r="E163" i="1"/>
  <c r="D163" i="1"/>
  <c r="C163" i="1"/>
  <c r="CB141" i="1"/>
  <c r="BV141" i="1"/>
  <c r="F141" i="1"/>
  <c r="FS139" i="1"/>
  <c r="DB139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FF136" i="1"/>
  <c r="BS136" i="1"/>
  <c r="AM136" i="1"/>
  <c r="AH136" i="1"/>
  <c r="R136" i="1"/>
  <c r="FN134" i="1"/>
  <c r="FN136" i="1" s="1"/>
  <c r="FB134" i="1"/>
  <c r="FB136" i="1" s="1"/>
  <c r="EX134" i="1"/>
  <c r="EX136" i="1" s="1"/>
  <c r="ET134" i="1"/>
  <c r="ET136" i="1" s="1"/>
  <c r="EH134" i="1"/>
  <c r="EH136" i="1" s="1"/>
  <c r="DR134" i="1"/>
  <c r="DR136" i="1" s="1"/>
  <c r="DB134" i="1"/>
  <c r="DB136" i="1" s="1"/>
  <c r="CL134" i="1"/>
  <c r="CL136" i="1" s="1"/>
  <c r="CH134" i="1"/>
  <c r="CH136" i="1" s="1"/>
  <c r="BV134" i="1"/>
  <c r="BV136" i="1" s="1"/>
  <c r="AP134" i="1"/>
  <c r="AP136" i="1" s="1"/>
  <c r="AD134" i="1"/>
  <c r="AD136" i="1" s="1"/>
  <c r="Z134" i="1"/>
  <c r="Z136" i="1" s="1"/>
  <c r="J134" i="1"/>
  <c r="J136" i="1" s="1"/>
  <c r="FX133" i="1"/>
  <c r="FW133" i="1"/>
  <c r="FW134" i="1" s="1"/>
  <c r="FW136" i="1" s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G134" i="1" s="1"/>
  <c r="FG136" i="1" s="1"/>
  <c r="FF133" i="1"/>
  <c r="FE133" i="1"/>
  <c r="FD133" i="1"/>
  <c r="FC133" i="1"/>
  <c r="FB133" i="1"/>
  <c r="FA133" i="1"/>
  <c r="EZ133" i="1"/>
  <c r="EY133" i="1"/>
  <c r="EY134" i="1" s="1"/>
  <c r="EY136" i="1" s="1"/>
  <c r="EY174" i="1" s="1"/>
  <c r="EX133" i="1"/>
  <c r="EW133" i="1"/>
  <c r="EV133" i="1"/>
  <c r="EU133" i="1"/>
  <c r="ET133" i="1"/>
  <c r="ES133" i="1"/>
  <c r="ER133" i="1"/>
  <c r="EQ133" i="1"/>
  <c r="EQ134" i="1" s="1"/>
  <c r="EQ136" i="1" s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EA134" i="1" s="1"/>
  <c r="EA136" i="1" s="1"/>
  <c r="DZ133" i="1"/>
  <c r="DY133" i="1"/>
  <c r="DX133" i="1"/>
  <c r="DW133" i="1"/>
  <c r="DV133" i="1"/>
  <c r="DU133" i="1"/>
  <c r="DT133" i="1"/>
  <c r="DS133" i="1"/>
  <c r="DS134" i="1" s="1"/>
  <c r="DS136" i="1" s="1"/>
  <c r="DR133" i="1"/>
  <c r="DQ133" i="1"/>
  <c r="DP133" i="1"/>
  <c r="DO133" i="1"/>
  <c r="DN133" i="1"/>
  <c r="DM133" i="1"/>
  <c r="DL133" i="1"/>
  <c r="DK133" i="1"/>
  <c r="DK134" i="1" s="1"/>
  <c r="DK136" i="1" s="1"/>
  <c r="DJ133" i="1"/>
  <c r="DI133" i="1"/>
  <c r="DH133" i="1"/>
  <c r="DG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B134" i="1" s="1"/>
  <c r="CB136" i="1" s="1"/>
  <c r="CB174" i="1" s="1"/>
  <c r="CA133" i="1"/>
  <c r="BZ133" i="1"/>
  <c r="BY133" i="1"/>
  <c r="BX133" i="1"/>
  <c r="BW133" i="1"/>
  <c r="BV133" i="1"/>
  <c r="BU133" i="1"/>
  <c r="BT133" i="1"/>
  <c r="BT134" i="1" s="1"/>
  <c r="BT136" i="1" s="1"/>
  <c r="BS133" i="1"/>
  <c r="BR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B133" i="1"/>
  <c r="BA133" i="1"/>
  <c r="AZ133" i="1"/>
  <c r="AZ134" i="1" s="1"/>
  <c r="AZ136" i="1" s="1"/>
  <c r="AY133" i="1"/>
  <c r="AX133" i="1"/>
  <c r="AW133" i="1"/>
  <c r="AV133" i="1"/>
  <c r="AU133" i="1"/>
  <c r="AT133" i="1"/>
  <c r="AS133" i="1"/>
  <c r="AR133" i="1"/>
  <c r="AR134" i="1" s="1"/>
  <c r="AR136" i="1" s="1"/>
  <c r="AQ133" i="1"/>
  <c r="AP133" i="1"/>
  <c r="AO133" i="1"/>
  <c r="AN133" i="1"/>
  <c r="AN134" i="1" s="1"/>
  <c r="AN136" i="1" s="1"/>
  <c r="AM133" i="1"/>
  <c r="AL133" i="1"/>
  <c r="AK133" i="1"/>
  <c r="AJ133" i="1"/>
  <c r="AJ134" i="1" s="1"/>
  <c r="AJ136" i="1" s="1"/>
  <c r="AI133" i="1"/>
  <c r="AH133" i="1"/>
  <c r="AG133" i="1"/>
  <c r="AF133" i="1"/>
  <c r="AF134" i="1" s="1"/>
  <c r="AF136" i="1" s="1"/>
  <c r="AE133" i="1"/>
  <c r="AD133" i="1"/>
  <c r="AC133" i="1"/>
  <c r="AB133" i="1"/>
  <c r="AA133" i="1"/>
  <c r="Z133" i="1"/>
  <c r="Y133" i="1"/>
  <c r="X133" i="1"/>
  <c r="X134" i="1" s="1"/>
  <c r="X136" i="1" s="1"/>
  <c r="W133" i="1"/>
  <c r="V133" i="1"/>
  <c r="U133" i="1"/>
  <c r="T133" i="1"/>
  <c r="T134" i="1" s="1"/>
  <c r="T136" i="1" s="1"/>
  <c r="S133" i="1"/>
  <c r="R133" i="1"/>
  <c r="Q133" i="1"/>
  <c r="P133" i="1"/>
  <c r="O133" i="1"/>
  <c r="N133" i="1"/>
  <c r="M133" i="1"/>
  <c r="L133" i="1"/>
  <c r="L134" i="1" s="1"/>
  <c r="L136" i="1" s="1"/>
  <c r="K133" i="1"/>
  <c r="J133" i="1"/>
  <c r="H133" i="1"/>
  <c r="G133" i="1"/>
  <c r="D133" i="1"/>
  <c r="C133" i="1"/>
  <c r="FT131" i="1"/>
  <c r="FO131" i="1"/>
  <c r="FL131" i="1"/>
  <c r="FH131" i="1"/>
  <c r="EN131" i="1"/>
  <c r="EA131" i="1"/>
  <c r="DV131" i="1"/>
  <c r="DV134" i="1" s="1"/>
  <c r="DV136" i="1" s="1"/>
  <c r="DS131" i="1"/>
  <c r="DO131" i="1"/>
  <c r="DO134" i="1" s="1"/>
  <c r="DO136" i="1" s="1"/>
  <c r="DF131" i="1"/>
  <c r="DF134" i="1" s="1"/>
  <c r="DF136" i="1" s="1"/>
  <c r="CV131" i="1"/>
  <c r="CP131" i="1"/>
  <c r="CP134" i="1" s="1"/>
  <c r="CP136" i="1" s="1"/>
  <c r="CN131" i="1"/>
  <c r="CI131" i="1"/>
  <c r="CI134" i="1" s="1"/>
  <c r="CI136" i="1" s="1"/>
  <c r="CB131" i="1"/>
  <c r="BP131" i="1"/>
  <c r="BO131" i="1"/>
  <c r="BJ131" i="1"/>
  <c r="BJ134" i="1" s="1"/>
  <c r="BJ136" i="1" s="1"/>
  <c r="BG131" i="1"/>
  <c r="AR131" i="1"/>
  <c r="AQ131" i="1"/>
  <c r="AL131" i="1"/>
  <c r="AL134" i="1" s="1"/>
  <c r="AL136" i="1" s="1"/>
  <c r="AB131" i="1"/>
  <c r="V131" i="1"/>
  <c r="V134" i="1" s="1"/>
  <c r="V136" i="1" s="1"/>
  <c r="P131" i="1"/>
  <c r="N131" i="1"/>
  <c r="N134" i="1" s="1"/>
  <c r="N136" i="1" s="1"/>
  <c r="K131" i="1"/>
  <c r="F131" i="1"/>
  <c r="F134" i="1" s="1"/>
  <c r="F136" i="1" s="1"/>
  <c r="FV130" i="1"/>
  <c r="FV131" i="1" s="1"/>
  <c r="FV134" i="1" s="1"/>
  <c r="FV136" i="1" s="1"/>
  <c r="FU130" i="1"/>
  <c r="FU131" i="1" s="1"/>
  <c r="FR130" i="1"/>
  <c r="FR131" i="1" s="1"/>
  <c r="FR134" i="1" s="1"/>
  <c r="FR136" i="1" s="1"/>
  <c r="FN130" i="1"/>
  <c r="FN131" i="1" s="1"/>
  <c r="FL130" i="1"/>
  <c r="FJ130" i="1"/>
  <c r="FJ131" i="1" s="1"/>
  <c r="FJ134" i="1" s="1"/>
  <c r="FJ136" i="1" s="1"/>
  <c r="FF130" i="1"/>
  <c r="FF131" i="1" s="1"/>
  <c r="FF134" i="1" s="1"/>
  <c r="FD130" i="1"/>
  <c r="FD131" i="1" s="1"/>
  <c r="FB130" i="1"/>
  <c r="FB131" i="1" s="1"/>
  <c r="FA130" i="1"/>
  <c r="FA131" i="1" s="1"/>
  <c r="EV130" i="1"/>
  <c r="EV131" i="1" s="1"/>
  <c r="ET130" i="1"/>
  <c r="ET131" i="1" s="1"/>
  <c r="EO130" i="1"/>
  <c r="EO131" i="1" s="1"/>
  <c r="EL130" i="1"/>
  <c r="EL131" i="1" s="1"/>
  <c r="EL134" i="1" s="1"/>
  <c r="EL136" i="1" s="1"/>
  <c r="EL139" i="1" s="1"/>
  <c r="EH130" i="1"/>
  <c r="EH131" i="1" s="1"/>
  <c r="EE130" i="1"/>
  <c r="EE131" i="1" s="1"/>
  <c r="EE134" i="1" s="1"/>
  <c r="EE136" i="1" s="1"/>
  <c r="ED130" i="1"/>
  <c r="ED131" i="1" s="1"/>
  <c r="ED134" i="1" s="1"/>
  <c r="ED136" i="1" s="1"/>
  <c r="DV130" i="1"/>
  <c r="DN130" i="1"/>
  <c r="DN131" i="1" s="1"/>
  <c r="DN134" i="1" s="1"/>
  <c r="DN136" i="1" s="1"/>
  <c r="DJ130" i="1"/>
  <c r="DJ131" i="1" s="1"/>
  <c r="DJ134" i="1" s="1"/>
  <c r="DJ136" i="1" s="1"/>
  <c r="DF130" i="1"/>
  <c r="DB130" i="1"/>
  <c r="DB131" i="1" s="1"/>
  <c r="CZ130" i="1"/>
  <c r="CZ131" i="1" s="1"/>
  <c r="CX130" i="1"/>
  <c r="CX131" i="1" s="1"/>
  <c r="CX134" i="1" s="1"/>
  <c r="CX136" i="1" s="1"/>
  <c r="CX139" i="1" s="1"/>
  <c r="CT130" i="1"/>
  <c r="CT131" i="1" s="1"/>
  <c r="CT134" i="1" s="1"/>
  <c r="CT136" i="1" s="1"/>
  <c r="CR130" i="1"/>
  <c r="CR131" i="1" s="1"/>
  <c r="CP130" i="1"/>
  <c r="CL130" i="1"/>
  <c r="CL131" i="1" s="1"/>
  <c r="CJ130" i="1"/>
  <c r="CJ131" i="1" s="1"/>
  <c r="CH130" i="1"/>
  <c r="CH131" i="1" s="1"/>
  <c r="CD130" i="1"/>
  <c r="CD131" i="1" s="1"/>
  <c r="CD134" i="1" s="1"/>
  <c r="CD136" i="1" s="1"/>
  <c r="CC130" i="1"/>
  <c r="CC131" i="1" s="1"/>
  <c r="CB130" i="1"/>
  <c r="BZ130" i="1"/>
  <c r="BZ131" i="1" s="1"/>
  <c r="BZ134" i="1" s="1"/>
  <c r="BZ136" i="1" s="1"/>
  <c r="BV130" i="1"/>
  <c r="BV131" i="1" s="1"/>
  <c r="BT130" i="1"/>
  <c r="BT131" i="1" s="1"/>
  <c r="BS130" i="1"/>
  <c r="BS131" i="1" s="1"/>
  <c r="BS134" i="1" s="1"/>
  <c r="BR130" i="1"/>
  <c r="BR131" i="1" s="1"/>
  <c r="BR134" i="1" s="1"/>
  <c r="BR136" i="1" s="1"/>
  <c r="BL130" i="1"/>
  <c r="BL131" i="1" s="1"/>
  <c r="BJ130" i="1"/>
  <c r="BB130" i="1"/>
  <c r="BB131" i="1" s="1"/>
  <c r="BB134" i="1" s="1"/>
  <c r="BB136" i="1" s="1"/>
  <c r="AX130" i="1"/>
  <c r="AX131" i="1" s="1"/>
  <c r="AX134" i="1" s="1"/>
  <c r="AX136" i="1" s="1"/>
  <c r="AT130" i="1"/>
  <c r="AT131" i="1" s="1"/>
  <c r="AT134" i="1" s="1"/>
  <c r="AT136" i="1" s="1"/>
  <c r="AP130" i="1"/>
  <c r="AP131" i="1" s="1"/>
  <c r="AN130" i="1"/>
  <c r="AN131" i="1" s="1"/>
  <c r="AL130" i="1"/>
  <c r="AH130" i="1"/>
  <c r="AH131" i="1" s="1"/>
  <c r="AH134" i="1" s="1"/>
  <c r="AF130" i="1"/>
  <c r="AF131" i="1" s="1"/>
  <c r="AD130" i="1"/>
  <c r="AD131" i="1" s="1"/>
  <c r="Z130" i="1"/>
  <c r="Z131" i="1" s="1"/>
  <c r="X130" i="1"/>
  <c r="X131" i="1" s="1"/>
  <c r="V130" i="1"/>
  <c r="R130" i="1"/>
  <c r="R131" i="1" s="1"/>
  <c r="R134" i="1" s="1"/>
  <c r="P130" i="1"/>
  <c r="N130" i="1"/>
  <c r="J130" i="1"/>
  <c r="J131" i="1" s="1"/>
  <c r="H130" i="1"/>
  <c r="H131" i="1" s="1"/>
  <c r="G130" i="1"/>
  <c r="G131" i="1" s="1"/>
  <c r="G134" i="1" s="1"/>
  <c r="G136" i="1" s="1"/>
  <c r="FX129" i="1"/>
  <c r="FW129" i="1"/>
  <c r="FV129" i="1"/>
  <c r="FU129" i="1"/>
  <c r="FT129" i="1"/>
  <c r="FT130" i="1" s="1"/>
  <c r="FS129" i="1"/>
  <c r="FS130" i="1" s="1"/>
  <c r="FS131" i="1" s="1"/>
  <c r="FS134" i="1" s="1"/>
  <c r="FS136" i="1" s="1"/>
  <c r="FR129" i="1"/>
  <c r="FQ129" i="1"/>
  <c r="FP129" i="1"/>
  <c r="FO129" i="1"/>
  <c r="FN129" i="1"/>
  <c r="FM129" i="1"/>
  <c r="FL129" i="1"/>
  <c r="FK129" i="1"/>
  <c r="FK130" i="1" s="1"/>
  <c r="FK131" i="1" s="1"/>
  <c r="FK134" i="1" s="1"/>
  <c r="FK136" i="1" s="1"/>
  <c r="FJ129" i="1"/>
  <c r="FI129" i="1"/>
  <c r="FH129" i="1"/>
  <c r="FG129" i="1"/>
  <c r="FF129" i="1"/>
  <c r="FE129" i="1"/>
  <c r="FD129" i="1"/>
  <c r="FC129" i="1"/>
  <c r="FC130" i="1" s="1"/>
  <c r="FC131" i="1" s="1"/>
  <c r="FC134" i="1" s="1"/>
  <c r="FC136" i="1" s="1"/>
  <c r="FB129" i="1"/>
  <c r="FA129" i="1"/>
  <c r="EZ129" i="1"/>
  <c r="EY129" i="1"/>
  <c r="EX129" i="1"/>
  <c r="EX130" i="1" s="1"/>
  <c r="EX131" i="1" s="1"/>
  <c r="EW129" i="1"/>
  <c r="EV129" i="1"/>
  <c r="EU129" i="1"/>
  <c r="EU130" i="1" s="1"/>
  <c r="EU131" i="1" s="1"/>
  <c r="EU134" i="1" s="1"/>
  <c r="EU136" i="1" s="1"/>
  <c r="ET129" i="1"/>
  <c r="ES129" i="1"/>
  <c r="ER129" i="1"/>
  <c r="EQ129" i="1"/>
  <c r="EP129" i="1"/>
  <c r="EP130" i="1" s="1"/>
  <c r="EP131" i="1" s="1"/>
  <c r="EP134" i="1" s="1"/>
  <c r="EP136" i="1" s="1"/>
  <c r="EO129" i="1"/>
  <c r="EN129" i="1"/>
  <c r="EN130" i="1" s="1"/>
  <c r="EM129" i="1"/>
  <c r="EM130" i="1" s="1"/>
  <c r="EM131" i="1" s="1"/>
  <c r="EM134" i="1" s="1"/>
  <c r="EM136" i="1" s="1"/>
  <c r="EL129" i="1"/>
  <c r="EK129" i="1"/>
  <c r="EJ129" i="1"/>
  <c r="EH129" i="1"/>
  <c r="EG129" i="1"/>
  <c r="EF129" i="1"/>
  <c r="EF130" i="1" s="1"/>
  <c r="EF131" i="1" s="1"/>
  <c r="EE129" i="1"/>
  <c r="ED129" i="1"/>
  <c r="EC129" i="1"/>
  <c r="EB129" i="1"/>
  <c r="EA129" i="1"/>
  <c r="DZ129" i="1"/>
  <c r="DZ130" i="1" s="1"/>
  <c r="DZ131" i="1" s="1"/>
  <c r="DZ134" i="1" s="1"/>
  <c r="DZ136" i="1" s="1"/>
  <c r="DY129" i="1"/>
  <c r="DX129" i="1"/>
  <c r="DX130" i="1" s="1"/>
  <c r="DX131" i="1" s="1"/>
  <c r="DW129" i="1"/>
  <c r="DW130" i="1" s="1"/>
  <c r="DW131" i="1" s="1"/>
  <c r="DW134" i="1" s="1"/>
  <c r="DW136" i="1" s="1"/>
  <c r="DV129" i="1"/>
  <c r="DU129" i="1"/>
  <c r="DT129" i="1"/>
  <c r="DS129" i="1"/>
  <c r="DR129" i="1"/>
  <c r="DR130" i="1" s="1"/>
  <c r="DR131" i="1" s="1"/>
  <c r="DQ129" i="1"/>
  <c r="DP129" i="1"/>
  <c r="DP130" i="1" s="1"/>
  <c r="DP131" i="1" s="1"/>
  <c r="DO129" i="1"/>
  <c r="DO130" i="1" s="1"/>
  <c r="DN129" i="1"/>
  <c r="DM129" i="1"/>
  <c r="DL129" i="1"/>
  <c r="DK129" i="1"/>
  <c r="DJ129" i="1"/>
  <c r="DI129" i="1"/>
  <c r="DH129" i="1"/>
  <c r="DH130" i="1" s="1"/>
  <c r="DH131" i="1" s="1"/>
  <c r="DG129" i="1"/>
  <c r="DG130" i="1" s="1"/>
  <c r="DG131" i="1" s="1"/>
  <c r="DG134" i="1" s="1"/>
  <c r="DG136" i="1" s="1"/>
  <c r="DE129" i="1"/>
  <c r="DD129" i="1"/>
  <c r="DC129" i="1"/>
  <c r="DB129" i="1"/>
  <c r="DA129" i="1"/>
  <c r="CZ129" i="1"/>
  <c r="CY129" i="1"/>
  <c r="CY130" i="1" s="1"/>
  <c r="CY131" i="1" s="1"/>
  <c r="CY134" i="1" s="1"/>
  <c r="CY136" i="1" s="1"/>
  <c r="CX129" i="1"/>
  <c r="CW129" i="1"/>
  <c r="CV129" i="1"/>
  <c r="CU129" i="1"/>
  <c r="CT129" i="1"/>
  <c r="CS129" i="1"/>
  <c r="CR129" i="1"/>
  <c r="CQ129" i="1"/>
  <c r="CQ130" i="1" s="1"/>
  <c r="CQ131" i="1" s="1"/>
  <c r="CQ134" i="1" s="1"/>
  <c r="CQ136" i="1" s="1"/>
  <c r="CP129" i="1"/>
  <c r="CO129" i="1"/>
  <c r="CM129" i="1"/>
  <c r="CL129" i="1"/>
  <c r="CK129" i="1"/>
  <c r="CJ129" i="1"/>
  <c r="CI129" i="1"/>
  <c r="CI130" i="1" s="1"/>
  <c r="CH129" i="1"/>
  <c r="CG129" i="1"/>
  <c r="CF129" i="1"/>
  <c r="CE129" i="1"/>
  <c r="CD129" i="1"/>
  <c r="CC129" i="1"/>
  <c r="CB129" i="1"/>
  <c r="CA129" i="1"/>
  <c r="CA130" i="1" s="1"/>
  <c r="CA131" i="1" s="1"/>
  <c r="CA134" i="1" s="1"/>
  <c r="CA136" i="1" s="1"/>
  <c r="BZ129" i="1"/>
  <c r="BY129" i="1"/>
  <c r="BX129" i="1"/>
  <c r="BW129" i="1"/>
  <c r="BV129" i="1"/>
  <c r="BU129" i="1"/>
  <c r="BT129" i="1"/>
  <c r="BS129" i="1"/>
  <c r="BR129" i="1"/>
  <c r="BP129" i="1"/>
  <c r="BO129" i="1"/>
  <c r="BN129" i="1"/>
  <c r="BN130" i="1" s="1"/>
  <c r="BN131" i="1" s="1"/>
  <c r="BN134" i="1" s="1"/>
  <c r="BN136" i="1" s="1"/>
  <c r="BM129" i="1"/>
  <c r="BL129" i="1"/>
  <c r="BK129" i="1"/>
  <c r="BK130" i="1" s="1"/>
  <c r="BK131" i="1" s="1"/>
  <c r="BK134" i="1" s="1"/>
  <c r="BK136" i="1" s="1"/>
  <c r="BJ129" i="1"/>
  <c r="BI129" i="1"/>
  <c r="BH129" i="1"/>
  <c r="BG129" i="1"/>
  <c r="BF129" i="1"/>
  <c r="BF130" i="1" s="1"/>
  <c r="BF131" i="1" s="1"/>
  <c r="BF134" i="1" s="1"/>
  <c r="BF136" i="1" s="1"/>
  <c r="BE129" i="1"/>
  <c r="BD129" i="1"/>
  <c r="BD130" i="1" s="1"/>
  <c r="BD131" i="1" s="1"/>
  <c r="BB129" i="1"/>
  <c r="BA129" i="1"/>
  <c r="AZ129" i="1"/>
  <c r="AX129" i="1"/>
  <c r="AW129" i="1"/>
  <c r="AV129" i="1"/>
  <c r="AV130" i="1" s="1"/>
  <c r="AV131" i="1" s="1"/>
  <c r="AU129" i="1"/>
  <c r="AU130" i="1" s="1"/>
  <c r="AU131" i="1" s="1"/>
  <c r="AU134" i="1" s="1"/>
  <c r="AU136" i="1" s="1"/>
  <c r="AT129" i="1"/>
  <c r="AR129" i="1"/>
  <c r="AQ129" i="1"/>
  <c r="AP129" i="1"/>
  <c r="AO129" i="1"/>
  <c r="AN129" i="1"/>
  <c r="AM129" i="1"/>
  <c r="AM130" i="1" s="1"/>
  <c r="AM131" i="1" s="1"/>
  <c r="AM134" i="1" s="1"/>
  <c r="AL129" i="1"/>
  <c r="AK129" i="1"/>
  <c r="AJ129" i="1"/>
  <c r="AI129" i="1"/>
  <c r="AH129" i="1"/>
  <c r="AG129" i="1"/>
  <c r="AF129" i="1"/>
  <c r="AE129" i="1"/>
  <c r="AE130" i="1" s="1"/>
  <c r="AE131" i="1" s="1"/>
  <c r="AE134" i="1" s="1"/>
  <c r="AE136" i="1" s="1"/>
  <c r="AD129" i="1"/>
  <c r="AC129" i="1"/>
  <c r="AB129" i="1"/>
  <c r="AA129" i="1"/>
  <c r="Z129" i="1"/>
  <c r="Y129" i="1"/>
  <c r="X129" i="1"/>
  <c r="W129" i="1"/>
  <c r="W130" i="1" s="1"/>
  <c r="W131" i="1" s="1"/>
  <c r="W134" i="1" s="1"/>
  <c r="W136" i="1" s="1"/>
  <c r="V129" i="1"/>
  <c r="U129" i="1"/>
  <c r="T129" i="1"/>
  <c r="S129" i="1"/>
  <c r="R129" i="1"/>
  <c r="Q129" i="1"/>
  <c r="P129" i="1"/>
  <c r="O129" i="1"/>
  <c r="O130" i="1" s="1"/>
  <c r="O131" i="1" s="1"/>
  <c r="O134" i="1" s="1"/>
  <c r="O136" i="1" s="1"/>
  <c r="N129" i="1"/>
  <c r="M129" i="1"/>
  <c r="L129" i="1"/>
  <c r="K129" i="1"/>
  <c r="J129" i="1"/>
  <c r="H129" i="1"/>
  <c r="G129" i="1"/>
  <c r="C129" i="1"/>
  <c r="FX128" i="1"/>
  <c r="FX130" i="1" s="1"/>
  <c r="FX131" i="1" s="1"/>
  <c r="FW128" i="1"/>
  <c r="FW130" i="1" s="1"/>
  <c r="FW131" i="1" s="1"/>
  <c r="FV128" i="1"/>
  <c r="FU128" i="1"/>
  <c r="FT128" i="1"/>
  <c r="FS128" i="1"/>
  <c r="FR128" i="1"/>
  <c r="FQ128" i="1"/>
  <c r="FQ130" i="1" s="1"/>
  <c r="FQ131" i="1" s="1"/>
  <c r="FP128" i="1"/>
  <c r="FP130" i="1" s="1"/>
  <c r="FP131" i="1" s="1"/>
  <c r="FO128" i="1"/>
  <c r="FO130" i="1" s="1"/>
  <c r="FN128" i="1"/>
  <c r="FM128" i="1"/>
  <c r="FM130" i="1" s="1"/>
  <c r="FM131" i="1" s="1"/>
  <c r="FL128" i="1"/>
  <c r="FK128" i="1"/>
  <c r="FJ128" i="1"/>
  <c r="FI128" i="1"/>
  <c r="FI130" i="1" s="1"/>
  <c r="FI131" i="1" s="1"/>
  <c r="FI134" i="1" s="1"/>
  <c r="FI136" i="1" s="1"/>
  <c r="FH128" i="1"/>
  <c r="FH130" i="1" s="1"/>
  <c r="FG128" i="1"/>
  <c r="FG130" i="1" s="1"/>
  <c r="FG131" i="1" s="1"/>
  <c r="FF128" i="1"/>
  <c r="FE128" i="1"/>
  <c r="FE130" i="1" s="1"/>
  <c r="FE131" i="1" s="1"/>
  <c r="FD128" i="1"/>
  <c r="FC128" i="1"/>
  <c r="FB128" i="1"/>
  <c r="FA128" i="1"/>
  <c r="EZ128" i="1"/>
  <c r="EZ130" i="1" s="1"/>
  <c r="EZ131" i="1" s="1"/>
  <c r="EY128" i="1"/>
  <c r="EY130" i="1" s="1"/>
  <c r="EY131" i="1" s="1"/>
  <c r="EX128" i="1"/>
  <c r="EW128" i="1"/>
  <c r="EW130" i="1" s="1"/>
  <c r="EW131" i="1" s="1"/>
  <c r="EV128" i="1"/>
  <c r="EU128" i="1"/>
  <c r="ET128" i="1"/>
  <c r="ES128" i="1"/>
  <c r="ES130" i="1" s="1"/>
  <c r="ES131" i="1" s="1"/>
  <c r="ES134" i="1" s="1"/>
  <c r="ES136" i="1" s="1"/>
  <c r="ER128" i="1"/>
  <c r="ER130" i="1" s="1"/>
  <c r="ER131" i="1" s="1"/>
  <c r="EQ128" i="1"/>
  <c r="EQ130" i="1" s="1"/>
  <c r="EQ131" i="1" s="1"/>
  <c r="EP128" i="1"/>
  <c r="EO128" i="1"/>
  <c r="EN128" i="1"/>
  <c r="EM128" i="1"/>
  <c r="EL128" i="1"/>
  <c r="EK128" i="1"/>
  <c r="EK130" i="1" s="1"/>
  <c r="EK131" i="1" s="1"/>
  <c r="EJ128" i="1"/>
  <c r="EJ130" i="1" s="1"/>
  <c r="EJ131" i="1" s="1"/>
  <c r="EI128" i="1"/>
  <c r="EH128" i="1"/>
  <c r="EG128" i="1"/>
  <c r="EG130" i="1" s="1"/>
  <c r="EG131" i="1" s="1"/>
  <c r="EF128" i="1"/>
  <c r="EE128" i="1"/>
  <c r="ED128" i="1"/>
  <c r="EC128" i="1"/>
  <c r="EC130" i="1" s="1"/>
  <c r="EC131" i="1" s="1"/>
  <c r="EC134" i="1" s="1"/>
  <c r="EC136" i="1" s="1"/>
  <c r="EB128" i="1"/>
  <c r="EA128" i="1"/>
  <c r="EA130" i="1" s="1"/>
  <c r="DZ128" i="1"/>
  <c r="DY128" i="1"/>
  <c r="DY130" i="1" s="1"/>
  <c r="DY131" i="1" s="1"/>
  <c r="DX128" i="1"/>
  <c r="DW128" i="1"/>
  <c r="DV128" i="1"/>
  <c r="DU128" i="1"/>
  <c r="DU130" i="1" s="1"/>
  <c r="DU131" i="1" s="1"/>
  <c r="DT128" i="1"/>
  <c r="DS128" i="1"/>
  <c r="DS130" i="1" s="1"/>
  <c r="DR128" i="1"/>
  <c r="DQ128" i="1"/>
  <c r="DQ130" i="1" s="1"/>
  <c r="DQ131" i="1" s="1"/>
  <c r="DP128" i="1"/>
  <c r="DO128" i="1"/>
  <c r="DN128" i="1"/>
  <c r="DM128" i="1"/>
  <c r="DM130" i="1" s="1"/>
  <c r="DM131" i="1" s="1"/>
  <c r="DM134" i="1" s="1"/>
  <c r="DM136" i="1" s="1"/>
  <c r="DL128" i="1"/>
  <c r="DK128" i="1"/>
  <c r="DK130" i="1" s="1"/>
  <c r="DK131" i="1" s="1"/>
  <c r="DJ128" i="1"/>
  <c r="DI128" i="1"/>
  <c r="DI130" i="1" s="1"/>
  <c r="DI131" i="1" s="1"/>
  <c r="DH128" i="1"/>
  <c r="DG128" i="1"/>
  <c r="DF128" i="1"/>
  <c r="DE128" i="1"/>
  <c r="DE130" i="1" s="1"/>
  <c r="DE131" i="1" s="1"/>
  <c r="DD128" i="1"/>
  <c r="DD130" i="1" s="1"/>
  <c r="DD131" i="1" s="1"/>
  <c r="DC128" i="1"/>
  <c r="DB128" i="1"/>
  <c r="DA128" i="1"/>
  <c r="DA130" i="1" s="1"/>
  <c r="DA131" i="1" s="1"/>
  <c r="CZ128" i="1"/>
  <c r="CY128" i="1"/>
  <c r="CX128" i="1"/>
  <c r="CW128" i="1"/>
  <c r="CW130" i="1" s="1"/>
  <c r="CW131" i="1" s="1"/>
  <c r="CW134" i="1" s="1"/>
  <c r="CW136" i="1" s="1"/>
  <c r="CV128" i="1"/>
  <c r="CV130" i="1" s="1"/>
  <c r="CU128" i="1"/>
  <c r="CT128" i="1"/>
  <c r="CS128" i="1"/>
  <c r="CS130" i="1" s="1"/>
  <c r="CS131" i="1" s="1"/>
  <c r="CR128" i="1"/>
  <c r="CQ128" i="1"/>
  <c r="CP128" i="1"/>
  <c r="CO128" i="1"/>
  <c r="CO130" i="1" s="1"/>
  <c r="CO131" i="1" s="1"/>
  <c r="CN128" i="1"/>
  <c r="CN130" i="1" s="1"/>
  <c r="CM128" i="1"/>
  <c r="CL128" i="1"/>
  <c r="CK128" i="1"/>
  <c r="CK130" i="1" s="1"/>
  <c r="CK131" i="1" s="1"/>
  <c r="CJ128" i="1"/>
  <c r="CI128" i="1"/>
  <c r="CH128" i="1"/>
  <c r="CG128" i="1"/>
  <c r="CG130" i="1" s="1"/>
  <c r="CG131" i="1" s="1"/>
  <c r="CF128" i="1"/>
  <c r="CF130" i="1" s="1"/>
  <c r="CF131" i="1" s="1"/>
  <c r="CE128" i="1"/>
  <c r="CD128" i="1"/>
  <c r="CC128" i="1"/>
  <c r="CB128" i="1"/>
  <c r="CA128" i="1"/>
  <c r="BZ128" i="1"/>
  <c r="BY128" i="1"/>
  <c r="BY130" i="1" s="1"/>
  <c r="BY131" i="1" s="1"/>
  <c r="BX128" i="1"/>
  <c r="BX130" i="1" s="1"/>
  <c r="BX131" i="1" s="1"/>
  <c r="BW128" i="1"/>
  <c r="BV128" i="1"/>
  <c r="BU128" i="1"/>
  <c r="BU130" i="1" s="1"/>
  <c r="BU131" i="1" s="1"/>
  <c r="BT128" i="1"/>
  <c r="BS128" i="1"/>
  <c r="BR128" i="1"/>
  <c r="BQ128" i="1"/>
  <c r="BQ130" i="1" s="1"/>
  <c r="BP128" i="1"/>
  <c r="BP130" i="1" s="1"/>
  <c r="BO128" i="1"/>
  <c r="BO130" i="1" s="1"/>
  <c r="BN128" i="1"/>
  <c r="BM128" i="1"/>
  <c r="BM130" i="1" s="1"/>
  <c r="BM131" i="1" s="1"/>
  <c r="BL128" i="1"/>
  <c r="BK128" i="1"/>
  <c r="BJ128" i="1"/>
  <c r="BI128" i="1"/>
  <c r="BI130" i="1" s="1"/>
  <c r="BI131" i="1" s="1"/>
  <c r="BH128" i="1"/>
  <c r="BH130" i="1" s="1"/>
  <c r="BH131" i="1" s="1"/>
  <c r="BG128" i="1"/>
  <c r="BG130" i="1" s="1"/>
  <c r="BF128" i="1"/>
  <c r="BE128" i="1"/>
  <c r="BE130" i="1" s="1"/>
  <c r="BE131" i="1" s="1"/>
  <c r="BD128" i="1"/>
  <c r="BC128" i="1"/>
  <c r="BB128" i="1"/>
  <c r="BA128" i="1"/>
  <c r="BA130" i="1" s="1"/>
  <c r="BA131" i="1" s="1"/>
  <c r="BA134" i="1" s="1"/>
  <c r="BA136" i="1" s="1"/>
  <c r="AZ128" i="1"/>
  <c r="AZ130" i="1" s="1"/>
  <c r="AZ131" i="1" s="1"/>
  <c r="AY128" i="1"/>
  <c r="AX128" i="1"/>
  <c r="AW128" i="1"/>
  <c r="AW130" i="1" s="1"/>
  <c r="AW131" i="1" s="1"/>
  <c r="AV128" i="1"/>
  <c r="AU128" i="1"/>
  <c r="AT128" i="1"/>
  <c r="AS128" i="1"/>
  <c r="AS130" i="1" s="1"/>
  <c r="AS131" i="1" s="1"/>
  <c r="AR128" i="1"/>
  <c r="AR130" i="1" s="1"/>
  <c r="AQ128" i="1"/>
  <c r="AQ130" i="1" s="1"/>
  <c r="AP128" i="1"/>
  <c r="AO128" i="1"/>
  <c r="AO130" i="1" s="1"/>
  <c r="AO131" i="1" s="1"/>
  <c r="AN128" i="1"/>
  <c r="AM128" i="1"/>
  <c r="AL128" i="1"/>
  <c r="AK128" i="1"/>
  <c r="AK130" i="1" s="1"/>
  <c r="AK131" i="1" s="1"/>
  <c r="AK134" i="1" s="1"/>
  <c r="AK136" i="1" s="1"/>
  <c r="AJ128" i="1"/>
  <c r="AJ130" i="1" s="1"/>
  <c r="AJ131" i="1" s="1"/>
  <c r="AI128" i="1"/>
  <c r="AI130" i="1" s="1"/>
  <c r="AI131" i="1" s="1"/>
  <c r="AH128" i="1"/>
  <c r="AG128" i="1"/>
  <c r="AG130" i="1" s="1"/>
  <c r="AG131" i="1" s="1"/>
  <c r="AF128" i="1"/>
  <c r="AE128" i="1"/>
  <c r="AD128" i="1"/>
  <c r="AC128" i="1"/>
  <c r="AC130" i="1" s="1"/>
  <c r="AC131" i="1" s="1"/>
  <c r="AB128" i="1"/>
  <c r="AB130" i="1" s="1"/>
  <c r="AA128" i="1"/>
  <c r="AA130" i="1" s="1"/>
  <c r="AA131" i="1" s="1"/>
  <c r="Z128" i="1"/>
  <c r="Y128" i="1"/>
  <c r="Y130" i="1" s="1"/>
  <c r="Y131" i="1" s="1"/>
  <c r="X128" i="1"/>
  <c r="W128" i="1"/>
  <c r="V128" i="1"/>
  <c r="U128" i="1"/>
  <c r="U130" i="1" s="1"/>
  <c r="U131" i="1" s="1"/>
  <c r="U134" i="1" s="1"/>
  <c r="U136" i="1" s="1"/>
  <c r="T128" i="1"/>
  <c r="T130" i="1" s="1"/>
  <c r="T131" i="1" s="1"/>
  <c r="S128" i="1"/>
  <c r="S130" i="1" s="1"/>
  <c r="S131" i="1" s="1"/>
  <c r="R128" i="1"/>
  <c r="Q128" i="1"/>
  <c r="Q130" i="1" s="1"/>
  <c r="Q131" i="1" s="1"/>
  <c r="P128" i="1"/>
  <c r="O128" i="1"/>
  <c r="N128" i="1"/>
  <c r="M128" i="1"/>
  <c r="M130" i="1" s="1"/>
  <c r="M131" i="1" s="1"/>
  <c r="L128" i="1"/>
  <c r="L130" i="1" s="1"/>
  <c r="L131" i="1" s="1"/>
  <c r="K128" i="1"/>
  <c r="K130" i="1" s="1"/>
  <c r="J128" i="1"/>
  <c r="I128" i="1"/>
  <c r="H128" i="1"/>
  <c r="G128" i="1"/>
  <c r="F128" i="1"/>
  <c r="E128" i="1"/>
  <c r="E130" i="1" s="1"/>
  <c r="D128" i="1"/>
  <c r="C128" i="1"/>
  <c r="FX117" i="1"/>
  <c r="FW117" i="1"/>
  <c r="FV117" i="1"/>
  <c r="FU117" i="1"/>
  <c r="FT117" i="1"/>
  <c r="FS117" i="1"/>
  <c r="FR117" i="1"/>
  <c r="FQ117" i="1"/>
  <c r="FP117" i="1"/>
  <c r="FO117" i="1"/>
  <c r="FN117" i="1"/>
  <c r="FM117" i="1"/>
  <c r="FL117" i="1"/>
  <c r="FK117" i="1"/>
  <c r="FJ117" i="1"/>
  <c r="FI117" i="1"/>
  <c r="FH117" i="1"/>
  <c r="FG117" i="1"/>
  <c r="FF117" i="1"/>
  <c r="FE117" i="1"/>
  <c r="FD117" i="1"/>
  <c r="FC117" i="1"/>
  <c r="FB117" i="1"/>
  <c r="FA117" i="1"/>
  <c r="EZ117" i="1"/>
  <c r="EY117" i="1"/>
  <c r="EX117" i="1"/>
  <c r="EW117" i="1"/>
  <c r="EV117" i="1"/>
  <c r="EU117" i="1"/>
  <c r="ET117" i="1"/>
  <c r="ES117" i="1"/>
  <c r="ER117" i="1"/>
  <c r="EQ117" i="1"/>
  <c r="EP117" i="1"/>
  <c r="EO117" i="1"/>
  <c r="EN117" i="1"/>
  <c r="EM117" i="1"/>
  <c r="EL117" i="1"/>
  <c r="EK117" i="1"/>
  <c r="EJ117" i="1"/>
  <c r="EI117" i="1"/>
  <c r="EH117" i="1"/>
  <c r="EG117" i="1"/>
  <c r="EF117" i="1"/>
  <c r="EE117" i="1"/>
  <c r="ED117" i="1"/>
  <c r="EC117" i="1"/>
  <c r="EB117" i="1"/>
  <c r="EA117" i="1"/>
  <c r="DZ117" i="1"/>
  <c r="DY117" i="1"/>
  <c r="DX117" i="1"/>
  <c r="DW117" i="1"/>
  <c r="DV117" i="1"/>
  <c r="DU117" i="1"/>
  <c r="DT117" i="1"/>
  <c r="DS117" i="1"/>
  <c r="DR117" i="1"/>
  <c r="DQ117" i="1"/>
  <c r="DP117" i="1"/>
  <c r="DO117" i="1"/>
  <c r="DN117" i="1"/>
  <c r="DM117" i="1"/>
  <c r="DL117" i="1"/>
  <c r="DK117" i="1"/>
  <c r="DJ117" i="1"/>
  <c r="DI117" i="1"/>
  <c r="DH117" i="1"/>
  <c r="DG117" i="1"/>
  <c r="DF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FX114" i="1"/>
  <c r="FW114" i="1"/>
  <c r="FV114" i="1"/>
  <c r="FU114" i="1"/>
  <c r="FT114" i="1"/>
  <c r="FS114" i="1"/>
  <c r="FR114" i="1"/>
  <c r="FQ114" i="1"/>
  <c r="FP114" i="1"/>
  <c r="FO114" i="1"/>
  <c r="FN114" i="1"/>
  <c r="FM114" i="1"/>
  <c r="FL114" i="1"/>
  <c r="FK114" i="1"/>
  <c r="FJ114" i="1"/>
  <c r="FI114" i="1"/>
  <c r="FH114" i="1"/>
  <c r="FG114" i="1"/>
  <c r="FF114" i="1"/>
  <c r="FE114" i="1"/>
  <c r="FD114" i="1"/>
  <c r="FC114" i="1"/>
  <c r="FB114" i="1"/>
  <c r="FA114" i="1"/>
  <c r="EZ114" i="1"/>
  <c r="EY114" i="1"/>
  <c r="EX114" i="1"/>
  <c r="EW114" i="1"/>
  <c r="EV114" i="1"/>
  <c r="EU114" i="1"/>
  <c r="ET114" i="1"/>
  <c r="ES114" i="1"/>
  <c r="ER114" i="1"/>
  <c r="EQ114" i="1"/>
  <c r="EP114" i="1"/>
  <c r="EO114" i="1"/>
  <c r="EN114" i="1"/>
  <c r="EM114" i="1"/>
  <c r="EL114" i="1"/>
  <c r="EK114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DW114" i="1"/>
  <c r="DV114" i="1"/>
  <c r="DU114" i="1"/>
  <c r="DT114" i="1"/>
  <c r="DS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FI102" i="1"/>
  <c r="ES102" i="1"/>
  <c r="EE102" i="1"/>
  <c r="EC102" i="1"/>
  <c r="DO102" i="1"/>
  <c r="DM102" i="1"/>
  <c r="CW102" i="1"/>
  <c r="CS102" i="1"/>
  <c r="CI102" i="1"/>
  <c r="CG102" i="1"/>
  <c r="BQ102" i="1"/>
  <c r="BC102" i="1"/>
  <c r="BA102" i="1"/>
  <c r="AK102" i="1"/>
  <c r="U102" i="1"/>
  <c r="G102" i="1"/>
  <c r="E102" i="1"/>
  <c r="FX99" i="1"/>
  <c r="FW99" i="1"/>
  <c r="FV99" i="1"/>
  <c r="FU99" i="1"/>
  <c r="FT99" i="1"/>
  <c r="FS99" i="1"/>
  <c r="FR99" i="1"/>
  <c r="FQ99" i="1"/>
  <c r="FQ102" i="1" s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FA102" i="1" s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K102" i="1" s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U102" i="1" s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E102" i="1" s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O102" i="1" s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Y102" i="1" s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I102" i="1" s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S102" i="1" s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C102" i="1" s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M102" i="1" s="1"/>
  <c r="L99" i="1"/>
  <c r="K99" i="1"/>
  <c r="J99" i="1"/>
  <c r="I99" i="1"/>
  <c r="H99" i="1"/>
  <c r="G99" i="1"/>
  <c r="F99" i="1"/>
  <c r="E99" i="1"/>
  <c r="D99" i="1"/>
  <c r="C99" i="1"/>
  <c r="FX98" i="1"/>
  <c r="FX199" i="1" s="1"/>
  <c r="FW98" i="1"/>
  <c r="FV98" i="1"/>
  <c r="FU98" i="1"/>
  <c r="FT98" i="1"/>
  <c r="FT199" i="1" s="1"/>
  <c r="FS98" i="1"/>
  <c r="FR98" i="1"/>
  <c r="FR199" i="1" s="1"/>
  <c r="FQ98" i="1"/>
  <c r="FP98" i="1"/>
  <c r="FP199" i="1" s="1"/>
  <c r="FO98" i="1"/>
  <c r="FN98" i="1"/>
  <c r="FM98" i="1"/>
  <c r="FL98" i="1"/>
  <c r="FL199" i="1" s="1"/>
  <c r="FK98" i="1"/>
  <c r="FJ98" i="1"/>
  <c r="FJ199" i="1" s="1"/>
  <c r="FI98" i="1"/>
  <c r="FH98" i="1"/>
  <c r="FH199" i="1" s="1"/>
  <c r="FG98" i="1"/>
  <c r="FF98" i="1"/>
  <c r="FE98" i="1"/>
  <c r="FD98" i="1"/>
  <c r="FD199" i="1" s="1"/>
  <c r="FC98" i="1"/>
  <c r="FB98" i="1"/>
  <c r="FB199" i="1" s="1"/>
  <c r="FA98" i="1"/>
  <c r="EZ98" i="1"/>
  <c r="EZ199" i="1" s="1"/>
  <c r="EY98" i="1"/>
  <c r="EX98" i="1"/>
  <c r="EW98" i="1"/>
  <c r="EV98" i="1"/>
  <c r="EV199" i="1" s="1"/>
  <c r="EU98" i="1"/>
  <c r="ET98" i="1"/>
  <c r="ET199" i="1" s="1"/>
  <c r="ES98" i="1"/>
  <c r="ER98" i="1"/>
  <c r="ER199" i="1" s="1"/>
  <c r="EQ98" i="1"/>
  <c r="EP98" i="1"/>
  <c r="EO98" i="1"/>
  <c r="EN98" i="1"/>
  <c r="EN199" i="1" s="1"/>
  <c r="EM98" i="1"/>
  <c r="EL98" i="1"/>
  <c r="EL199" i="1" s="1"/>
  <c r="EK98" i="1"/>
  <c r="EJ98" i="1"/>
  <c r="EJ199" i="1" s="1"/>
  <c r="EI98" i="1"/>
  <c r="EH98" i="1"/>
  <c r="EG98" i="1"/>
  <c r="EF98" i="1"/>
  <c r="EF199" i="1" s="1"/>
  <c r="EE98" i="1"/>
  <c r="ED98" i="1"/>
  <c r="ED199" i="1" s="1"/>
  <c r="EC98" i="1"/>
  <c r="EB98" i="1"/>
  <c r="EB199" i="1" s="1"/>
  <c r="EA98" i="1"/>
  <c r="EA199" i="1" s="1"/>
  <c r="DZ98" i="1"/>
  <c r="DY98" i="1"/>
  <c r="DX98" i="1"/>
  <c r="DX199" i="1" s="1"/>
  <c r="DW98" i="1"/>
  <c r="DV98" i="1"/>
  <c r="DV199" i="1" s="1"/>
  <c r="DU98" i="1"/>
  <c r="DT98" i="1"/>
  <c r="DT199" i="1" s="1"/>
  <c r="DS98" i="1"/>
  <c r="DR98" i="1"/>
  <c r="DQ98" i="1"/>
  <c r="DP98" i="1"/>
  <c r="DP199" i="1" s="1"/>
  <c r="DO98" i="1"/>
  <c r="DN98" i="1"/>
  <c r="DN199" i="1" s="1"/>
  <c r="DM98" i="1"/>
  <c r="DL98" i="1"/>
  <c r="DL199" i="1" s="1"/>
  <c r="DK98" i="1"/>
  <c r="DJ98" i="1"/>
  <c r="DI98" i="1"/>
  <c r="DH98" i="1"/>
  <c r="DH199" i="1" s="1"/>
  <c r="DG98" i="1"/>
  <c r="DF98" i="1"/>
  <c r="DF199" i="1" s="1"/>
  <c r="DE98" i="1"/>
  <c r="DD98" i="1"/>
  <c r="DD199" i="1" s="1"/>
  <c r="DC98" i="1"/>
  <c r="DC199" i="1" s="1"/>
  <c r="DB98" i="1"/>
  <c r="DA98" i="1"/>
  <c r="CZ98" i="1"/>
  <c r="CZ199" i="1" s="1"/>
  <c r="CY98" i="1"/>
  <c r="CX98" i="1"/>
  <c r="CX199" i="1" s="1"/>
  <c r="CW98" i="1"/>
  <c r="CV98" i="1"/>
  <c r="CV199" i="1" s="1"/>
  <c r="CU98" i="1"/>
  <c r="CT98" i="1"/>
  <c r="CS98" i="1"/>
  <c r="CR98" i="1"/>
  <c r="CR199" i="1" s="1"/>
  <c r="CQ98" i="1"/>
  <c r="CP98" i="1"/>
  <c r="CP199" i="1" s="1"/>
  <c r="CO98" i="1"/>
  <c r="CN98" i="1"/>
  <c r="CN199" i="1" s="1"/>
  <c r="CM98" i="1"/>
  <c r="CL98" i="1"/>
  <c r="CK98" i="1"/>
  <c r="CJ98" i="1"/>
  <c r="CJ199" i="1" s="1"/>
  <c r="CI98" i="1"/>
  <c r="CH98" i="1"/>
  <c r="CH199" i="1" s="1"/>
  <c r="CG98" i="1"/>
  <c r="CF98" i="1"/>
  <c r="CF199" i="1" s="1"/>
  <c r="CE98" i="1"/>
  <c r="CD98" i="1"/>
  <c r="CC98" i="1"/>
  <c r="CB98" i="1"/>
  <c r="CB199" i="1" s="1"/>
  <c r="CA98" i="1"/>
  <c r="BZ98" i="1"/>
  <c r="BZ199" i="1" s="1"/>
  <c r="BY98" i="1"/>
  <c r="BX98" i="1"/>
  <c r="BX199" i="1" s="1"/>
  <c r="BW98" i="1"/>
  <c r="BV98" i="1"/>
  <c r="BU98" i="1"/>
  <c r="BT98" i="1"/>
  <c r="BT199" i="1" s="1"/>
  <c r="BS98" i="1"/>
  <c r="BR98" i="1"/>
  <c r="BR199" i="1" s="1"/>
  <c r="BQ98" i="1"/>
  <c r="BP98" i="1"/>
  <c r="BP199" i="1" s="1"/>
  <c r="BO98" i="1"/>
  <c r="BN98" i="1"/>
  <c r="BM98" i="1"/>
  <c r="BL98" i="1"/>
  <c r="BL199" i="1" s="1"/>
  <c r="BK98" i="1"/>
  <c r="BJ98" i="1"/>
  <c r="BJ199" i="1" s="1"/>
  <c r="BI98" i="1"/>
  <c r="BH98" i="1"/>
  <c r="BH199" i="1" s="1"/>
  <c r="BG98" i="1"/>
  <c r="BF98" i="1"/>
  <c r="BE98" i="1"/>
  <c r="BD98" i="1"/>
  <c r="BD199" i="1" s="1"/>
  <c r="BC98" i="1"/>
  <c r="BB98" i="1"/>
  <c r="BB199" i="1" s="1"/>
  <c r="BA98" i="1"/>
  <c r="AZ98" i="1"/>
  <c r="AZ199" i="1" s="1"/>
  <c r="AY98" i="1"/>
  <c r="AX98" i="1"/>
  <c r="AW98" i="1"/>
  <c r="AV98" i="1"/>
  <c r="AV199" i="1" s="1"/>
  <c r="AU98" i="1"/>
  <c r="AT98" i="1"/>
  <c r="AT199" i="1" s="1"/>
  <c r="AS98" i="1"/>
  <c r="AR98" i="1"/>
  <c r="AR199" i="1" s="1"/>
  <c r="AQ98" i="1"/>
  <c r="AP98" i="1"/>
  <c r="AO98" i="1"/>
  <c r="AN98" i="1"/>
  <c r="AN199" i="1" s="1"/>
  <c r="AM98" i="1"/>
  <c r="AL98" i="1"/>
  <c r="AL199" i="1" s="1"/>
  <c r="AK98" i="1"/>
  <c r="AJ98" i="1"/>
  <c r="AJ199" i="1" s="1"/>
  <c r="AI98" i="1"/>
  <c r="AH98" i="1"/>
  <c r="AG98" i="1"/>
  <c r="AF98" i="1"/>
  <c r="AF199" i="1" s="1"/>
  <c r="AE98" i="1"/>
  <c r="AD98" i="1"/>
  <c r="AD199" i="1" s="1"/>
  <c r="AC98" i="1"/>
  <c r="AB98" i="1"/>
  <c r="AB199" i="1" s="1"/>
  <c r="AA98" i="1"/>
  <c r="Z98" i="1"/>
  <c r="Y98" i="1"/>
  <c r="X98" i="1"/>
  <c r="X199" i="1" s="1"/>
  <c r="W98" i="1"/>
  <c r="V98" i="1"/>
  <c r="V199" i="1" s="1"/>
  <c r="U98" i="1"/>
  <c r="T98" i="1"/>
  <c r="T199" i="1" s="1"/>
  <c r="S98" i="1"/>
  <c r="R98" i="1"/>
  <c r="Q98" i="1"/>
  <c r="P98" i="1"/>
  <c r="P199" i="1" s="1"/>
  <c r="O98" i="1"/>
  <c r="N98" i="1"/>
  <c r="N199" i="1" s="1"/>
  <c r="M98" i="1"/>
  <c r="L98" i="1"/>
  <c r="L199" i="1" s="1"/>
  <c r="K98" i="1"/>
  <c r="J98" i="1"/>
  <c r="I98" i="1"/>
  <c r="H98" i="1"/>
  <c r="H199" i="1" s="1"/>
  <c r="G98" i="1"/>
  <c r="F98" i="1"/>
  <c r="F199" i="1" s="1"/>
  <c r="E98" i="1"/>
  <c r="D98" i="1"/>
  <c r="D199" i="1" s="1"/>
  <c r="C98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K102" i="1" s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U102" i="1" s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Y102" i="1" s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S102" i="1" s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M102" i="1" s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W102" i="1" s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FZ96" i="1" s="1"/>
  <c r="D96" i="1"/>
  <c r="C96" i="1"/>
  <c r="FK95" i="1"/>
  <c r="EU95" i="1"/>
  <c r="FX94" i="1"/>
  <c r="FX102" i="1" s="1"/>
  <c r="FW94" i="1"/>
  <c r="FV94" i="1"/>
  <c r="FU94" i="1"/>
  <c r="FU102" i="1" s="1"/>
  <c r="FT94" i="1"/>
  <c r="FS94" i="1"/>
  <c r="FR94" i="1"/>
  <c r="FQ94" i="1"/>
  <c r="FP94" i="1"/>
  <c r="FP102" i="1" s="1"/>
  <c r="FO94" i="1"/>
  <c r="FN94" i="1"/>
  <c r="FM94" i="1"/>
  <c r="FM102" i="1" s="1"/>
  <c r="FL94" i="1"/>
  <c r="FK94" i="1"/>
  <c r="FJ94" i="1"/>
  <c r="FI94" i="1"/>
  <c r="FH94" i="1"/>
  <c r="FH102" i="1" s="1"/>
  <c r="FG94" i="1"/>
  <c r="FF94" i="1"/>
  <c r="FE94" i="1"/>
  <c r="FE102" i="1" s="1"/>
  <c r="FD94" i="1"/>
  <c r="FC94" i="1"/>
  <c r="FB94" i="1"/>
  <c r="FA94" i="1"/>
  <c r="EZ94" i="1"/>
  <c r="EZ102" i="1" s="1"/>
  <c r="EY94" i="1"/>
  <c r="EX94" i="1"/>
  <c r="EW94" i="1"/>
  <c r="EW102" i="1" s="1"/>
  <c r="EV94" i="1"/>
  <c r="EU94" i="1"/>
  <c r="ET94" i="1"/>
  <c r="ES94" i="1"/>
  <c r="ER94" i="1"/>
  <c r="ER102" i="1" s="1"/>
  <c r="EQ94" i="1"/>
  <c r="EP94" i="1"/>
  <c r="EO94" i="1"/>
  <c r="EO102" i="1" s="1"/>
  <c r="EN94" i="1"/>
  <c r="EM94" i="1"/>
  <c r="EL94" i="1"/>
  <c r="EK94" i="1"/>
  <c r="EJ94" i="1"/>
  <c r="EJ102" i="1" s="1"/>
  <c r="EI94" i="1"/>
  <c r="EH94" i="1"/>
  <c r="EG94" i="1"/>
  <c r="EG102" i="1" s="1"/>
  <c r="EF94" i="1"/>
  <c r="EE94" i="1"/>
  <c r="ED94" i="1"/>
  <c r="EC94" i="1"/>
  <c r="EB94" i="1"/>
  <c r="EB102" i="1" s="1"/>
  <c r="EA94" i="1"/>
  <c r="DZ94" i="1"/>
  <c r="DY94" i="1"/>
  <c r="DY102" i="1" s="1"/>
  <c r="DX94" i="1"/>
  <c r="DW94" i="1"/>
  <c r="DV94" i="1"/>
  <c r="DU94" i="1"/>
  <c r="DT94" i="1"/>
  <c r="DT102" i="1" s="1"/>
  <c r="DS94" i="1"/>
  <c r="DR94" i="1"/>
  <c r="DQ94" i="1"/>
  <c r="DQ102" i="1" s="1"/>
  <c r="DP94" i="1"/>
  <c r="DO94" i="1"/>
  <c r="DN94" i="1"/>
  <c r="DM94" i="1"/>
  <c r="DL94" i="1"/>
  <c r="DL102" i="1" s="1"/>
  <c r="DK94" i="1"/>
  <c r="DJ94" i="1"/>
  <c r="DI94" i="1"/>
  <c r="DI102" i="1" s="1"/>
  <c r="DH94" i="1"/>
  <c r="DG94" i="1"/>
  <c r="DF94" i="1"/>
  <c r="DE94" i="1"/>
  <c r="DD94" i="1"/>
  <c r="DD102" i="1" s="1"/>
  <c r="DC94" i="1"/>
  <c r="DB94" i="1"/>
  <c r="DA94" i="1"/>
  <c r="DA102" i="1" s="1"/>
  <c r="CZ94" i="1"/>
  <c r="CY94" i="1"/>
  <c r="CX94" i="1"/>
  <c r="CW94" i="1"/>
  <c r="CV94" i="1"/>
  <c r="CV102" i="1" s="1"/>
  <c r="CU94" i="1"/>
  <c r="CT94" i="1"/>
  <c r="CS94" i="1"/>
  <c r="CR94" i="1"/>
  <c r="CQ94" i="1"/>
  <c r="CP94" i="1"/>
  <c r="CO94" i="1"/>
  <c r="CN94" i="1"/>
  <c r="CN102" i="1" s="1"/>
  <c r="CM94" i="1"/>
  <c r="CL94" i="1"/>
  <c r="CK94" i="1"/>
  <c r="CK102" i="1" s="1"/>
  <c r="CJ94" i="1"/>
  <c r="CI94" i="1"/>
  <c r="CH94" i="1"/>
  <c r="CG94" i="1"/>
  <c r="CF94" i="1"/>
  <c r="CF102" i="1" s="1"/>
  <c r="CE94" i="1"/>
  <c r="CD94" i="1"/>
  <c r="CC94" i="1"/>
  <c r="CC102" i="1" s="1"/>
  <c r="CB94" i="1"/>
  <c r="CA94" i="1"/>
  <c r="BZ94" i="1"/>
  <c r="BY94" i="1"/>
  <c r="BX94" i="1"/>
  <c r="BX102" i="1" s="1"/>
  <c r="BW94" i="1"/>
  <c r="BV94" i="1"/>
  <c r="BU94" i="1"/>
  <c r="BU102" i="1" s="1"/>
  <c r="BT94" i="1"/>
  <c r="BS94" i="1"/>
  <c r="BR94" i="1"/>
  <c r="BQ94" i="1"/>
  <c r="BP94" i="1"/>
  <c r="BP102" i="1" s="1"/>
  <c r="BO94" i="1"/>
  <c r="BN94" i="1"/>
  <c r="BM94" i="1"/>
  <c r="BM102" i="1" s="1"/>
  <c r="BL94" i="1"/>
  <c r="BK94" i="1"/>
  <c r="BJ94" i="1"/>
  <c r="BI94" i="1"/>
  <c r="BH94" i="1"/>
  <c r="BH102" i="1" s="1"/>
  <c r="BG94" i="1"/>
  <c r="BF94" i="1"/>
  <c r="BE94" i="1"/>
  <c r="BE102" i="1" s="1"/>
  <c r="BD94" i="1"/>
  <c r="BC94" i="1"/>
  <c r="BB94" i="1"/>
  <c r="BA94" i="1"/>
  <c r="AZ94" i="1"/>
  <c r="AZ102" i="1" s="1"/>
  <c r="AY94" i="1"/>
  <c r="AX94" i="1"/>
  <c r="AW94" i="1"/>
  <c r="AW102" i="1" s="1"/>
  <c r="AV94" i="1"/>
  <c r="AU94" i="1"/>
  <c r="AT94" i="1"/>
  <c r="AS94" i="1"/>
  <c r="AR94" i="1"/>
  <c r="AR102" i="1" s="1"/>
  <c r="AQ94" i="1"/>
  <c r="AP94" i="1"/>
  <c r="AO94" i="1"/>
  <c r="AO102" i="1" s="1"/>
  <c r="AN94" i="1"/>
  <c r="AM94" i="1"/>
  <c r="AL94" i="1"/>
  <c r="AK94" i="1"/>
  <c r="AJ94" i="1"/>
  <c r="AJ102" i="1" s="1"/>
  <c r="AI94" i="1"/>
  <c r="AH94" i="1"/>
  <c r="AG94" i="1"/>
  <c r="AG102" i="1" s="1"/>
  <c r="AF94" i="1"/>
  <c r="AE94" i="1"/>
  <c r="AD94" i="1"/>
  <c r="AC94" i="1"/>
  <c r="AB94" i="1"/>
  <c r="AB102" i="1" s="1"/>
  <c r="AA94" i="1"/>
  <c r="Z94" i="1"/>
  <c r="Y94" i="1"/>
  <c r="Y102" i="1" s="1"/>
  <c r="X94" i="1"/>
  <c r="W94" i="1"/>
  <c r="V94" i="1"/>
  <c r="U94" i="1"/>
  <c r="T94" i="1"/>
  <c r="T102" i="1" s="1"/>
  <c r="S94" i="1"/>
  <c r="R94" i="1"/>
  <c r="Q94" i="1"/>
  <c r="Q102" i="1" s="1"/>
  <c r="P94" i="1"/>
  <c r="O94" i="1"/>
  <c r="N94" i="1"/>
  <c r="M94" i="1"/>
  <c r="L94" i="1"/>
  <c r="L102" i="1" s="1"/>
  <c r="K94" i="1"/>
  <c r="J94" i="1"/>
  <c r="I94" i="1"/>
  <c r="I102" i="1" s="1"/>
  <c r="H94" i="1"/>
  <c r="G94" i="1"/>
  <c r="F94" i="1"/>
  <c r="E94" i="1"/>
  <c r="D94" i="1"/>
  <c r="D102" i="1" s="1"/>
  <c r="C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X92" i="1"/>
  <c r="FW92" i="1"/>
  <c r="FV92" i="1"/>
  <c r="FU92" i="1"/>
  <c r="FT92" i="1"/>
  <c r="FT102" i="1" s="1"/>
  <c r="FS92" i="1"/>
  <c r="FR92" i="1"/>
  <c r="FQ92" i="1"/>
  <c r="FP92" i="1"/>
  <c r="FO92" i="1"/>
  <c r="FN92" i="1"/>
  <c r="FM92" i="1"/>
  <c r="FL92" i="1"/>
  <c r="FL102" i="1" s="1"/>
  <c r="FK92" i="1"/>
  <c r="FJ92" i="1"/>
  <c r="FI92" i="1"/>
  <c r="FH92" i="1"/>
  <c r="FG92" i="1"/>
  <c r="FF92" i="1"/>
  <c r="FE92" i="1"/>
  <c r="FD92" i="1"/>
  <c r="FD102" i="1" s="1"/>
  <c r="FC92" i="1"/>
  <c r="FB92" i="1"/>
  <c r="FA92" i="1"/>
  <c r="EZ92" i="1"/>
  <c r="EY92" i="1"/>
  <c r="EX92" i="1"/>
  <c r="EW92" i="1"/>
  <c r="EV92" i="1"/>
  <c r="EV102" i="1" s="1"/>
  <c r="EU92" i="1"/>
  <c r="ET92" i="1"/>
  <c r="ES92" i="1"/>
  <c r="ER92" i="1"/>
  <c r="EQ92" i="1"/>
  <c r="EP92" i="1"/>
  <c r="EO92" i="1"/>
  <c r="EN92" i="1"/>
  <c r="EN102" i="1" s="1"/>
  <c r="EM92" i="1"/>
  <c r="EL92" i="1"/>
  <c r="EK92" i="1"/>
  <c r="EJ92" i="1"/>
  <c r="EI92" i="1"/>
  <c r="EH92" i="1"/>
  <c r="EG92" i="1"/>
  <c r="EF92" i="1"/>
  <c r="EF102" i="1" s="1"/>
  <c r="EE92" i="1"/>
  <c r="ED92" i="1"/>
  <c r="EC92" i="1"/>
  <c r="EB92" i="1"/>
  <c r="EA92" i="1"/>
  <c r="DZ92" i="1"/>
  <c r="DY92" i="1"/>
  <c r="DX92" i="1"/>
  <c r="DX102" i="1" s="1"/>
  <c r="DW92" i="1"/>
  <c r="DV92" i="1"/>
  <c r="DU92" i="1"/>
  <c r="DT92" i="1"/>
  <c r="DS92" i="1"/>
  <c r="DR92" i="1"/>
  <c r="DQ92" i="1"/>
  <c r="DP92" i="1"/>
  <c r="DP102" i="1" s="1"/>
  <c r="DO92" i="1"/>
  <c r="DN92" i="1"/>
  <c r="DM92" i="1"/>
  <c r="DL92" i="1"/>
  <c r="DK92" i="1"/>
  <c r="DJ92" i="1"/>
  <c r="DI92" i="1"/>
  <c r="DH92" i="1"/>
  <c r="DH102" i="1" s="1"/>
  <c r="DG92" i="1"/>
  <c r="DF92" i="1"/>
  <c r="DE92" i="1"/>
  <c r="DD92" i="1"/>
  <c r="DC92" i="1"/>
  <c r="DB92" i="1"/>
  <c r="DA92" i="1"/>
  <c r="CZ92" i="1"/>
  <c r="CZ102" i="1" s="1"/>
  <c r="CY92" i="1"/>
  <c r="CX92" i="1"/>
  <c r="CW92" i="1"/>
  <c r="CV92" i="1"/>
  <c r="CU92" i="1"/>
  <c r="CT92" i="1"/>
  <c r="CS92" i="1"/>
  <c r="CR92" i="1"/>
  <c r="CR102" i="1" s="1"/>
  <c r="CQ92" i="1"/>
  <c r="CP92" i="1"/>
  <c r="CO92" i="1"/>
  <c r="CN92" i="1"/>
  <c r="CM92" i="1"/>
  <c r="CL92" i="1"/>
  <c r="CK92" i="1"/>
  <c r="CJ92" i="1"/>
  <c r="CJ102" i="1" s="1"/>
  <c r="CI92" i="1"/>
  <c r="CH92" i="1"/>
  <c r="CG92" i="1"/>
  <c r="CF92" i="1"/>
  <c r="CE92" i="1"/>
  <c r="CD92" i="1"/>
  <c r="CC92" i="1"/>
  <c r="CB92" i="1"/>
  <c r="CB102" i="1" s="1"/>
  <c r="CA92" i="1"/>
  <c r="BZ92" i="1"/>
  <c r="BY92" i="1"/>
  <c r="BX92" i="1"/>
  <c r="BW92" i="1"/>
  <c r="BV92" i="1"/>
  <c r="BU92" i="1"/>
  <c r="BT92" i="1"/>
  <c r="BT102" i="1" s="1"/>
  <c r="BS92" i="1"/>
  <c r="BR92" i="1"/>
  <c r="BQ92" i="1"/>
  <c r="BP92" i="1"/>
  <c r="BO92" i="1"/>
  <c r="BN92" i="1"/>
  <c r="BM92" i="1"/>
  <c r="BL92" i="1"/>
  <c r="BL102" i="1" s="1"/>
  <c r="BK92" i="1"/>
  <c r="BJ92" i="1"/>
  <c r="BI92" i="1"/>
  <c r="BH92" i="1"/>
  <c r="BG92" i="1"/>
  <c r="BF92" i="1"/>
  <c r="BE92" i="1"/>
  <c r="BD92" i="1"/>
  <c r="BD102" i="1" s="1"/>
  <c r="BC92" i="1"/>
  <c r="BB92" i="1"/>
  <c r="BA92" i="1"/>
  <c r="AZ92" i="1"/>
  <c r="AY92" i="1"/>
  <c r="AX92" i="1"/>
  <c r="AW92" i="1"/>
  <c r="AV92" i="1"/>
  <c r="AV102" i="1" s="1"/>
  <c r="AU92" i="1"/>
  <c r="AT92" i="1"/>
  <c r="AS92" i="1"/>
  <c r="AR92" i="1"/>
  <c r="AQ92" i="1"/>
  <c r="AP92" i="1"/>
  <c r="AO92" i="1"/>
  <c r="AN92" i="1"/>
  <c r="AN102" i="1" s="1"/>
  <c r="AM92" i="1"/>
  <c r="AL92" i="1"/>
  <c r="AK92" i="1"/>
  <c r="AJ92" i="1"/>
  <c r="AI92" i="1"/>
  <c r="AH92" i="1"/>
  <c r="AG92" i="1"/>
  <c r="AF92" i="1"/>
  <c r="AF102" i="1" s="1"/>
  <c r="AE92" i="1"/>
  <c r="AD92" i="1"/>
  <c r="AC92" i="1"/>
  <c r="AB92" i="1"/>
  <c r="AA92" i="1"/>
  <c r="Z92" i="1"/>
  <c r="Y92" i="1"/>
  <c r="X92" i="1"/>
  <c r="X102" i="1" s="1"/>
  <c r="W92" i="1"/>
  <c r="V92" i="1"/>
  <c r="U92" i="1"/>
  <c r="T92" i="1"/>
  <c r="S92" i="1"/>
  <c r="R92" i="1"/>
  <c r="Q92" i="1"/>
  <c r="P92" i="1"/>
  <c r="P102" i="1" s="1"/>
  <c r="O92" i="1"/>
  <c r="N92" i="1"/>
  <c r="M92" i="1"/>
  <c r="L92" i="1"/>
  <c r="K92" i="1"/>
  <c r="J92" i="1"/>
  <c r="I92" i="1"/>
  <c r="H92" i="1"/>
  <c r="H102" i="1" s="1"/>
  <c r="G92" i="1"/>
  <c r="F92" i="1"/>
  <c r="E92" i="1"/>
  <c r="D92" i="1"/>
  <c r="C92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FZ91" i="1" s="1"/>
  <c r="FX90" i="1"/>
  <c r="FW90" i="1"/>
  <c r="FV90" i="1"/>
  <c r="FU90" i="1"/>
  <c r="FT90" i="1"/>
  <c r="FS90" i="1"/>
  <c r="FR90" i="1"/>
  <c r="FQ90" i="1"/>
  <c r="FP90" i="1"/>
  <c r="FO90" i="1"/>
  <c r="FN90" i="1"/>
  <c r="FM90" i="1"/>
  <c r="FL90" i="1"/>
  <c r="FK90" i="1"/>
  <c r="FJ90" i="1"/>
  <c r="FI90" i="1"/>
  <c r="FH90" i="1"/>
  <c r="FG90" i="1"/>
  <c r="FF90" i="1"/>
  <c r="FE90" i="1"/>
  <c r="FD90" i="1"/>
  <c r="FC90" i="1"/>
  <c r="FB90" i="1"/>
  <c r="FA90" i="1"/>
  <c r="EZ90" i="1"/>
  <c r="EY90" i="1"/>
  <c r="EX90" i="1"/>
  <c r="EW90" i="1"/>
  <c r="EV90" i="1"/>
  <c r="EU90" i="1"/>
  <c r="ET90" i="1"/>
  <c r="ES90" i="1"/>
  <c r="ER90" i="1"/>
  <c r="EQ90" i="1"/>
  <c r="EP90" i="1"/>
  <c r="EO90" i="1"/>
  <c r="EN90" i="1"/>
  <c r="EM90" i="1"/>
  <c r="EL90" i="1"/>
  <c r="EK90" i="1"/>
  <c r="EJ90" i="1"/>
  <c r="EI90" i="1"/>
  <c r="EH90" i="1"/>
  <c r="EG90" i="1"/>
  <c r="EF90" i="1"/>
  <c r="EE90" i="1"/>
  <c r="ED90" i="1"/>
  <c r="EC90" i="1"/>
  <c r="EB90" i="1"/>
  <c r="EA9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FZ90" i="1" s="1"/>
  <c r="D90" i="1"/>
  <c r="C90" i="1"/>
  <c r="FA87" i="1"/>
  <c r="FA95" i="1" s="1"/>
  <c r="FA100" i="1" s="1"/>
  <c r="EV87" i="1"/>
  <c r="EK87" i="1"/>
  <c r="EK95" i="1" s="1"/>
  <c r="DX87" i="1"/>
  <c r="CZ87" i="1"/>
  <c r="CB87" i="1"/>
  <c r="BY87" i="1"/>
  <c r="BY95" i="1" s="1"/>
  <c r="BY100" i="1" s="1"/>
  <c r="AW87" i="1"/>
  <c r="AW95" i="1" s="1"/>
  <c r="AN87" i="1"/>
  <c r="P87" i="1"/>
  <c r="M87" i="1"/>
  <c r="M95" i="1" s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G87" i="1" s="1"/>
  <c r="FG95" i="1" s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I87" i="1" s="1"/>
  <c r="AI95" i="1" s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I87" i="1" s="1"/>
  <c r="DI95" i="1" s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FX83" i="1"/>
  <c r="FW83" i="1"/>
  <c r="FV83" i="1"/>
  <c r="FU83" i="1"/>
  <c r="FU87" i="1" s="1"/>
  <c r="FU95" i="1" s="1"/>
  <c r="FT83" i="1"/>
  <c r="FS83" i="1"/>
  <c r="FR83" i="1"/>
  <c r="FQ83" i="1"/>
  <c r="FQ87" i="1" s="1"/>
  <c r="FQ95" i="1" s="1"/>
  <c r="FP83" i="1"/>
  <c r="FO83" i="1"/>
  <c r="FN83" i="1"/>
  <c r="FM83" i="1"/>
  <c r="FL83" i="1"/>
  <c r="FK83" i="1"/>
  <c r="FJ83" i="1"/>
  <c r="FI83" i="1"/>
  <c r="FH83" i="1"/>
  <c r="FG83" i="1"/>
  <c r="FF83" i="1"/>
  <c r="FE83" i="1"/>
  <c r="FE87" i="1" s="1"/>
  <c r="FE95" i="1" s="1"/>
  <c r="FD83" i="1"/>
  <c r="FC83" i="1"/>
  <c r="FB83" i="1"/>
  <c r="FA83" i="1"/>
  <c r="EZ83" i="1"/>
  <c r="EY83" i="1"/>
  <c r="EX83" i="1"/>
  <c r="EW83" i="1"/>
  <c r="EV83" i="1"/>
  <c r="EU83" i="1"/>
  <c r="ET83" i="1"/>
  <c r="ES83" i="1"/>
  <c r="ER83" i="1"/>
  <c r="EQ83" i="1"/>
  <c r="EP83" i="1"/>
  <c r="EO83" i="1"/>
  <c r="EN83" i="1"/>
  <c r="EM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Y87" i="1" s="1"/>
  <c r="DY95" i="1" s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C87" i="1" s="1"/>
  <c r="CC95" i="1" s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M87" i="1" s="1"/>
  <c r="BM95" i="1" s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G87" i="1" s="1"/>
  <c r="AG95" i="1" s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FT82" i="1"/>
  <c r="FT87" i="1" s="1"/>
  <c r="FT95" i="1" s="1"/>
  <c r="FS82" i="1"/>
  <c r="FS87" i="1" s="1"/>
  <c r="FS95" i="1" s="1"/>
  <c r="FS100" i="1" s="1"/>
  <c r="FD82" i="1"/>
  <c r="FD87" i="1" s="1"/>
  <c r="FD95" i="1" s="1"/>
  <c r="EV82" i="1"/>
  <c r="ER82" i="1"/>
  <c r="ER87" i="1" s="1"/>
  <c r="EP82" i="1"/>
  <c r="EP87" i="1" s="1"/>
  <c r="EP95" i="1" s="1"/>
  <c r="EP123" i="1" s="1"/>
  <c r="EF82" i="1"/>
  <c r="EF87" i="1" s="1"/>
  <c r="EF95" i="1" s="1"/>
  <c r="EB82" i="1"/>
  <c r="EB87" i="1" s="1"/>
  <c r="EB95" i="1" s="1"/>
  <c r="DX82" i="1"/>
  <c r="DW82" i="1"/>
  <c r="DW87" i="1" s="1"/>
  <c r="DW95" i="1" s="1"/>
  <c r="DW100" i="1" s="1"/>
  <c r="DP82" i="1"/>
  <c r="DP87" i="1" s="1"/>
  <c r="DP95" i="1" s="1"/>
  <c r="DH82" i="1"/>
  <c r="DH87" i="1" s="1"/>
  <c r="DH95" i="1" s="1"/>
  <c r="CZ82" i="1"/>
  <c r="CV82" i="1"/>
  <c r="CT82" i="1"/>
  <c r="CT87" i="1" s="1"/>
  <c r="CT95" i="1" s="1"/>
  <c r="CR82" i="1"/>
  <c r="CR87" i="1" s="1"/>
  <c r="CR95" i="1" s="1"/>
  <c r="CD82" i="1"/>
  <c r="CD87" i="1" s="1"/>
  <c r="CD95" i="1" s="1"/>
  <c r="CB82" i="1"/>
  <c r="BT82" i="1"/>
  <c r="BT87" i="1" s="1"/>
  <c r="BT95" i="1" s="1"/>
  <c r="BP82" i="1"/>
  <c r="BP87" i="1" s="1"/>
  <c r="BP95" i="1" s="1"/>
  <c r="BD82" i="1"/>
  <c r="BD87" i="1" s="1"/>
  <c r="BD95" i="1" s="1"/>
  <c r="AV82" i="1"/>
  <c r="AV87" i="1" s="1"/>
  <c r="AV95" i="1" s="1"/>
  <c r="AN82" i="1"/>
  <c r="AH82" i="1"/>
  <c r="AH87" i="1" s="1"/>
  <c r="AH95" i="1" s="1"/>
  <c r="AF82" i="1"/>
  <c r="AF87" i="1" s="1"/>
  <c r="AF95" i="1" s="1"/>
  <c r="R82" i="1"/>
  <c r="R87" i="1" s="1"/>
  <c r="R95" i="1" s="1"/>
  <c r="R123" i="1" s="1"/>
  <c r="P82" i="1"/>
  <c r="H82" i="1"/>
  <c r="H87" i="1" s="1"/>
  <c r="H95" i="1" s="1"/>
  <c r="D82" i="1"/>
  <c r="D87" i="1" s="1"/>
  <c r="D95" i="1" s="1"/>
  <c r="FZ78" i="1"/>
  <c r="CG78" i="1"/>
  <c r="FI77" i="1"/>
  <c r="FI310" i="1" s="1"/>
  <c r="FH77" i="1"/>
  <c r="FH310" i="1" s="1"/>
  <c r="FA77" i="1"/>
  <c r="FA310" i="1" s="1"/>
  <c r="ER77" i="1"/>
  <c r="ER310" i="1" s="1"/>
  <c r="EP77" i="1"/>
  <c r="EP310" i="1" s="1"/>
  <c r="ED77" i="1"/>
  <c r="ED310" i="1" s="1"/>
  <c r="DK77" i="1"/>
  <c r="DK310" i="1" s="1"/>
  <c r="CN77" i="1"/>
  <c r="CN310" i="1" s="1"/>
  <c r="CL77" i="1"/>
  <c r="CL310" i="1" s="1"/>
  <c r="CK77" i="1"/>
  <c r="CK310" i="1" s="1"/>
  <c r="CB77" i="1"/>
  <c r="CB310" i="1" s="1"/>
  <c r="BT77" i="1"/>
  <c r="BT310" i="1" s="1"/>
  <c r="BQ77" i="1"/>
  <c r="BQ310" i="1" s="1"/>
  <c r="AG77" i="1"/>
  <c r="AG310" i="1" s="1"/>
  <c r="AF77" i="1"/>
  <c r="AF310" i="1" s="1"/>
  <c r="AE77" i="1"/>
  <c r="AE310" i="1" s="1"/>
  <c r="AD77" i="1"/>
  <c r="AD310" i="1" s="1"/>
  <c r="Q77" i="1"/>
  <c r="Q310" i="1" s="1"/>
  <c r="O77" i="1"/>
  <c r="O310" i="1" s="1"/>
  <c r="N77" i="1"/>
  <c r="N310" i="1" s="1"/>
  <c r="L77" i="1"/>
  <c r="L310" i="1" s="1"/>
  <c r="C77" i="1"/>
  <c r="FZ76" i="1"/>
  <c r="FZ75" i="1"/>
  <c r="FZ70" i="1"/>
  <c r="FZ65" i="1"/>
  <c r="FY59" i="1"/>
  <c r="FX59" i="1"/>
  <c r="FX257" i="1" s="1"/>
  <c r="FX258" i="1" s="1"/>
  <c r="FW59" i="1"/>
  <c r="FW257" i="1" s="1"/>
  <c r="FW258" i="1" s="1"/>
  <c r="FV59" i="1"/>
  <c r="FV257" i="1" s="1"/>
  <c r="FV258" i="1" s="1"/>
  <c r="FU59" i="1"/>
  <c r="FU257" i="1" s="1"/>
  <c r="FU258" i="1" s="1"/>
  <c r="FT59" i="1"/>
  <c r="FT257" i="1" s="1"/>
  <c r="FT258" i="1" s="1"/>
  <c r="FS59" i="1"/>
  <c r="FS257" i="1" s="1"/>
  <c r="FS258" i="1" s="1"/>
  <c r="FR59" i="1"/>
  <c r="FR257" i="1" s="1"/>
  <c r="FR258" i="1" s="1"/>
  <c r="FQ59" i="1"/>
  <c r="FQ257" i="1" s="1"/>
  <c r="FQ258" i="1" s="1"/>
  <c r="FP59" i="1"/>
  <c r="FP257" i="1" s="1"/>
  <c r="FP258" i="1" s="1"/>
  <c r="FO59" i="1"/>
  <c r="FO257" i="1" s="1"/>
  <c r="FO258" i="1" s="1"/>
  <c r="FN59" i="1"/>
  <c r="FN257" i="1" s="1"/>
  <c r="FN258" i="1" s="1"/>
  <c r="FM59" i="1"/>
  <c r="FM257" i="1" s="1"/>
  <c r="FM258" i="1" s="1"/>
  <c r="FL59" i="1"/>
  <c r="FL257" i="1" s="1"/>
  <c r="FL258" i="1" s="1"/>
  <c r="FK59" i="1"/>
  <c r="FK257" i="1" s="1"/>
  <c r="FK258" i="1" s="1"/>
  <c r="FJ59" i="1"/>
  <c r="FJ257" i="1" s="1"/>
  <c r="FJ258" i="1" s="1"/>
  <c r="FI59" i="1"/>
  <c r="FI257" i="1" s="1"/>
  <c r="FI258" i="1" s="1"/>
  <c r="FH59" i="1"/>
  <c r="FH257" i="1" s="1"/>
  <c r="FH258" i="1" s="1"/>
  <c r="FG59" i="1"/>
  <c r="FG257" i="1" s="1"/>
  <c r="FG258" i="1" s="1"/>
  <c r="FF59" i="1"/>
  <c r="FF257" i="1" s="1"/>
  <c r="FF258" i="1" s="1"/>
  <c r="FE59" i="1"/>
  <c r="FE257" i="1" s="1"/>
  <c r="FE258" i="1" s="1"/>
  <c r="FD59" i="1"/>
  <c r="FD257" i="1" s="1"/>
  <c r="FD258" i="1" s="1"/>
  <c r="FC59" i="1"/>
  <c r="FC257" i="1" s="1"/>
  <c r="FC258" i="1" s="1"/>
  <c r="FB59" i="1"/>
  <c r="FB257" i="1" s="1"/>
  <c r="FB258" i="1" s="1"/>
  <c r="FA59" i="1"/>
  <c r="FA257" i="1" s="1"/>
  <c r="FA258" i="1" s="1"/>
  <c r="EZ59" i="1"/>
  <c r="EZ257" i="1" s="1"/>
  <c r="EZ258" i="1" s="1"/>
  <c r="EY59" i="1"/>
  <c r="EY257" i="1" s="1"/>
  <c r="EY258" i="1" s="1"/>
  <c r="EX59" i="1"/>
  <c r="EX257" i="1" s="1"/>
  <c r="EX258" i="1" s="1"/>
  <c r="EW59" i="1"/>
  <c r="EW257" i="1" s="1"/>
  <c r="EW258" i="1" s="1"/>
  <c r="EV59" i="1"/>
  <c r="EV257" i="1" s="1"/>
  <c r="EV258" i="1" s="1"/>
  <c r="EU59" i="1"/>
  <c r="EU257" i="1" s="1"/>
  <c r="EU258" i="1" s="1"/>
  <c r="ET59" i="1"/>
  <c r="ET257" i="1" s="1"/>
  <c r="ET258" i="1" s="1"/>
  <c r="ES59" i="1"/>
  <c r="ES257" i="1" s="1"/>
  <c r="ES258" i="1" s="1"/>
  <c r="ER59" i="1"/>
  <c r="ER257" i="1" s="1"/>
  <c r="ER258" i="1" s="1"/>
  <c r="EQ59" i="1"/>
  <c r="EQ257" i="1" s="1"/>
  <c r="EQ258" i="1" s="1"/>
  <c r="EP59" i="1"/>
  <c r="EP257" i="1" s="1"/>
  <c r="EP258" i="1" s="1"/>
  <c r="EO59" i="1"/>
  <c r="EO257" i="1" s="1"/>
  <c r="EO258" i="1" s="1"/>
  <c r="EN59" i="1"/>
  <c r="EN257" i="1" s="1"/>
  <c r="EN258" i="1" s="1"/>
  <c r="EM59" i="1"/>
  <c r="EM257" i="1" s="1"/>
  <c r="EM258" i="1" s="1"/>
  <c r="EL59" i="1"/>
  <c r="EL257" i="1" s="1"/>
  <c r="EL258" i="1" s="1"/>
  <c r="EK59" i="1"/>
  <c r="EK257" i="1" s="1"/>
  <c r="EK258" i="1" s="1"/>
  <c r="EJ59" i="1"/>
  <c r="EJ257" i="1" s="1"/>
  <c r="EJ258" i="1" s="1"/>
  <c r="EI59" i="1"/>
  <c r="EI257" i="1" s="1"/>
  <c r="EI258" i="1" s="1"/>
  <c r="EH59" i="1"/>
  <c r="EH257" i="1" s="1"/>
  <c r="EH258" i="1" s="1"/>
  <c r="EG59" i="1"/>
  <c r="EG257" i="1" s="1"/>
  <c r="EG258" i="1" s="1"/>
  <c r="EF59" i="1"/>
  <c r="EF257" i="1" s="1"/>
  <c r="EF258" i="1" s="1"/>
  <c r="EE59" i="1"/>
  <c r="EE257" i="1" s="1"/>
  <c r="EE258" i="1" s="1"/>
  <c r="ED59" i="1"/>
  <c r="ED257" i="1" s="1"/>
  <c r="ED258" i="1" s="1"/>
  <c r="EC59" i="1"/>
  <c r="EC257" i="1" s="1"/>
  <c r="EC258" i="1" s="1"/>
  <c r="EB59" i="1"/>
  <c r="EB257" i="1" s="1"/>
  <c r="EB258" i="1" s="1"/>
  <c r="EA59" i="1"/>
  <c r="EA257" i="1" s="1"/>
  <c r="EA258" i="1" s="1"/>
  <c r="DZ59" i="1"/>
  <c r="DZ257" i="1" s="1"/>
  <c r="DZ258" i="1" s="1"/>
  <c r="DY59" i="1"/>
  <c r="DY257" i="1" s="1"/>
  <c r="DY258" i="1" s="1"/>
  <c r="DX59" i="1"/>
  <c r="DX257" i="1" s="1"/>
  <c r="DX258" i="1" s="1"/>
  <c r="DW59" i="1"/>
  <c r="DW257" i="1" s="1"/>
  <c r="DW258" i="1" s="1"/>
  <c r="DV59" i="1"/>
  <c r="DV257" i="1" s="1"/>
  <c r="DV258" i="1" s="1"/>
  <c r="DU59" i="1"/>
  <c r="DU257" i="1" s="1"/>
  <c r="DU258" i="1" s="1"/>
  <c r="DT59" i="1"/>
  <c r="DT257" i="1" s="1"/>
  <c r="DT258" i="1" s="1"/>
  <c r="DS59" i="1"/>
  <c r="DS257" i="1" s="1"/>
  <c r="DS258" i="1" s="1"/>
  <c r="DR59" i="1"/>
  <c r="DR257" i="1" s="1"/>
  <c r="DR258" i="1" s="1"/>
  <c r="DQ59" i="1"/>
  <c r="DQ257" i="1" s="1"/>
  <c r="DQ258" i="1" s="1"/>
  <c r="DP59" i="1"/>
  <c r="DP257" i="1" s="1"/>
  <c r="DP258" i="1" s="1"/>
  <c r="DO59" i="1"/>
  <c r="DO257" i="1" s="1"/>
  <c r="DO258" i="1" s="1"/>
  <c r="DN59" i="1"/>
  <c r="DN257" i="1" s="1"/>
  <c r="DN258" i="1" s="1"/>
  <c r="DM59" i="1"/>
  <c r="DM257" i="1" s="1"/>
  <c r="DM258" i="1" s="1"/>
  <c r="DL59" i="1"/>
  <c r="DL257" i="1" s="1"/>
  <c r="DL258" i="1" s="1"/>
  <c r="DK59" i="1"/>
  <c r="DK257" i="1" s="1"/>
  <c r="DK258" i="1" s="1"/>
  <c r="DJ59" i="1"/>
  <c r="DJ257" i="1" s="1"/>
  <c r="DJ258" i="1" s="1"/>
  <c r="DI59" i="1"/>
  <c r="DI257" i="1" s="1"/>
  <c r="DI258" i="1" s="1"/>
  <c r="DH59" i="1"/>
  <c r="DH257" i="1" s="1"/>
  <c r="DH258" i="1" s="1"/>
  <c r="DG59" i="1"/>
  <c r="DG257" i="1" s="1"/>
  <c r="DG258" i="1" s="1"/>
  <c r="DF59" i="1"/>
  <c r="DF257" i="1" s="1"/>
  <c r="DF258" i="1" s="1"/>
  <c r="DE59" i="1"/>
  <c r="DE257" i="1" s="1"/>
  <c r="DE258" i="1" s="1"/>
  <c r="DD59" i="1"/>
  <c r="DD257" i="1" s="1"/>
  <c r="DD258" i="1" s="1"/>
  <c r="DC59" i="1"/>
  <c r="DC257" i="1" s="1"/>
  <c r="DC258" i="1" s="1"/>
  <c r="DB59" i="1"/>
  <c r="DB257" i="1" s="1"/>
  <c r="DB258" i="1" s="1"/>
  <c r="DA59" i="1"/>
  <c r="DA257" i="1" s="1"/>
  <c r="DA258" i="1" s="1"/>
  <c r="CZ59" i="1"/>
  <c r="CZ257" i="1" s="1"/>
  <c r="CZ258" i="1" s="1"/>
  <c r="CY59" i="1"/>
  <c r="CY257" i="1" s="1"/>
  <c r="CY258" i="1" s="1"/>
  <c r="CX59" i="1"/>
  <c r="CX257" i="1" s="1"/>
  <c r="CX258" i="1" s="1"/>
  <c r="CW59" i="1"/>
  <c r="CW257" i="1" s="1"/>
  <c r="CW258" i="1" s="1"/>
  <c r="CV59" i="1"/>
  <c r="CV257" i="1" s="1"/>
  <c r="CV258" i="1" s="1"/>
  <c r="CU59" i="1"/>
  <c r="CU257" i="1" s="1"/>
  <c r="CU258" i="1" s="1"/>
  <c r="CT59" i="1"/>
  <c r="CT257" i="1" s="1"/>
  <c r="CT258" i="1" s="1"/>
  <c r="CS59" i="1"/>
  <c r="CS257" i="1" s="1"/>
  <c r="CS258" i="1" s="1"/>
  <c r="CR59" i="1"/>
  <c r="CR257" i="1" s="1"/>
  <c r="CR258" i="1" s="1"/>
  <c r="CQ59" i="1"/>
  <c r="CQ257" i="1" s="1"/>
  <c r="CQ258" i="1" s="1"/>
  <c r="CP59" i="1"/>
  <c r="CP257" i="1" s="1"/>
  <c r="CP258" i="1" s="1"/>
  <c r="CO59" i="1"/>
  <c r="CO257" i="1" s="1"/>
  <c r="CO258" i="1" s="1"/>
  <c r="CN59" i="1"/>
  <c r="CN257" i="1" s="1"/>
  <c r="CN258" i="1" s="1"/>
  <c r="CM59" i="1"/>
  <c r="CM257" i="1" s="1"/>
  <c r="CM258" i="1" s="1"/>
  <c r="CL59" i="1"/>
  <c r="CL257" i="1" s="1"/>
  <c r="CL258" i="1" s="1"/>
  <c r="CK59" i="1"/>
  <c r="CK257" i="1" s="1"/>
  <c r="CK258" i="1" s="1"/>
  <c r="CJ59" i="1"/>
  <c r="CJ257" i="1" s="1"/>
  <c r="CJ258" i="1" s="1"/>
  <c r="CI59" i="1"/>
  <c r="CI257" i="1" s="1"/>
  <c r="CI258" i="1" s="1"/>
  <c r="CH59" i="1"/>
  <c r="CH257" i="1" s="1"/>
  <c r="CH258" i="1" s="1"/>
  <c r="CG59" i="1"/>
  <c r="CG257" i="1" s="1"/>
  <c r="CG258" i="1" s="1"/>
  <c r="CF59" i="1"/>
  <c r="CF257" i="1" s="1"/>
  <c r="CF258" i="1" s="1"/>
  <c r="CE59" i="1"/>
  <c r="CE257" i="1" s="1"/>
  <c r="CE258" i="1" s="1"/>
  <c r="CD59" i="1"/>
  <c r="CD257" i="1" s="1"/>
  <c r="CD258" i="1" s="1"/>
  <c r="CC59" i="1"/>
  <c r="CC257" i="1" s="1"/>
  <c r="CC258" i="1" s="1"/>
  <c r="CB59" i="1"/>
  <c r="CB257" i="1" s="1"/>
  <c r="CB258" i="1" s="1"/>
  <c r="CA59" i="1"/>
  <c r="CA257" i="1" s="1"/>
  <c r="CA258" i="1" s="1"/>
  <c r="BZ59" i="1"/>
  <c r="BZ257" i="1" s="1"/>
  <c r="BZ258" i="1" s="1"/>
  <c r="BY59" i="1"/>
  <c r="BY257" i="1" s="1"/>
  <c r="BY258" i="1" s="1"/>
  <c r="BX59" i="1"/>
  <c r="BX257" i="1" s="1"/>
  <c r="BX258" i="1" s="1"/>
  <c r="BW59" i="1"/>
  <c r="BW257" i="1" s="1"/>
  <c r="BW258" i="1" s="1"/>
  <c r="BV59" i="1"/>
  <c r="BV257" i="1" s="1"/>
  <c r="BV258" i="1" s="1"/>
  <c r="BU59" i="1"/>
  <c r="BU257" i="1" s="1"/>
  <c r="BU258" i="1" s="1"/>
  <c r="BT59" i="1"/>
  <c r="BT257" i="1" s="1"/>
  <c r="BT258" i="1" s="1"/>
  <c r="BS59" i="1"/>
  <c r="BS257" i="1" s="1"/>
  <c r="BS258" i="1" s="1"/>
  <c r="BR59" i="1"/>
  <c r="BR257" i="1" s="1"/>
  <c r="BR258" i="1" s="1"/>
  <c r="BQ59" i="1"/>
  <c r="BQ257" i="1" s="1"/>
  <c r="BQ258" i="1" s="1"/>
  <c r="BP59" i="1"/>
  <c r="BP257" i="1" s="1"/>
  <c r="BP258" i="1" s="1"/>
  <c r="BO59" i="1"/>
  <c r="BO257" i="1" s="1"/>
  <c r="BO258" i="1" s="1"/>
  <c r="BN59" i="1"/>
  <c r="BN257" i="1" s="1"/>
  <c r="BN258" i="1" s="1"/>
  <c r="BM59" i="1"/>
  <c r="BM257" i="1" s="1"/>
  <c r="BM258" i="1" s="1"/>
  <c r="BL59" i="1"/>
  <c r="BL257" i="1" s="1"/>
  <c r="BL258" i="1" s="1"/>
  <c r="BK59" i="1"/>
  <c r="BK257" i="1" s="1"/>
  <c r="BK258" i="1" s="1"/>
  <c r="BJ59" i="1"/>
  <c r="BJ257" i="1" s="1"/>
  <c r="BJ258" i="1" s="1"/>
  <c r="BI59" i="1"/>
  <c r="BI257" i="1" s="1"/>
  <c r="BI258" i="1" s="1"/>
  <c r="BH59" i="1"/>
  <c r="BH257" i="1" s="1"/>
  <c r="BH258" i="1" s="1"/>
  <c r="BG59" i="1"/>
  <c r="BG257" i="1" s="1"/>
  <c r="BG258" i="1" s="1"/>
  <c r="BF59" i="1"/>
  <c r="BF257" i="1" s="1"/>
  <c r="BF258" i="1" s="1"/>
  <c r="BE59" i="1"/>
  <c r="BE257" i="1" s="1"/>
  <c r="BE258" i="1" s="1"/>
  <c r="BD59" i="1"/>
  <c r="BD257" i="1" s="1"/>
  <c r="BD258" i="1" s="1"/>
  <c r="BC59" i="1"/>
  <c r="BC257" i="1" s="1"/>
  <c r="BC258" i="1" s="1"/>
  <c r="BB59" i="1"/>
  <c r="BB257" i="1" s="1"/>
  <c r="BB258" i="1" s="1"/>
  <c r="BA59" i="1"/>
  <c r="BA257" i="1" s="1"/>
  <c r="BA258" i="1" s="1"/>
  <c r="AZ59" i="1"/>
  <c r="AZ257" i="1" s="1"/>
  <c r="AZ258" i="1" s="1"/>
  <c r="AY59" i="1"/>
  <c r="AY257" i="1" s="1"/>
  <c r="AY258" i="1" s="1"/>
  <c r="AX59" i="1"/>
  <c r="AX257" i="1" s="1"/>
  <c r="AX258" i="1" s="1"/>
  <c r="AW59" i="1"/>
  <c r="AW257" i="1" s="1"/>
  <c r="AW258" i="1" s="1"/>
  <c r="AV59" i="1"/>
  <c r="AV257" i="1" s="1"/>
  <c r="AV258" i="1" s="1"/>
  <c r="AU59" i="1"/>
  <c r="AU257" i="1" s="1"/>
  <c r="AU258" i="1" s="1"/>
  <c r="AT59" i="1"/>
  <c r="AT257" i="1" s="1"/>
  <c r="AT258" i="1" s="1"/>
  <c r="AS59" i="1"/>
  <c r="AS257" i="1" s="1"/>
  <c r="AS258" i="1" s="1"/>
  <c r="AR59" i="1"/>
  <c r="AR257" i="1" s="1"/>
  <c r="AR258" i="1" s="1"/>
  <c r="AQ59" i="1"/>
  <c r="AQ257" i="1" s="1"/>
  <c r="AQ258" i="1" s="1"/>
  <c r="AP59" i="1"/>
  <c r="AP257" i="1" s="1"/>
  <c r="AP258" i="1" s="1"/>
  <c r="AO59" i="1"/>
  <c r="AO257" i="1" s="1"/>
  <c r="AO258" i="1" s="1"/>
  <c r="AN59" i="1"/>
  <c r="AN257" i="1" s="1"/>
  <c r="AN258" i="1" s="1"/>
  <c r="AM59" i="1"/>
  <c r="AM257" i="1" s="1"/>
  <c r="AM258" i="1" s="1"/>
  <c r="AL59" i="1"/>
  <c r="AL257" i="1" s="1"/>
  <c r="AL258" i="1" s="1"/>
  <c r="AK59" i="1"/>
  <c r="AK257" i="1" s="1"/>
  <c r="AK258" i="1" s="1"/>
  <c r="AJ59" i="1"/>
  <c r="AJ257" i="1" s="1"/>
  <c r="AJ258" i="1" s="1"/>
  <c r="AI59" i="1"/>
  <c r="AI257" i="1" s="1"/>
  <c r="AI258" i="1" s="1"/>
  <c r="AH59" i="1"/>
  <c r="AH257" i="1" s="1"/>
  <c r="AH258" i="1" s="1"/>
  <c r="AG59" i="1"/>
  <c r="AG257" i="1" s="1"/>
  <c r="AG258" i="1" s="1"/>
  <c r="AF59" i="1"/>
  <c r="AF257" i="1" s="1"/>
  <c r="AF258" i="1" s="1"/>
  <c r="AE59" i="1"/>
  <c r="AE257" i="1" s="1"/>
  <c r="AE258" i="1" s="1"/>
  <c r="AD59" i="1"/>
  <c r="AD257" i="1" s="1"/>
  <c r="AD258" i="1" s="1"/>
  <c r="AC59" i="1"/>
  <c r="AC257" i="1" s="1"/>
  <c r="AC258" i="1" s="1"/>
  <c r="AB59" i="1"/>
  <c r="AB257" i="1" s="1"/>
  <c r="AB258" i="1" s="1"/>
  <c r="AA59" i="1"/>
  <c r="AA257" i="1" s="1"/>
  <c r="AA258" i="1" s="1"/>
  <c r="Z59" i="1"/>
  <c r="Z257" i="1" s="1"/>
  <c r="Z258" i="1" s="1"/>
  <c r="Y59" i="1"/>
  <c r="Y257" i="1" s="1"/>
  <c r="Y258" i="1" s="1"/>
  <c r="X59" i="1"/>
  <c r="X257" i="1" s="1"/>
  <c r="X258" i="1" s="1"/>
  <c r="W59" i="1"/>
  <c r="W257" i="1" s="1"/>
  <c r="W258" i="1" s="1"/>
  <c r="V59" i="1"/>
  <c r="V257" i="1" s="1"/>
  <c r="V258" i="1" s="1"/>
  <c r="U59" i="1"/>
  <c r="U257" i="1" s="1"/>
  <c r="U258" i="1" s="1"/>
  <c r="T59" i="1"/>
  <c r="T257" i="1" s="1"/>
  <c r="T258" i="1" s="1"/>
  <c r="S59" i="1"/>
  <c r="S257" i="1" s="1"/>
  <c r="S258" i="1" s="1"/>
  <c r="R59" i="1"/>
  <c r="R257" i="1" s="1"/>
  <c r="R258" i="1" s="1"/>
  <c r="Q59" i="1"/>
  <c r="Q257" i="1" s="1"/>
  <c r="Q258" i="1" s="1"/>
  <c r="P59" i="1"/>
  <c r="P257" i="1" s="1"/>
  <c r="P258" i="1" s="1"/>
  <c r="O59" i="1"/>
  <c r="O257" i="1" s="1"/>
  <c r="O258" i="1" s="1"/>
  <c r="N59" i="1"/>
  <c r="N257" i="1" s="1"/>
  <c r="N258" i="1" s="1"/>
  <c r="M59" i="1"/>
  <c r="M257" i="1" s="1"/>
  <c r="M258" i="1" s="1"/>
  <c r="L59" i="1"/>
  <c r="L257" i="1" s="1"/>
  <c r="L258" i="1" s="1"/>
  <c r="K59" i="1"/>
  <c r="K257" i="1" s="1"/>
  <c r="K258" i="1" s="1"/>
  <c r="J59" i="1"/>
  <c r="J257" i="1" s="1"/>
  <c r="J258" i="1" s="1"/>
  <c r="I59" i="1"/>
  <c r="I257" i="1" s="1"/>
  <c r="I258" i="1" s="1"/>
  <c r="H59" i="1"/>
  <c r="H257" i="1" s="1"/>
  <c r="H258" i="1" s="1"/>
  <c r="G59" i="1"/>
  <c r="G257" i="1" s="1"/>
  <c r="G258" i="1" s="1"/>
  <c r="F59" i="1"/>
  <c r="F257" i="1" s="1"/>
  <c r="F258" i="1" s="1"/>
  <c r="E59" i="1"/>
  <c r="E257" i="1" s="1"/>
  <c r="E258" i="1" s="1"/>
  <c r="D59" i="1"/>
  <c r="D257" i="1" s="1"/>
  <c r="D258" i="1" s="1"/>
  <c r="C59" i="1"/>
  <c r="FZ58" i="1"/>
  <c r="FZ57" i="1"/>
  <c r="FZ56" i="1"/>
  <c r="FZ55" i="1"/>
  <c r="FZ54" i="1"/>
  <c r="FZ53" i="1"/>
  <c r="FZ52" i="1"/>
  <c r="FX48" i="1"/>
  <c r="FW48" i="1"/>
  <c r="FU48" i="1"/>
  <c r="FQ48" i="1"/>
  <c r="FO48" i="1"/>
  <c r="FM48" i="1"/>
  <c r="FK48" i="1"/>
  <c r="FI48" i="1"/>
  <c r="FG48" i="1"/>
  <c r="FE48" i="1"/>
  <c r="FA48" i="1"/>
  <c r="EZ48" i="1"/>
  <c r="EY48" i="1"/>
  <c r="EW48" i="1"/>
  <c r="ES48" i="1"/>
  <c r="EQ48" i="1"/>
  <c r="EO48" i="1"/>
  <c r="EM48" i="1"/>
  <c r="EK48" i="1"/>
  <c r="EJ48" i="1"/>
  <c r="EI48" i="1"/>
  <c r="EG48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E48" i="1"/>
  <c r="DC48" i="1"/>
  <c r="DA48" i="1"/>
  <c r="CY48" i="1"/>
  <c r="CW48" i="1"/>
  <c r="CU48" i="1"/>
  <c r="CS48" i="1"/>
  <c r="CO48" i="1"/>
  <c r="CM48" i="1"/>
  <c r="CK48" i="1"/>
  <c r="CG48" i="1"/>
  <c r="CE48" i="1"/>
  <c r="CC48" i="1"/>
  <c r="CA48" i="1"/>
  <c r="BY48" i="1"/>
  <c r="BW48" i="1"/>
  <c r="BU48" i="1"/>
  <c r="BS48" i="1"/>
  <c r="BQ48" i="1"/>
  <c r="BP48" i="1"/>
  <c r="BO48" i="1"/>
  <c r="BM48" i="1"/>
  <c r="BK48" i="1"/>
  <c r="BI48" i="1"/>
  <c r="BG48" i="1"/>
  <c r="BE48" i="1"/>
  <c r="BC48" i="1"/>
  <c r="BA48" i="1"/>
  <c r="AZ48" i="1"/>
  <c r="AY48" i="1"/>
  <c r="AW48" i="1"/>
  <c r="AS48" i="1"/>
  <c r="AQ48" i="1"/>
  <c r="AO48" i="1"/>
  <c r="AM48" i="1"/>
  <c r="AK48" i="1"/>
  <c r="AI48" i="1"/>
  <c r="AG48" i="1"/>
  <c r="AC48" i="1"/>
  <c r="AA48" i="1"/>
  <c r="Y48" i="1"/>
  <c r="U48" i="1"/>
  <c r="T48" i="1"/>
  <c r="S48" i="1"/>
  <c r="Q48" i="1"/>
  <c r="O48" i="1"/>
  <c r="M48" i="1"/>
  <c r="L48" i="1"/>
  <c r="K48" i="1"/>
  <c r="I48" i="1"/>
  <c r="G48" i="1"/>
  <c r="E48" i="1"/>
  <c r="C48" i="1"/>
  <c r="FX47" i="1"/>
  <c r="FW47" i="1"/>
  <c r="FV47" i="1"/>
  <c r="FV48" i="1" s="1"/>
  <c r="FU47" i="1"/>
  <c r="FT47" i="1"/>
  <c r="FT48" i="1" s="1"/>
  <c r="FS47" i="1"/>
  <c r="FS48" i="1" s="1"/>
  <c r="FR47" i="1"/>
  <c r="FR48" i="1" s="1"/>
  <c r="FQ47" i="1"/>
  <c r="FP47" i="1"/>
  <c r="FP48" i="1" s="1"/>
  <c r="FO47" i="1"/>
  <c r="FN47" i="1"/>
  <c r="FN48" i="1" s="1"/>
  <c r="FM47" i="1"/>
  <c r="FL47" i="1"/>
  <c r="FL48" i="1" s="1"/>
  <c r="FK47" i="1"/>
  <c r="FJ47" i="1"/>
  <c r="FJ48" i="1" s="1"/>
  <c r="FI47" i="1"/>
  <c r="FH47" i="1"/>
  <c r="FH48" i="1" s="1"/>
  <c r="FG47" i="1"/>
  <c r="FF47" i="1"/>
  <c r="FF48" i="1" s="1"/>
  <c r="FE47" i="1"/>
  <c r="FD47" i="1"/>
  <c r="FD48" i="1" s="1"/>
  <c r="FC47" i="1"/>
  <c r="FC48" i="1" s="1"/>
  <c r="FB47" i="1"/>
  <c r="FB48" i="1" s="1"/>
  <c r="FA47" i="1"/>
  <c r="EZ47" i="1"/>
  <c r="EY47" i="1"/>
  <c r="EX47" i="1"/>
  <c r="EX48" i="1" s="1"/>
  <c r="EW47" i="1"/>
  <c r="EV47" i="1"/>
  <c r="EV48" i="1" s="1"/>
  <c r="EU47" i="1"/>
  <c r="EU48" i="1" s="1"/>
  <c r="ET47" i="1"/>
  <c r="ET48" i="1" s="1"/>
  <c r="ES47" i="1"/>
  <c r="ER47" i="1"/>
  <c r="ER48" i="1" s="1"/>
  <c r="EQ47" i="1"/>
  <c r="EP47" i="1"/>
  <c r="EP48" i="1" s="1"/>
  <c r="EO47" i="1"/>
  <c r="EN47" i="1"/>
  <c r="EN48" i="1" s="1"/>
  <c r="EM47" i="1"/>
  <c r="EL47" i="1"/>
  <c r="EL48" i="1" s="1"/>
  <c r="EK47" i="1"/>
  <c r="EJ47" i="1"/>
  <c r="EI47" i="1"/>
  <c r="EH47" i="1"/>
  <c r="EH48" i="1" s="1"/>
  <c r="EG47" i="1"/>
  <c r="EF47" i="1"/>
  <c r="EF48" i="1" s="1"/>
  <c r="EE47" i="1"/>
  <c r="ED47" i="1"/>
  <c r="ED48" i="1" s="1"/>
  <c r="EC47" i="1"/>
  <c r="EB47" i="1"/>
  <c r="EB48" i="1" s="1"/>
  <c r="EA47" i="1"/>
  <c r="DZ47" i="1"/>
  <c r="DZ48" i="1" s="1"/>
  <c r="DY47" i="1"/>
  <c r="DX47" i="1"/>
  <c r="DX48" i="1" s="1"/>
  <c r="DW47" i="1"/>
  <c r="DV47" i="1"/>
  <c r="DV48" i="1" s="1"/>
  <c r="DU47" i="1"/>
  <c r="DT47" i="1"/>
  <c r="DT48" i="1" s="1"/>
  <c r="DS47" i="1"/>
  <c r="DR47" i="1"/>
  <c r="DR48" i="1" s="1"/>
  <c r="DQ47" i="1"/>
  <c r="DP47" i="1"/>
  <c r="DP48" i="1" s="1"/>
  <c r="DO47" i="1"/>
  <c r="DN47" i="1"/>
  <c r="DN48" i="1" s="1"/>
  <c r="DM47" i="1"/>
  <c r="DL47" i="1"/>
  <c r="DL48" i="1" s="1"/>
  <c r="DK47" i="1"/>
  <c r="DJ47" i="1"/>
  <c r="DJ48" i="1" s="1"/>
  <c r="DI47" i="1"/>
  <c r="DH47" i="1"/>
  <c r="DH48" i="1" s="1"/>
  <c r="DG47" i="1"/>
  <c r="DG48" i="1" s="1"/>
  <c r="DF47" i="1"/>
  <c r="DF48" i="1" s="1"/>
  <c r="DE47" i="1"/>
  <c r="DD47" i="1"/>
  <c r="DD48" i="1" s="1"/>
  <c r="DC47" i="1"/>
  <c r="DB47" i="1"/>
  <c r="DB48" i="1" s="1"/>
  <c r="DA47" i="1"/>
  <c r="CZ47" i="1"/>
  <c r="CZ48" i="1" s="1"/>
  <c r="CY47" i="1"/>
  <c r="CX47" i="1"/>
  <c r="CX48" i="1" s="1"/>
  <c r="CW47" i="1"/>
  <c r="CV47" i="1"/>
  <c r="CV48" i="1" s="1"/>
  <c r="CU47" i="1"/>
  <c r="CT47" i="1"/>
  <c r="CT48" i="1" s="1"/>
  <c r="CS47" i="1"/>
  <c r="CR47" i="1"/>
  <c r="CR48" i="1" s="1"/>
  <c r="CQ47" i="1"/>
  <c r="CQ48" i="1" s="1"/>
  <c r="CP47" i="1"/>
  <c r="CP48" i="1" s="1"/>
  <c r="CO47" i="1"/>
  <c r="CN47" i="1"/>
  <c r="CN48" i="1" s="1"/>
  <c r="CM47" i="1"/>
  <c r="CL47" i="1"/>
  <c r="CL48" i="1" s="1"/>
  <c r="CK47" i="1"/>
  <c r="CJ47" i="1"/>
  <c r="CJ48" i="1" s="1"/>
  <c r="CI47" i="1"/>
  <c r="CI48" i="1" s="1"/>
  <c r="CH47" i="1"/>
  <c r="CH48" i="1" s="1"/>
  <c r="CG47" i="1"/>
  <c r="CF47" i="1"/>
  <c r="CF48" i="1" s="1"/>
  <c r="CE47" i="1"/>
  <c r="CD47" i="1"/>
  <c r="CD48" i="1" s="1"/>
  <c r="CC47" i="1"/>
  <c r="CB47" i="1"/>
  <c r="CB48" i="1" s="1"/>
  <c r="CA47" i="1"/>
  <c r="BZ47" i="1"/>
  <c r="BZ48" i="1" s="1"/>
  <c r="BY47" i="1"/>
  <c r="BX47" i="1"/>
  <c r="BX48" i="1" s="1"/>
  <c r="BW47" i="1"/>
  <c r="BV47" i="1"/>
  <c r="BV48" i="1" s="1"/>
  <c r="BU47" i="1"/>
  <c r="BT47" i="1"/>
  <c r="BT48" i="1" s="1"/>
  <c r="BS47" i="1"/>
  <c r="BR47" i="1"/>
  <c r="BR48" i="1" s="1"/>
  <c r="BQ47" i="1"/>
  <c r="BP47" i="1"/>
  <c r="BO47" i="1"/>
  <c r="BN47" i="1"/>
  <c r="BN48" i="1" s="1"/>
  <c r="BM47" i="1"/>
  <c r="BL47" i="1"/>
  <c r="BL48" i="1" s="1"/>
  <c r="BK47" i="1"/>
  <c r="BJ47" i="1"/>
  <c r="BJ48" i="1" s="1"/>
  <c r="BI47" i="1"/>
  <c r="BH47" i="1"/>
  <c r="BH48" i="1" s="1"/>
  <c r="BG47" i="1"/>
  <c r="BF47" i="1"/>
  <c r="BF48" i="1" s="1"/>
  <c r="BE47" i="1"/>
  <c r="BD47" i="1"/>
  <c r="BD48" i="1" s="1"/>
  <c r="BC47" i="1"/>
  <c r="BB47" i="1"/>
  <c r="BB48" i="1" s="1"/>
  <c r="BA47" i="1"/>
  <c r="AZ47" i="1"/>
  <c r="AY47" i="1"/>
  <c r="AX47" i="1"/>
  <c r="AX48" i="1" s="1"/>
  <c r="AW47" i="1"/>
  <c r="AV47" i="1"/>
  <c r="AV48" i="1" s="1"/>
  <c r="AU47" i="1"/>
  <c r="AU48" i="1" s="1"/>
  <c r="AT47" i="1"/>
  <c r="AT48" i="1" s="1"/>
  <c r="AS47" i="1"/>
  <c r="AR47" i="1"/>
  <c r="AR48" i="1" s="1"/>
  <c r="AQ47" i="1"/>
  <c r="AP47" i="1"/>
  <c r="AP48" i="1" s="1"/>
  <c r="AO47" i="1"/>
  <c r="AN47" i="1"/>
  <c r="AN48" i="1" s="1"/>
  <c r="AM47" i="1"/>
  <c r="AL47" i="1"/>
  <c r="AL48" i="1" s="1"/>
  <c r="AK47" i="1"/>
  <c r="AJ47" i="1"/>
  <c r="AJ48" i="1" s="1"/>
  <c r="AI47" i="1"/>
  <c r="AH47" i="1"/>
  <c r="AH48" i="1" s="1"/>
  <c r="AG47" i="1"/>
  <c r="AF47" i="1"/>
  <c r="AF48" i="1" s="1"/>
  <c r="AE47" i="1"/>
  <c r="AE48" i="1" s="1"/>
  <c r="AD47" i="1"/>
  <c r="AD48" i="1" s="1"/>
  <c r="AC47" i="1"/>
  <c r="AB47" i="1"/>
  <c r="AB48" i="1" s="1"/>
  <c r="AA47" i="1"/>
  <c r="Z47" i="1"/>
  <c r="Z48" i="1" s="1"/>
  <c r="Y47" i="1"/>
  <c r="X47" i="1"/>
  <c r="X48" i="1" s="1"/>
  <c r="W47" i="1"/>
  <c r="W48" i="1" s="1"/>
  <c r="V47" i="1"/>
  <c r="V48" i="1" s="1"/>
  <c r="U47" i="1"/>
  <c r="T47" i="1"/>
  <c r="S47" i="1"/>
  <c r="R47" i="1"/>
  <c r="R48" i="1" s="1"/>
  <c r="Q47" i="1"/>
  <c r="P47" i="1"/>
  <c r="P48" i="1" s="1"/>
  <c r="O47" i="1"/>
  <c r="N47" i="1"/>
  <c r="N48" i="1" s="1"/>
  <c r="M47" i="1"/>
  <c r="L47" i="1"/>
  <c r="K47" i="1"/>
  <c r="J47" i="1"/>
  <c r="J48" i="1" s="1"/>
  <c r="I47" i="1"/>
  <c r="H47" i="1"/>
  <c r="H48" i="1" s="1"/>
  <c r="G47" i="1"/>
  <c r="F47" i="1"/>
  <c r="F48" i="1" s="1"/>
  <c r="E47" i="1"/>
  <c r="D47" i="1"/>
  <c r="D48" i="1" s="1"/>
  <c r="C47" i="1"/>
  <c r="FZ46" i="1"/>
  <c r="FZ43" i="1"/>
  <c r="FZ41" i="1"/>
  <c r="FZ40" i="1"/>
  <c r="AD38" i="1"/>
  <c r="FZ29" i="1"/>
  <c r="FZ28" i="1"/>
  <c r="FY28" i="1"/>
  <c r="FZ27" i="1"/>
  <c r="FY27" i="1"/>
  <c r="FZ26" i="1"/>
  <c r="FY26" i="1"/>
  <c r="FZ25" i="1"/>
  <c r="FZ24" i="1"/>
  <c r="FY24" i="1"/>
  <c r="DF23" i="1"/>
  <c r="DF133" i="1" s="1"/>
  <c r="CN23" i="1"/>
  <c r="CN133" i="1" s="1"/>
  <c r="BQ23" i="1"/>
  <c r="BQ133" i="1" s="1"/>
  <c r="BC23" i="1"/>
  <c r="BC133" i="1" s="1"/>
  <c r="AS23" i="1"/>
  <c r="I23" i="1"/>
  <c r="I133" i="1" s="1"/>
  <c r="F23" i="1"/>
  <c r="F133" i="1" s="1"/>
  <c r="E23" i="1"/>
  <c r="E133" i="1" s="1"/>
  <c r="D23" i="1"/>
  <c r="FZ22" i="1"/>
  <c r="FZ21" i="1"/>
  <c r="FZ20" i="1"/>
  <c r="C19" i="1"/>
  <c r="C18" i="1"/>
  <c r="C17" i="1"/>
  <c r="FZ16" i="1"/>
  <c r="FZ15" i="1"/>
  <c r="EI14" i="1"/>
  <c r="DF14" i="1"/>
  <c r="CN14" i="1"/>
  <c r="CK14" i="1"/>
  <c r="BQ14" i="1"/>
  <c r="BC14" i="1"/>
  <c r="AY14" i="1"/>
  <c r="AS14" i="1"/>
  <c r="I14" i="1"/>
  <c r="F14" i="1"/>
  <c r="E14" i="1"/>
  <c r="D14" i="1"/>
  <c r="C14" i="1"/>
  <c r="EI13" i="1"/>
  <c r="EI129" i="1" s="1"/>
  <c r="DF13" i="1"/>
  <c r="DF129" i="1" s="1"/>
  <c r="CN13" i="1"/>
  <c r="CN129" i="1" s="1"/>
  <c r="CK13" i="1"/>
  <c r="BQ13" i="1"/>
  <c r="BQ129" i="1" s="1"/>
  <c r="BC13" i="1"/>
  <c r="BC129" i="1" s="1"/>
  <c r="BC130" i="1" s="1"/>
  <c r="AY13" i="1"/>
  <c r="AY129" i="1" s="1"/>
  <c r="AS13" i="1"/>
  <c r="AS129" i="1" s="1"/>
  <c r="I13" i="1"/>
  <c r="I129" i="1" s="1"/>
  <c r="F13" i="1"/>
  <c r="F129" i="1" s="1"/>
  <c r="F130" i="1" s="1"/>
  <c r="E13" i="1"/>
  <c r="E129" i="1" s="1"/>
  <c r="D13" i="1"/>
  <c r="D129" i="1" s="1"/>
  <c r="FZ11" i="1"/>
  <c r="FZ10" i="1"/>
  <c r="FX9" i="1"/>
  <c r="FX82" i="1" s="1"/>
  <c r="FX87" i="1" s="1"/>
  <c r="FX95" i="1" s="1"/>
  <c r="FT9" i="1"/>
  <c r="FQ9" i="1"/>
  <c r="FQ82" i="1" s="1"/>
  <c r="FP9" i="1"/>
  <c r="FP82" i="1" s="1"/>
  <c r="FP87" i="1" s="1"/>
  <c r="FN9" i="1"/>
  <c r="FN82" i="1" s="1"/>
  <c r="FN87" i="1" s="1"/>
  <c r="FN95" i="1" s="1"/>
  <c r="FL9" i="1"/>
  <c r="FL82" i="1" s="1"/>
  <c r="FL87" i="1" s="1"/>
  <c r="FL95" i="1" s="1"/>
  <c r="FF9" i="1"/>
  <c r="FF82" i="1" s="1"/>
  <c r="FF87" i="1" s="1"/>
  <c r="FF95" i="1" s="1"/>
  <c r="FD9" i="1"/>
  <c r="FA9" i="1"/>
  <c r="FA82" i="1" s="1"/>
  <c r="EZ9" i="1"/>
  <c r="EZ82" i="1" s="1"/>
  <c r="EZ87" i="1" s="1"/>
  <c r="EX9" i="1"/>
  <c r="EX82" i="1" s="1"/>
  <c r="EX87" i="1" s="1"/>
  <c r="EX95" i="1" s="1"/>
  <c r="EV9" i="1"/>
  <c r="ES9" i="1"/>
  <c r="ES82" i="1" s="1"/>
  <c r="ER9" i="1"/>
  <c r="EP9" i="1"/>
  <c r="EN9" i="1"/>
  <c r="EN82" i="1" s="1"/>
  <c r="EN87" i="1" s="1"/>
  <c r="EN95" i="1" s="1"/>
  <c r="EK9" i="1"/>
  <c r="EK82" i="1" s="1"/>
  <c r="EJ9" i="1"/>
  <c r="EJ82" i="1" s="1"/>
  <c r="EJ87" i="1" s="1"/>
  <c r="EJ95" i="1" s="1"/>
  <c r="EJ197" i="1" s="1"/>
  <c r="EJ200" i="1" s="1"/>
  <c r="EJ208" i="1" s="1"/>
  <c r="EF9" i="1"/>
  <c r="EC9" i="1"/>
  <c r="EC82" i="1" s="1"/>
  <c r="EB9" i="1"/>
  <c r="DZ9" i="1"/>
  <c r="DZ82" i="1" s="1"/>
  <c r="DZ87" i="1" s="1"/>
  <c r="DZ95" i="1" s="1"/>
  <c r="DX9" i="1"/>
  <c r="DU9" i="1"/>
  <c r="DU82" i="1" s="1"/>
  <c r="DU87" i="1" s="1"/>
  <c r="DU95" i="1" s="1"/>
  <c r="DT9" i="1"/>
  <c r="DT82" i="1" s="1"/>
  <c r="DT87" i="1" s="1"/>
  <c r="DR9" i="1"/>
  <c r="DR82" i="1" s="1"/>
  <c r="DR87" i="1" s="1"/>
  <c r="DR95" i="1" s="1"/>
  <c r="DP9" i="1"/>
  <c r="DJ9" i="1"/>
  <c r="DJ82" i="1" s="1"/>
  <c r="DJ87" i="1" s="1"/>
  <c r="DJ95" i="1" s="1"/>
  <c r="DH9" i="1"/>
  <c r="DE9" i="1"/>
  <c r="DE82" i="1" s="1"/>
  <c r="DE87" i="1" s="1"/>
  <c r="DE95" i="1" s="1"/>
  <c r="DD9" i="1"/>
  <c r="DD82" i="1" s="1"/>
  <c r="CZ9" i="1"/>
  <c r="CW9" i="1"/>
  <c r="CW82" i="1" s="1"/>
  <c r="CW87" i="1" s="1"/>
  <c r="CW95" i="1" s="1"/>
  <c r="CV9" i="1"/>
  <c r="CT9" i="1"/>
  <c r="CR9" i="1"/>
  <c r="CO9" i="1"/>
  <c r="CO82" i="1" s="1"/>
  <c r="CO87" i="1" s="1"/>
  <c r="CO95" i="1" s="1"/>
  <c r="CN9" i="1"/>
  <c r="CN82" i="1" s="1"/>
  <c r="CL9" i="1"/>
  <c r="CL82" i="1" s="1"/>
  <c r="CL87" i="1" s="1"/>
  <c r="CL95" i="1" s="1"/>
  <c r="CJ9" i="1"/>
  <c r="CJ82" i="1" s="1"/>
  <c r="CJ87" i="1" s="1"/>
  <c r="CJ95" i="1" s="1"/>
  <c r="CI9" i="1"/>
  <c r="CI82" i="1" s="1"/>
  <c r="CI87" i="1" s="1"/>
  <c r="CI95" i="1" s="1"/>
  <c r="CD9" i="1"/>
  <c r="CB9" i="1"/>
  <c r="CA9" i="1"/>
  <c r="CA82" i="1" s="1"/>
  <c r="CA87" i="1" s="1"/>
  <c r="CA95" i="1" s="1"/>
  <c r="BY9" i="1"/>
  <c r="BY82" i="1" s="1"/>
  <c r="BX9" i="1"/>
  <c r="BX82" i="1" s="1"/>
  <c r="BT9" i="1"/>
  <c r="BQ9" i="1"/>
  <c r="BQ82" i="1" s="1"/>
  <c r="BQ87" i="1" s="1"/>
  <c r="BQ95" i="1" s="1"/>
  <c r="BP9" i="1"/>
  <c r="BN9" i="1"/>
  <c r="BN82" i="1" s="1"/>
  <c r="BN87" i="1" s="1"/>
  <c r="BN95" i="1" s="1"/>
  <c r="BL9" i="1"/>
  <c r="BL82" i="1" s="1"/>
  <c r="BL87" i="1" s="1"/>
  <c r="BL95" i="1" s="1"/>
  <c r="BI9" i="1"/>
  <c r="BI82" i="1" s="1"/>
  <c r="BI87" i="1" s="1"/>
  <c r="BI95" i="1" s="1"/>
  <c r="BH9" i="1"/>
  <c r="BH82" i="1" s="1"/>
  <c r="BF9" i="1"/>
  <c r="BF82" i="1" s="1"/>
  <c r="BF87" i="1" s="1"/>
  <c r="BF95" i="1" s="1"/>
  <c r="BD9" i="1"/>
  <c r="BC9" i="1"/>
  <c r="BC82" i="1" s="1"/>
  <c r="BC87" i="1" s="1"/>
  <c r="BC95" i="1" s="1"/>
  <c r="AX9" i="1"/>
  <c r="AX82" i="1" s="1"/>
  <c r="AX87" i="1" s="1"/>
  <c r="AX95" i="1" s="1"/>
  <c r="AV9" i="1"/>
  <c r="AS9" i="1"/>
  <c r="AS82" i="1" s="1"/>
  <c r="AS87" i="1" s="1"/>
  <c r="AS95" i="1" s="1"/>
  <c r="AR9" i="1"/>
  <c r="AR82" i="1" s="1"/>
  <c r="AN9" i="1"/>
  <c r="AM9" i="1"/>
  <c r="AM82" i="1" s="1"/>
  <c r="AM87" i="1" s="1"/>
  <c r="AM95" i="1" s="1"/>
  <c r="AK9" i="1"/>
  <c r="AK82" i="1" s="1"/>
  <c r="AK87" i="1" s="1"/>
  <c r="AK95" i="1" s="1"/>
  <c r="AJ9" i="1"/>
  <c r="AJ82" i="1" s="1"/>
  <c r="AJ87" i="1" s="1"/>
  <c r="AJ95" i="1" s="1"/>
  <c r="AH9" i="1"/>
  <c r="AF9" i="1"/>
  <c r="AC9" i="1"/>
  <c r="AC82" i="1" s="1"/>
  <c r="AC87" i="1" s="1"/>
  <c r="AC95" i="1" s="1"/>
  <c r="AB9" i="1"/>
  <c r="AB82" i="1" s="1"/>
  <c r="Z9" i="1"/>
  <c r="Z82" i="1" s="1"/>
  <c r="Z87" i="1" s="1"/>
  <c r="Z95" i="1" s="1"/>
  <c r="X9" i="1"/>
  <c r="X82" i="1" s="1"/>
  <c r="X87" i="1" s="1"/>
  <c r="X95" i="1" s="1"/>
  <c r="W9" i="1"/>
  <c r="W82" i="1" s="1"/>
  <c r="W87" i="1" s="1"/>
  <c r="W95" i="1" s="1"/>
  <c r="R9" i="1"/>
  <c r="P9" i="1"/>
  <c r="O9" i="1"/>
  <c r="O82" i="1" s="1"/>
  <c r="O87" i="1" s="1"/>
  <c r="O95" i="1" s="1"/>
  <c r="M9" i="1"/>
  <c r="M82" i="1" s="1"/>
  <c r="L9" i="1"/>
  <c r="L82" i="1" s="1"/>
  <c r="L87" i="1" s="1"/>
  <c r="H9" i="1"/>
  <c r="E9" i="1"/>
  <c r="E82" i="1" s="1"/>
  <c r="D9" i="1"/>
  <c r="FZ8" i="1"/>
  <c r="FZ7" i="1"/>
  <c r="FX6" i="1"/>
  <c r="FW6" i="1"/>
  <c r="FW9" i="1" s="1"/>
  <c r="FW82" i="1" s="1"/>
  <c r="FW87" i="1" s="1"/>
  <c r="FW95" i="1" s="1"/>
  <c r="FV6" i="1"/>
  <c r="FV9" i="1" s="1"/>
  <c r="FV82" i="1" s="1"/>
  <c r="FV87" i="1" s="1"/>
  <c r="FV95" i="1" s="1"/>
  <c r="FU6" i="1"/>
  <c r="FU9" i="1" s="1"/>
  <c r="FU82" i="1" s="1"/>
  <c r="FT6" i="1"/>
  <c r="FS6" i="1"/>
  <c r="FS9" i="1" s="1"/>
  <c r="FR6" i="1"/>
  <c r="FR9" i="1" s="1"/>
  <c r="FR82" i="1" s="1"/>
  <c r="FR87" i="1" s="1"/>
  <c r="FR95" i="1" s="1"/>
  <c r="FQ6" i="1"/>
  <c r="FP6" i="1"/>
  <c r="FO6" i="1"/>
  <c r="FO9" i="1" s="1"/>
  <c r="FO82" i="1" s="1"/>
  <c r="FN6" i="1"/>
  <c r="FM6" i="1"/>
  <c r="FM9" i="1" s="1"/>
  <c r="FM82" i="1" s="1"/>
  <c r="FL6" i="1"/>
  <c r="FK6" i="1"/>
  <c r="FK9" i="1" s="1"/>
  <c r="FK82" i="1" s="1"/>
  <c r="FK87" i="1" s="1"/>
  <c r="FJ6" i="1"/>
  <c r="FJ9" i="1" s="1"/>
  <c r="FJ82" i="1" s="1"/>
  <c r="FJ87" i="1" s="1"/>
  <c r="FJ95" i="1" s="1"/>
  <c r="FI6" i="1"/>
  <c r="FI9" i="1" s="1"/>
  <c r="FI82" i="1" s="1"/>
  <c r="FH6" i="1"/>
  <c r="FH9" i="1" s="1"/>
  <c r="FH82" i="1" s="1"/>
  <c r="FH87" i="1" s="1"/>
  <c r="FH95" i="1" s="1"/>
  <c r="FG6" i="1"/>
  <c r="FG9" i="1" s="1"/>
  <c r="FG82" i="1" s="1"/>
  <c r="FF6" i="1"/>
  <c r="FE6" i="1"/>
  <c r="FE9" i="1" s="1"/>
  <c r="FE82" i="1" s="1"/>
  <c r="FD6" i="1"/>
  <c r="FC6" i="1"/>
  <c r="FC9" i="1" s="1"/>
  <c r="FC82" i="1" s="1"/>
  <c r="FC87" i="1" s="1"/>
  <c r="FC95" i="1" s="1"/>
  <c r="FB6" i="1"/>
  <c r="FB9" i="1" s="1"/>
  <c r="FB82" i="1" s="1"/>
  <c r="FB87" i="1" s="1"/>
  <c r="FB95" i="1" s="1"/>
  <c r="FA6" i="1"/>
  <c r="EZ6" i="1"/>
  <c r="EY6" i="1"/>
  <c r="EY9" i="1" s="1"/>
  <c r="EY82" i="1" s="1"/>
  <c r="EX6" i="1"/>
  <c r="EW6" i="1"/>
  <c r="EW9" i="1" s="1"/>
  <c r="EW82" i="1" s="1"/>
  <c r="EV6" i="1"/>
  <c r="EU6" i="1"/>
  <c r="EU9" i="1" s="1"/>
  <c r="EU82" i="1" s="1"/>
  <c r="EU87" i="1" s="1"/>
  <c r="ET6" i="1"/>
  <c r="ET9" i="1" s="1"/>
  <c r="ET82" i="1" s="1"/>
  <c r="ES6" i="1"/>
  <c r="ER6" i="1"/>
  <c r="EQ6" i="1"/>
  <c r="EQ9" i="1" s="1"/>
  <c r="EQ82" i="1" s="1"/>
  <c r="EQ87" i="1" s="1"/>
  <c r="EQ95" i="1" s="1"/>
  <c r="EP6" i="1"/>
  <c r="EO6" i="1"/>
  <c r="EO9" i="1" s="1"/>
  <c r="EO82" i="1" s="1"/>
  <c r="EO87" i="1" s="1"/>
  <c r="EO95" i="1" s="1"/>
  <c r="EN6" i="1"/>
  <c r="EM6" i="1"/>
  <c r="EM9" i="1" s="1"/>
  <c r="EM82" i="1" s="1"/>
  <c r="EM87" i="1" s="1"/>
  <c r="EM95" i="1" s="1"/>
  <c r="EL6" i="1"/>
  <c r="EL9" i="1" s="1"/>
  <c r="EL82" i="1" s="1"/>
  <c r="EL87" i="1" s="1"/>
  <c r="EL95" i="1" s="1"/>
  <c r="EK6" i="1"/>
  <c r="EJ6" i="1"/>
  <c r="EI6" i="1"/>
  <c r="EI9" i="1" s="1"/>
  <c r="EI82" i="1" s="1"/>
  <c r="EH6" i="1"/>
  <c r="EH9" i="1" s="1"/>
  <c r="EH82" i="1" s="1"/>
  <c r="EH87" i="1" s="1"/>
  <c r="EH95" i="1" s="1"/>
  <c r="EG6" i="1"/>
  <c r="EG9" i="1" s="1"/>
  <c r="EG82" i="1" s="1"/>
  <c r="EF6" i="1"/>
  <c r="EE6" i="1"/>
  <c r="EE9" i="1" s="1"/>
  <c r="EE82" i="1" s="1"/>
  <c r="EE87" i="1" s="1"/>
  <c r="EE95" i="1" s="1"/>
  <c r="ED6" i="1"/>
  <c r="ED9" i="1" s="1"/>
  <c r="ED82" i="1" s="1"/>
  <c r="EC6" i="1"/>
  <c r="EB6" i="1"/>
  <c r="EA6" i="1"/>
  <c r="EA9" i="1" s="1"/>
  <c r="EA82" i="1" s="1"/>
  <c r="EA87" i="1" s="1"/>
  <c r="EA95" i="1" s="1"/>
  <c r="DZ6" i="1"/>
  <c r="DY6" i="1"/>
  <c r="DY9" i="1" s="1"/>
  <c r="DY82" i="1" s="1"/>
  <c r="DX6" i="1"/>
  <c r="DW6" i="1"/>
  <c r="DW9" i="1" s="1"/>
  <c r="DV6" i="1"/>
  <c r="DV9" i="1" s="1"/>
  <c r="DV82" i="1" s="1"/>
  <c r="DU6" i="1"/>
  <c r="DT6" i="1"/>
  <c r="DS6" i="1"/>
  <c r="DS9" i="1" s="1"/>
  <c r="DS82" i="1" s="1"/>
  <c r="DR6" i="1"/>
  <c r="DQ6" i="1"/>
  <c r="DQ9" i="1" s="1"/>
  <c r="DQ82" i="1" s="1"/>
  <c r="DP6" i="1"/>
  <c r="DO6" i="1"/>
  <c r="DO9" i="1" s="1"/>
  <c r="DO82" i="1" s="1"/>
  <c r="DO87" i="1" s="1"/>
  <c r="DO95" i="1" s="1"/>
  <c r="DN6" i="1"/>
  <c r="DN9" i="1" s="1"/>
  <c r="DN82" i="1" s="1"/>
  <c r="DN87" i="1" s="1"/>
  <c r="DN95" i="1" s="1"/>
  <c r="DM6" i="1"/>
  <c r="DM9" i="1" s="1"/>
  <c r="DM82" i="1" s="1"/>
  <c r="DL6" i="1"/>
  <c r="DL9" i="1" s="1"/>
  <c r="DL82" i="1" s="1"/>
  <c r="DL87" i="1" s="1"/>
  <c r="DL95" i="1" s="1"/>
  <c r="DK6" i="1"/>
  <c r="DK9" i="1" s="1"/>
  <c r="DK82" i="1" s="1"/>
  <c r="DK87" i="1" s="1"/>
  <c r="DK95" i="1" s="1"/>
  <c r="DJ6" i="1"/>
  <c r="DI6" i="1"/>
  <c r="DI9" i="1" s="1"/>
  <c r="DI82" i="1" s="1"/>
  <c r="DH6" i="1"/>
  <c r="DG6" i="1"/>
  <c r="DG9" i="1" s="1"/>
  <c r="DG82" i="1" s="1"/>
  <c r="DG87" i="1" s="1"/>
  <c r="DG95" i="1" s="1"/>
  <c r="DF6" i="1"/>
  <c r="DF9" i="1" s="1"/>
  <c r="DF82" i="1" s="1"/>
  <c r="DF87" i="1" s="1"/>
  <c r="DF95" i="1" s="1"/>
  <c r="DE6" i="1"/>
  <c r="DD6" i="1"/>
  <c r="DC6" i="1"/>
  <c r="DC9" i="1" s="1"/>
  <c r="DC82" i="1" s="1"/>
  <c r="DB6" i="1"/>
  <c r="DB9" i="1" s="1"/>
  <c r="DB82" i="1" s="1"/>
  <c r="DB87" i="1" s="1"/>
  <c r="DB95" i="1" s="1"/>
  <c r="DB123" i="1" s="1"/>
  <c r="DA6" i="1"/>
  <c r="DA9" i="1" s="1"/>
  <c r="DA82" i="1" s="1"/>
  <c r="CZ6" i="1"/>
  <c r="CY6" i="1"/>
  <c r="CY9" i="1" s="1"/>
  <c r="CY82" i="1" s="1"/>
  <c r="CY87" i="1" s="1"/>
  <c r="CY95" i="1" s="1"/>
  <c r="CX6" i="1"/>
  <c r="CX9" i="1" s="1"/>
  <c r="CX82" i="1" s="1"/>
  <c r="CW6" i="1"/>
  <c r="CV6" i="1"/>
  <c r="CU6" i="1"/>
  <c r="CU9" i="1" s="1"/>
  <c r="CU82" i="1" s="1"/>
  <c r="CU87" i="1" s="1"/>
  <c r="CU95" i="1" s="1"/>
  <c r="CT6" i="1"/>
  <c r="CS6" i="1"/>
  <c r="CS9" i="1" s="1"/>
  <c r="CS82" i="1" s="1"/>
  <c r="CS87" i="1" s="1"/>
  <c r="CS95" i="1" s="1"/>
  <c r="CR6" i="1"/>
  <c r="CQ6" i="1"/>
  <c r="CQ9" i="1" s="1"/>
  <c r="CQ82" i="1" s="1"/>
  <c r="CQ87" i="1" s="1"/>
  <c r="CQ95" i="1" s="1"/>
  <c r="CP6" i="1"/>
  <c r="CP9" i="1" s="1"/>
  <c r="CP82" i="1" s="1"/>
  <c r="CO6" i="1"/>
  <c r="CN6" i="1"/>
  <c r="CM6" i="1"/>
  <c r="CM9" i="1" s="1"/>
  <c r="CM82" i="1" s="1"/>
  <c r="CL6" i="1"/>
  <c r="CK6" i="1"/>
  <c r="CK9" i="1" s="1"/>
  <c r="CK82" i="1" s="1"/>
  <c r="CJ6" i="1"/>
  <c r="CI6" i="1"/>
  <c r="CH6" i="1"/>
  <c r="CH9" i="1" s="1"/>
  <c r="CH82" i="1" s="1"/>
  <c r="CH87" i="1" s="1"/>
  <c r="CH95" i="1" s="1"/>
  <c r="CG6" i="1"/>
  <c r="CG9" i="1" s="1"/>
  <c r="CG82" i="1" s="1"/>
  <c r="CF6" i="1"/>
  <c r="CF9" i="1" s="1"/>
  <c r="CF82" i="1" s="1"/>
  <c r="CF87" i="1" s="1"/>
  <c r="CF95" i="1" s="1"/>
  <c r="CE6" i="1"/>
  <c r="CE9" i="1" s="1"/>
  <c r="CE82" i="1" s="1"/>
  <c r="CE87" i="1" s="1"/>
  <c r="CE95" i="1" s="1"/>
  <c r="CD6" i="1"/>
  <c r="CC6" i="1"/>
  <c r="CC9" i="1" s="1"/>
  <c r="CC82" i="1" s="1"/>
  <c r="CB6" i="1"/>
  <c r="CA6" i="1"/>
  <c r="BZ6" i="1"/>
  <c r="BZ9" i="1" s="1"/>
  <c r="BZ82" i="1" s="1"/>
  <c r="BZ87" i="1" s="1"/>
  <c r="BZ95" i="1" s="1"/>
  <c r="BY6" i="1"/>
  <c r="BX6" i="1"/>
  <c r="BW6" i="1"/>
  <c r="BW9" i="1" s="1"/>
  <c r="BW82" i="1" s="1"/>
  <c r="BV6" i="1"/>
  <c r="BV9" i="1" s="1"/>
  <c r="BV82" i="1" s="1"/>
  <c r="BV87" i="1" s="1"/>
  <c r="BV95" i="1" s="1"/>
  <c r="BU6" i="1"/>
  <c r="BU9" i="1" s="1"/>
  <c r="BU82" i="1" s="1"/>
  <c r="BT6" i="1"/>
  <c r="BS6" i="1"/>
  <c r="BS9" i="1" s="1"/>
  <c r="BS82" i="1" s="1"/>
  <c r="BS87" i="1" s="1"/>
  <c r="BS95" i="1" s="1"/>
  <c r="BR6" i="1"/>
  <c r="BR9" i="1" s="1"/>
  <c r="BR82" i="1" s="1"/>
  <c r="BQ6" i="1"/>
  <c r="BP6" i="1"/>
  <c r="BO6" i="1"/>
  <c r="BO9" i="1" s="1"/>
  <c r="BO82" i="1" s="1"/>
  <c r="BO87" i="1" s="1"/>
  <c r="BO95" i="1" s="1"/>
  <c r="BN6" i="1"/>
  <c r="BM6" i="1"/>
  <c r="BM9" i="1" s="1"/>
  <c r="BM82" i="1" s="1"/>
  <c r="BL6" i="1"/>
  <c r="BK6" i="1"/>
  <c r="BK9" i="1" s="1"/>
  <c r="BK82" i="1" s="1"/>
  <c r="BK87" i="1" s="1"/>
  <c r="BK95" i="1" s="1"/>
  <c r="BJ6" i="1"/>
  <c r="BJ9" i="1" s="1"/>
  <c r="BJ82" i="1" s="1"/>
  <c r="BI6" i="1"/>
  <c r="BH6" i="1"/>
  <c r="BG6" i="1"/>
  <c r="BG9" i="1" s="1"/>
  <c r="BG82" i="1" s="1"/>
  <c r="BF6" i="1"/>
  <c r="BE6" i="1"/>
  <c r="BE9" i="1" s="1"/>
  <c r="BE82" i="1" s="1"/>
  <c r="BD6" i="1"/>
  <c r="BC6" i="1"/>
  <c r="BB6" i="1"/>
  <c r="BB9" i="1" s="1"/>
  <c r="BB82" i="1" s="1"/>
  <c r="BB87" i="1" s="1"/>
  <c r="BB95" i="1" s="1"/>
  <c r="BA6" i="1"/>
  <c r="BA9" i="1" s="1"/>
  <c r="BA82" i="1" s="1"/>
  <c r="AZ6" i="1"/>
  <c r="AZ9" i="1" s="1"/>
  <c r="AZ82" i="1" s="1"/>
  <c r="AZ87" i="1" s="1"/>
  <c r="AZ95" i="1" s="1"/>
  <c r="AY6" i="1"/>
  <c r="AY9" i="1" s="1"/>
  <c r="AY82" i="1" s="1"/>
  <c r="AY87" i="1" s="1"/>
  <c r="AY95" i="1" s="1"/>
  <c r="AX6" i="1"/>
  <c r="AW6" i="1"/>
  <c r="AW9" i="1" s="1"/>
  <c r="AW82" i="1" s="1"/>
  <c r="AV6" i="1"/>
  <c r="AU6" i="1"/>
  <c r="AU9" i="1" s="1"/>
  <c r="AU82" i="1" s="1"/>
  <c r="AU87" i="1" s="1"/>
  <c r="AU95" i="1" s="1"/>
  <c r="AT6" i="1"/>
  <c r="AT9" i="1" s="1"/>
  <c r="AT82" i="1" s="1"/>
  <c r="AT87" i="1" s="1"/>
  <c r="AT95" i="1" s="1"/>
  <c r="AS6" i="1"/>
  <c r="AR6" i="1"/>
  <c r="AQ6" i="1"/>
  <c r="AQ9" i="1" s="1"/>
  <c r="AQ82" i="1" s="1"/>
  <c r="AP6" i="1"/>
  <c r="AP9" i="1" s="1"/>
  <c r="AP82" i="1" s="1"/>
  <c r="AP87" i="1" s="1"/>
  <c r="AP95" i="1" s="1"/>
  <c r="AO6" i="1"/>
  <c r="AO9" i="1" s="1"/>
  <c r="AO82" i="1" s="1"/>
  <c r="AN6" i="1"/>
  <c r="AM6" i="1"/>
  <c r="AL6" i="1"/>
  <c r="AL9" i="1" s="1"/>
  <c r="AL82" i="1" s="1"/>
  <c r="AK6" i="1"/>
  <c r="AJ6" i="1"/>
  <c r="AI6" i="1"/>
  <c r="AI9" i="1" s="1"/>
  <c r="AI82" i="1" s="1"/>
  <c r="AH6" i="1"/>
  <c r="AG6" i="1"/>
  <c r="AG9" i="1" s="1"/>
  <c r="AG82" i="1" s="1"/>
  <c r="AF6" i="1"/>
  <c r="AE6" i="1"/>
  <c r="AE9" i="1" s="1"/>
  <c r="AE82" i="1" s="1"/>
  <c r="AE87" i="1" s="1"/>
  <c r="AE95" i="1" s="1"/>
  <c r="AD6" i="1"/>
  <c r="AD9" i="1" s="1"/>
  <c r="AD82" i="1" s="1"/>
  <c r="AC6" i="1"/>
  <c r="AB6" i="1"/>
  <c r="AA6" i="1"/>
  <c r="AA9" i="1" s="1"/>
  <c r="AA82" i="1" s="1"/>
  <c r="Z6" i="1"/>
  <c r="Y6" i="1"/>
  <c r="Y9" i="1" s="1"/>
  <c r="Y82" i="1" s="1"/>
  <c r="X6" i="1"/>
  <c r="W6" i="1"/>
  <c r="V6" i="1"/>
  <c r="V9" i="1" s="1"/>
  <c r="V82" i="1" s="1"/>
  <c r="V87" i="1" s="1"/>
  <c r="V95" i="1" s="1"/>
  <c r="U6" i="1"/>
  <c r="U9" i="1" s="1"/>
  <c r="U82" i="1" s="1"/>
  <c r="T6" i="1"/>
  <c r="T9" i="1" s="1"/>
  <c r="T82" i="1" s="1"/>
  <c r="T87" i="1" s="1"/>
  <c r="T95" i="1" s="1"/>
  <c r="S6" i="1"/>
  <c r="S9" i="1" s="1"/>
  <c r="S82" i="1" s="1"/>
  <c r="S87" i="1" s="1"/>
  <c r="S95" i="1" s="1"/>
  <c r="R6" i="1"/>
  <c r="Q6" i="1"/>
  <c r="Q9" i="1" s="1"/>
  <c r="Q82" i="1" s="1"/>
  <c r="Q87" i="1" s="1"/>
  <c r="Q95" i="1" s="1"/>
  <c r="P6" i="1"/>
  <c r="O6" i="1"/>
  <c r="N6" i="1"/>
  <c r="N9" i="1" s="1"/>
  <c r="N82" i="1" s="1"/>
  <c r="N87" i="1" s="1"/>
  <c r="N95" i="1" s="1"/>
  <c r="M6" i="1"/>
  <c r="L6" i="1"/>
  <c r="K6" i="1"/>
  <c r="K9" i="1" s="1"/>
  <c r="K82" i="1" s="1"/>
  <c r="J6" i="1"/>
  <c r="J9" i="1" s="1"/>
  <c r="J82" i="1" s="1"/>
  <c r="J87" i="1" s="1"/>
  <c r="J95" i="1" s="1"/>
  <c r="I6" i="1"/>
  <c r="I9" i="1" s="1"/>
  <c r="I82" i="1" s="1"/>
  <c r="H6" i="1"/>
  <c r="G6" i="1"/>
  <c r="G9" i="1" s="1"/>
  <c r="G82" i="1" s="1"/>
  <c r="G87" i="1" s="1"/>
  <c r="G95" i="1" s="1"/>
  <c r="F6" i="1"/>
  <c r="F9" i="1" s="1"/>
  <c r="F82" i="1" s="1"/>
  <c r="E6" i="1"/>
  <c r="D6" i="1"/>
  <c r="C6" i="1"/>
  <c r="FZ5" i="1"/>
  <c r="FZ4" i="1"/>
  <c r="FZ3" i="1"/>
  <c r="S197" i="1" l="1"/>
  <c r="S100" i="1"/>
  <c r="S123" i="1"/>
  <c r="BO197" i="1"/>
  <c r="BO200" i="1" s="1"/>
  <c r="BO208" i="1" s="1"/>
  <c r="BO100" i="1"/>
  <c r="BO123" i="1"/>
  <c r="CU197" i="1"/>
  <c r="CU123" i="1"/>
  <c r="CU100" i="1"/>
  <c r="EA197" i="1"/>
  <c r="EA200" i="1" s="1"/>
  <c r="EA208" i="1" s="1"/>
  <c r="EA100" i="1"/>
  <c r="EA123" i="1"/>
  <c r="AS197" i="1"/>
  <c r="AS200" i="1" s="1"/>
  <c r="AS208" i="1" s="1"/>
  <c r="AS123" i="1"/>
  <c r="AS100" i="1"/>
  <c r="T197" i="1"/>
  <c r="T123" i="1"/>
  <c r="T100" i="1"/>
  <c r="AZ197" i="1"/>
  <c r="AZ200" i="1" s="1"/>
  <c r="AZ208" i="1" s="1"/>
  <c r="AZ123" i="1"/>
  <c r="AZ100" i="1"/>
  <c r="AZ139" i="1" s="1"/>
  <c r="CF197" i="1"/>
  <c r="CF123" i="1"/>
  <c r="CF100" i="1"/>
  <c r="DL197" i="1"/>
  <c r="DL200" i="1" s="1"/>
  <c r="DL208" i="1" s="1"/>
  <c r="DL123" i="1"/>
  <c r="DL100" i="1"/>
  <c r="FH197" i="1"/>
  <c r="FH200" i="1" s="1"/>
  <c r="FH208" i="1" s="1"/>
  <c r="FH100" i="1"/>
  <c r="FH123" i="1"/>
  <c r="O197" i="1"/>
  <c r="O100" i="1"/>
  <c r="O123" i="1"/>
  <c r="BN197" i="1"/>
  <c r="BN200" i="1" s="1"/>
  <c r="BN208" i="1" s="1"/>
  <c r="BN123" i="1"/>
  <c r="BN100" i="1"/>
  <c r="BN139" i="1" s="1"/>
  <c r="BN143" i="1" s="1"/>
  <c r="BN145" i="1" s="1"/>
  <c r="AF197" i="1"/>
  <c r="AF123" i="1"/>
  <c r="AF100" i="1"/>
  <c r="FT197" i="1"/>
  <c r="FT200" i="1" s="1"/>
  <c r="FT208" i="1" s="1"/>
  <c r="FT100" i="1"/>
  <c r="FT123" i="1"/>
  <c r="DI197" i="1"/>
  <c r="DI100" i="1"/>
  <c r="DI123" i="1"/>
  <c r="FA190" i="1"/>
  <c r="FA173" i="1"/>
  <c r="FA111" i="1"/>
  <c r="FA105" i="1"/>
  <c r="FA107" i="1" s="1"/>
  <c r="FA109" i="1" s="1"/>
  <c r="FA119" i="1" s="1"/>
  <c r="FA147" i="1"/>
  <c r="FA101" i="1"/>
  <c r="FA108" i="1"/>
  <c r="X197" i="1"/>
  <c r="X200" i="1" s="1"/>
  <c r="X208" i="1" s="1"/>
  <c r="X100" i="1"/>
  <c r="X123" i="1"/>
  <c r="AM197" i="1"/>
  <c r="AM123" i="1"/>
  <c r="AM100" i="1"/>
  <c r="DZ197" i="1"/>
  <c r="DZ123" i="1"/>
  <c r="DZ100" i="1"/>
  <c r="FL197" i="1"/>
  <c r="FL200" i="1" s="1"/>
  <c r="FL208" i="1" s="1"/>
  <c r="FL100" i="1"/>
  <c r="FL123" i="1"/>
  <c r="BD197" i="1"/>
  <c r="BD100" i="1"/>
  <c r="BD123" i="1"/>
  <c r="AI197" i="1"/>
  <c r="AI123" i="1"/>
  <c r="AI100" i="1"/>
  <c r="FG197" i="1"/>
  <c r="FG200" i="1" s="1"/>
  <c r="FG208" i="1" s="1"/>
  <c r="FG123" i="1"/>
  <c r="FG100" i="1"/>
  <c r="DN174" i="1"/>
  <c r="DV174" i="1"/>
  <c r="AY197" i="1"/>
  <c r="AY100" i="1"/>
  <c r="AY123" i="1"/>
  <c r="CE197" i="1"/>
  <c r="CE100" i="1"/>
  <c r="CE123" i="1"/>
  <c r="DK197" i="1"/>
  <c r="DK100" i="1"/>
  <c r="DK123" i="1"/>
  <c r="EQ197" i="1"/>
  <c r="EQ100" i="1"/>
  <c r="EQ123" i="1"/>
  <c r="FW197" i="1"/>
  <c r="FW200" i="1" s="1"/>
  <c r="FW208" i="1" s="1"/>
  <c r="FW100" i="1"/>
  <c r="FW123" i="1"/>
  <c r="AC197" i="1"/>
  <c r="AC200" i="1" s="1"/>
  <c r="AC208" i="1" s="1"/>
  <c r="AC123" i="1"/>
  <c r="AC100" i="1"/>
  <c r="BL197" i="1"/>
  <c r="BL200" i="1" s="1"/>
  <c r="BL208" i="1" s="1"/>
  <c r="BL100" i="1"/>
  <c r="BL123" i="1"/>
  <c r="DW190" i="1"/>
  <c r="DW192" i="1" s="1"/>
  <c r="DW173" i="1"/>
  <c r="DW149" i="1"/>
  <c r="DW108" i="1"/>
  <c r="DW101" i="1"/>
  <c r="DW111" i="1"/>
  <c r="DW105" i="1"/>
  <c r="DW107" i="1" s="1"/>
  <c r="FS190" i="1"/>
  <c r="FS247" i="1" s="1"/>
  <c r="FS260" i="1" s="1"/>
  <c r="FS173" i="1"/>
  <c r="FS157" i="1"/>
  <c r="FS149" i="1"/>
  <c r="FS153" i="1"/>
  <c r="FS151" i="1"/>
  <c r="FS108" i="1"/>
  <c r="FS101" i="1"/>
  <c r="FS111" i="1"/>
  <c r="FS105" i="1"/>
  <c r="FS107" i="1" s="1"/>
  <c r="FS109" i="1" s="1"/>
  <c r="FS119" i="1" s="1"/>
  <c r="FS155" i="1"/>
  <c r="EM174" i="1"/>
  <c r="EU174" i="1"/>
  <c r="CP174" i="1"/>
  <c r="CP141" i="1"/>
  <c r="CP139" i="1"/>
  <c r="AX197" i="1"/>
  <c r="AX123" i="1"/>
  <c r="AX100" i="1"/>
  <c r="CI197" i="1"/>
  <c r="CI123" i="1"/>
  <c r="CI100" i="1"/>
  <c r="CI139" i="1" s="1"/>
  <c r="CI143" i="1" s="1"/>
  <c r="CI145" i="1" s="1"/>
  <c r="FX197" i="1"/>
  <c r="FX200" i="1" s="1"/>
  <c r="FX208" i="1" s="1"/>
  <c r="FX123" i="1"/>
  <c r="FX100" i="1"/>
  <c r="CR197" i="1"/>
  <c r="CR123" i="1"/>
  <c r="CR100" i="1"/>
  <c r="AW197" i="1"/>
  <c r="AW100" i="1"/>
  <c r="AW123" i="1"/>
  <c r="BJ174" i="1"/>
  <c r="BJ141" i="1"/>
  <c r="BJ139" i="1"/>
  <c r="DE197" i="1"/>
  <c r="DE123" i="1"/>
  <c r="DE100" i="1"/>
  <c r="N197" i="1"/>
  <c r="N123" i="1"/>
  <c r="N100" i="1"/>
  <c r="V197" i="1"/>
  <c r="V100" i="1"/>
  <c r="V139" i="1" s="1"/>
  <c r="V123" i="1"/>
  <c r="AT197" i="1"/>
  <c r="AT100" i="1"/>
  <c r="AT123" i="1"/>
  <c r="BB197" i="1"/>
  <c r="BB200" i="1" s="1"/>
  <c r="BB208" i="1" s="1"/>
  <c r="BB100" i="1"/>
  <c r="BB123" i="1"/>
  <c r="BZ197" i="1"/>
  <c r="BZ200" i="1" s="1"/>
  <c r="BZ208" i="1" s="1"/>
  <c r="BZ123" i="1"/>
  <c r="BZ100" i="1"/>
  <c r="CH197" i="1"/>
  <c r="CH200" i="1" s="1"/>
  <c r="CH208" i="1" s="1"/>
  <c r="CH100" i="1"/>
  <c r="CH123" i="1"/>
  <c r="DF100" i="1"/>
  <c r="DF123" i="1"/>
  <c r="DF197" i="1"/>
  <c r="DN197" i="1"/>
  <c r="DN200" i="1" s="1"/>
  <c r="DN208" i="1" s="1"/>
  <c r="DN100" i="1"/>
  <c r="DN141" i="1" s="1"/>
  <c r="DN123" i="1"/>
  <c r="EL197" i="1"/>
  <c r="EL123" i="1"/>
  <c r="EL100" i="1"/>
  <c r="FB197" i="1"/>
  <c r="FB123" i="1"/>
  <c r="FB100" i="1"/>
  <c r="FJ197" i="1"/>
  <c r="FJ200" i="1" s="1"/>
  <c r="FJ208" i="1" s="1"/>
  <c r="FJ100" i="1"/>
  <c r="FJ123" i="1"/>
  <c r="FR197" i="1"/>
  <c r="FR100" i="1"/>
  <c r="FR123" i="1"/>
  <c r="AJ197" i="1"/>
  <c r="AJ200" i="1" s="1"/>
  <c r="AJ208" i="1" s="1"/>
  <c r="AJ123" i="1"/>
  <c r="AJ100" i="1"/>
  <c r="AJ141" i="1" s="1"/>
  <c r="BC197" i="1"/>
  <c r="BC200" i="1" s="1"/>
  <c r="BC208" i="1" s="1"/>
  <c r="BC100" i="1"/>
  <c r="BC123" i="1"/>
  <c r="CJ197" i="1"/>
  <c r="CJ200" i="1" s="1"/>
  <c r="CJ208" i="1" s="1"/>
  <c r="CJ100" i="1"/>
  <c r="CJ123" i="1"/>
  <c r="DU197" i="1"/>
  <c r="DU123" i="1"/>
  <c r="DU100" i="1"/>
  <c r="EN197" i="1"/>
  <c r="EN200" i="1" s="1"/>
  <c r="EN208" i="1" s="1"/>
  <c r="EN100" i="1"/>
  <c r="EN123" i="1"/>
  <c r="EF197" i="1"/>
  <c r="EF200" i="1" s="1"/>
  <c r="EF208" i="1" s="1"/>
  <c r="EF100" i="1"/>
  <c r="EF123" i="1"/>
  <c r="FQ197" i="1"/>
  <c r="FQ200" i="1" s="1"/>
  <c r="FQ208" i="1" s="1"/>
  <c r="FQ123" i="1"/>
  <c r="FQ100" i="1"/>
  <c r="BY190" i="1"/>
  <c r="BY173" i="1"/>
  <c r="BY111" i="1"/>
  <c r="BY105" i="1"/>
  <c r="BY107" i="1" s="1"/>
  <c r="BY101" i="1"/>
  <c r="BY108" i="1"/>
  <c r="BY147" i="1"/>
  <c r="G197" i="1"/>
  <c r="G123" i="1"/>
  <c r="G100" i="1"/>
  <c r="AE197" i="1"/>
  <c r="AE100" i="1"/>
  <c r="AE123" i="1"/>
  <c r="AU197" i="1"/>
  <c r="AU123" i="1"/>
  <c r="AU100" i="1"/>
  <c r="BK197" i="1"/>
  <c r="BK123" i="1"/>
  <c r="BK100" i="1"/>
  <c r="BS197" i="1"/>
  <c r="BS123" i="1"/>
  <c r="BS100" i="1"/>
  <c r="CQ197" i="1"/>
  <c r="CQ100" i="1"/>
  <c r="CQ123" i="1"/>
  <c r="CY197" i="1"/>
  <c r="CY200" i="1" s="1"/>
  <c r="CY208" i="1" s="1"/>
  <c r="CY123" i="1"/>
  <c r="CY100" i="1"/>
  <c r="DG197" i="1"/>
  <c r="DG123" i="1"/>
  <c r="DG100" i="1"/>
  <c r="DG141" i="1" s="1"/>
  <c r="DO197" i="1"/>
  <c r="DO123" i="1"/>
  <c r="DO100" i="1"/>
  <c r="DO139" i="1" s="1"/>
  <c r="EE197" i="1"/>
  <c r="EE123" i="1"/>
  <c r="EE100" i="1"/>
  <c r="EM197" i="1"/>
  <c r="EM100" i="1"/>
  <c r="EM141" i="1" s="1"/>
  <c r="EM123" i="1"/>
  <c r="FC197" i="1"/>
  <c r="FC200" i="1" s="1"/>
  <c r="FC208" i="1" s="1"/>
  <c r="FC123" i="1"/>
  <c r="FC100" i="1"/>
  <c r="W197" i="1"/>
  <c r="W123" i="1"/>
  <c r="W100" i="1"/>
  <c r="FF197" i="1"/>
  <c r="FF123" i="1"/>
  <c r="FF100" i="1"/>
  <c r="BQ134" i="1"/>
  <c r="BQ136" i="1" s="1"/>
  <c r="AV197" i="1"/>
  <c r="AV200" i="1" s="1"/>
  <c r="AV208" i="1" s="1"/>
  <c r="AV100" i="1"/>
  <c r="AV123" i="1"/>
  <c r="Q197" i="1"/>
  <c r="Q123" i="1"/>
  <c r="Q100" i="1"/>
  <c r="CS197" i="1"/>
  <c r="CS100" i="1"/>
  <c r="CS123" i="1"/>
  <c r="EO197" i="1"/>
  <c r="EO200" i="1" s="1"/>
  <c r="EO208" i="1" s="1"/>
  <c r="EO123" i="1"/>
  <c r="EO100" i="1"/>
  <c r="CO197" i="1"/>
  <c r="CO123" i="1"/>
  <c r="CO100" i="1"/>
  <c r="H197" i="1"/>
  <c r="H200" i="1" s="1"/>
  <c r="H208" i="1" s="1"/>
  <c r="H100" i="1"/>
  <c r="H123" i="1"/>
  <c r="DH197" i="1"/>
  <c r="DH200" i="1" s="1"/>
  <c r="DH208" i="1" s="1"/>
  <c r="DH100" i="1"/>
  <c r="DH123" i="1"/>
  <c r="G174" i="1"/>
  <c r="G141" i="1"/>
  <c r="G139" i="1"/>
  <c r="G143" i="1" s="1"/>
  <c r="G145" i="1" s="1"/>
  <c r="AX174" i="1"/>
  <c r="AX139" i="1"/>
  <c r="AX141" i="1"/>
  <c r="FV197" i="1"/>
  <c r="FV123" i="1"/>
  <c r="FV100" i="1"/>
  <c r="BI197" i="1"/>
  <c r="BI123" i="1"/>
  <c r="BI100" i="1"/>
  <c r="CA197" i="1"/>
  <c r="CA200" i="1" s="1"/>
  <c r="CA208" i="1" s="1"/>
  <c r="CA123" i="1"/>
  <c r="CA100" i="1"/>
  <c r="DJ197" i="1"/>
  <c r="DJ200" i="1" s="1"/>
  <c r="DJ208" i="1" s="1"/>
  <c r="DJ123" i="1"/>
  <c r="DJ100" i="1"/>
  <c r="BT197" i="1"/>
  <c r="BT200" i="1" s="1"/>
  <c r="BT208" i="1" s="1"/>
  <c r="BT100" i="1"/>
  <c r="BT123" i="1"/>
  <c r="DP197" i="1"/>
  <c r="DP100" i="1"/>
  <c r="DP123" i="1"/>
  <c r="FD197" i="1"/>
  <c r="FD123" i="1"/>
  <c r="FD100" i="1"/>
  <c r="AG197" i="1"/>
  <c r="AG200" i="1" s="1"/>
  <c r="AG208" i="1" s="1"/>
  <c r="AG100" i="1"/>
  <c r="AG123" i="1"/>
  <c r="BM100" i="1"/>
  <c r="BM123" i="1"/>
  <c r="BM197" i="1"/>
  <c r="BM200" i="1" s="1"/>
  <c r="BM208" i="1" s="1"/>
  <c r="CC197" i="1"/>
  <c r="CC123" i="1"/>
  <c r="CC100" i="1"/>
  <c r="DY197" i="1"/>
  <c r="DY123" i="1"/>
  <c r="DY100" i="1"/>
  <c r="FE197" i="1"/>
  <c r="FE100" i="1"/>
  <c r="FE123" i="1"/>
  <c r="FU197" i="1"/>
  <c r="FU200" i="1" s="1"/>
  <c r="FU208" i="1" s="1"/>
  <c r="FU100" i="1"/>
  <c r="FU123" i="1"/>
  <c r="U174" i="1"/>
  <c r="AK174" i="1"/>
  <c r="AK141" i="1"/>
  <c r="CW174" i="1"/>
  <c r="EC174" i="1"/>
  <c r="EC141" i="1"/>
  <c r="EC139" i="1"/>
  <c r="EC143" i="1" s="1"/>
  <c r="EC145" i="1" s="1"/>
  <c r="FI174" i="1"/>
  <c r="W141" i="1"/>
  <c r="W174" i="1"/>
  <c r="W139" i="1"/>
  <c r="W143" i="1" s="1"/>
  <c r="BF174" i="1"/>
  <c r="BF141" i="1"/>
  <c r="BF139" i="1"/>
  <c r="BN174" i="1"/>
  <c r="BN141" i="1"/>
  <c r="BH87" i="1"/>
  <c r="BH95" i="1" s="1"/>
  <c r="BX87" i="1"/>
  <c r="BX95" i="1" s="1"/>
  <c r="FZ13" i="1"/>
  <c r="FZ17" i="1"/>
  <c r="C83" i="1"/>
  <c r="FZ83" i="1" s="1"/>
  <c r="F87" i="1"/>
  <c r="F95" i="1" s="1"/>
  <c r="AL87" i="1"/>
  <c r="AL95" i="1" s="1"/>
  <c r="BR87" i="1"/>
  <c r="BR95" i="1" s="1"/>
  <c r="CX87" i="1"/>
  <c r="CX95" i="1" s="1"/>
  <c r="ED87" i="1"/>
  <c r="ED95" i="1" s="1"/>
  <c r="BF197" i="1"/>
  <c r="BF100" i="1"/>
  <c r="FZ23" i="1"/>
  <c r="C257" i="1"/>
  <c r="C258" i="1" s="1"/>
  <c r="FZ59" i="1"/>
  <c r="D197" i="1"/>
  <c r="D123" i="1"/>
  <c r="EB197" i="1"/>
  <c r="EB200" i="1" s="1"/>
  <c r="EB208" i="1" s="1"/>
  <c r="EB123" i="1"/>
  <c r="M197" i="1"/>
  <c r="M200" i="1" s="1"/>
  <c r="M208" i="1" s="1"/>
  <c r="M123" i="1"/>
  <c r="EK197" i="1"/>
  <c r="EK200" i="1" s="1"/>
  <c r="EK208" i="1" s="1"/>
  <c r="EK123" i="1"/>
  <c r="EU197" i="1"/>
  <c r="EU123" i="1"/>
  <c r="EU100" i="1"/>
  <c r="CL197" i="1"/>
  <c r="CL123" i="1"/>
  <c r="CL100" i="1"/>
  <c r="EC87" i="1"/>
  <c r="EC95" i="1" s="1"/>
  <c r="ES87" i="1"/>
  <c r="ES95" i="1" s="1"/>
  <c r="FZ14" i="1"/>
  <c r="FZ18" i="1"/>
  <c r="C84" i="1"/>
  <c r="FZ84" i="1" s="1"/>
  <c r="J102" i="1"/>
  <c r="R102" i="1"/>
  <c r="Z102" i="1"/>
  <c r="AH102" i="1"/>
  <c r="AP102" i="1"/>
  <c r="AX102" i="1"/>
  <c r="BF102" i="1"/>
  <c r="BN102" i="1"/>
  <c r="BV102" i="1"/>
  <c r="CD102" i="1"/>
  <c r="CL102" i="1"/>
  <c r="CT102" i="1"/>
  <c r="DB102" i="1"/>
  <c r="DJ102" i="1"/>
  <c r="DR102" i="1"/>
  <c r="DZ102" i="1"/>
  <c r="EH102" i="1"/>
  <c r="EP102" i="1"/>
  <c r="EX102" i="1"/>
  <c r="FF102" i="1"/>
  <c r="FN102" i="1"/>
  <c r="FV102" i="1"/>
  <c r="BF123" i="1"/>
  <c r="DZ174" i="1"/>
  <c r="DZ139" i="1"/>
  <c r="DZ141" i="1"/>
  <c r="BR174" i="1"/>
  <c r="F174" i="1"/>
  <c r="F139" i="1"/>
  <c r="F143" i="1" s="1"/>
  <c r="F145" i="1" s="1"/>
  <c r="DO174" i="1"/>
  <c r="Q134" i="1"/>
  <c r="Q136" i="1" s="1"/>
  <c r="Y134" i="1"/>
  <c r="Y136" i="1" s="1"/>
  <c r="AG134" i="1"/>
  <c r="AG136" i="1" s="1"/>
  <c r="AO134" i="1"/>
  <c r="AO136" i="1" s="1"/>
  <c r="AW134" i="1"/>
  <c r="AW136" i="1" s="1"/>
  <c r="DR174" i="1"/>
  <c r="FN174" i="1"/>
  <c r="FN141" i="1"/>
  <c r="BA170" i="1"/>
  <c r="BA206" i="1" s="1"/>
  <c r="AD87" i="1"/>
  <c r="AD95" i="1" s="1"/>
  <c r="BJ87" i="1"/>
  <c r="BJ95" i="1" s="1"/>
  <c r="CP87" i="1"/>
  <c r="CP95" i="1" s="1"/>
  <c r="DV87" i="1"/>
  <c r="DV95" i="1" s="1"/>
  <c r="ET87" i="1"/>
  <c r="ET95" i="1" s="1"/>
  <c r="CW197" i="1"/>
  <c r="CW123" i="1"/>
  <c r="CW100" i="1"/>
  <c r="CW139" i="1" s="1"/>
  <c r="CD197" i="1"/>
  <c r="CD200" i="1" s="1"/>
  <c r="CD208" i="1" s="1"/>
  <c r="CD100" i="1"/>
  <c r="CD123" i="1"/>
  <c r="AH197" i="1"/>
  <c r="AH123" i="1"/>
  <c r="AH100" i="1"/>
  <c r="P95" i="1"/>
  <c r="AN95" i="1"/>
  <c r="CG199" i="1"/>
  <c r="FZ99" i="1"/>
  <c r="FY99" i="1"/>
  <c r="I130" i="1"/>
  <c r="I131" i="1" s="1"/>
  <c r="I134" i="1" s="1"/>
  <c r="I136" i="1" s="1"/>
  <c r="CA174" i="1"/>
  <c r="CA141" i="1"/>
  <c r="CA139" i="1"/>
  <c r="CA143" i="1" s="1"/>
  <c r="CA145" i="1" s="1"/>
  <c r="EP174" i="1"/>
  <c r="EP141" i="1"/>
  <c r="EP139" i="1"/>
  <c r="CD174" i="1"/>
  <c r="CD141" i="1"/>
  <c r="CD139" i="1"/>
  <c r="EE174" i="1"/>
  <c r="EE141" i="1"/>
  <c r="FV174" i="1"/>
  <c r="FV139" i="1"/>
  <c r="FV141" i="1"/>
  <c r="AL174" i="1"/>
  <c r="H134" i="1"/>
  <c r="H136" i="1" s="1"/>
  <c r="P134" i="1"/>
  <c r="P136" i="1" s="1"/>
  <c r="X174" i="1"/>
  <c r="X139" i="1"/>
  <c r="AF141" i="1"/>
  <c r="AF174" i="1"/>
  <c r="AN174" i="1"/>
  <c r="AV134" i="1"/>
  <c r="AV136" i="1" s="1"/>
  <c r="DK174" i="1"/>
  <c r="DS174" i="1"/>
  <c r="EA174" i="1"/>
  <c r="EA141" i="1"/>
  <c r="EA139" i="1"/>
  <c r="EA143" i="1" s="1"/>
  <c r="EQ174" i="1"/>
  <c r="EQ139" i="1"/>
  <c r="EQ143" i="1" s="1"/>
  <c r="EQ145" i="1" s="1"/>
  <c r="FG174" i="1"/>
  <c r="FG141" i="1"/>
  <c r="FG139" i="1"/>
  <c r="FG143" i="1" s="1"/>
  <c r="FG145" i="1" s="1"/>
  <c r="FO134" i="1"/>
  <c r="FO136" i="1" s="1"/>
  <c r="FW174" i="1"/>
  <c r="FW141" i="1"/>
  <c r="DB174" i="1"/>
  <c r="DB141" i="1"/>
  <c r="E87" i="1"/>
  <c r="E95" i="1" s="1"/>
  <c r="I87" i="1"/>
  <c r="I95" i="1" s="1"/>
  <c r="Y87" i="1"/>
  <c r="Y95" i="1" s="1"/>
  <c r="AO87" i="1"/>
  <c r="AO95" i="1" s="1"/>
  <c r="BE87" i="1"/>
  <c r="BE95" i="1" s="1"/>
  <c r="BU87" i="1"/>
  <c r="BU95" i="1" s="1"/>
  <c r="CK87" i="1"/>
  <c r="CK95" i="1" s="1"/>
  <c r="DA87" i="1"/>
  <c r="DA95" i="1" s="1"/>
  <c r="DQ87" i="1"/>
  <c r="DQ95" i="1" s="1"/>
  <c r="EG87" i="1"/>
  <c r="EG95" i="1" s="1"/>
  <c r="EW87" i="1"/>
  <c r="EW95" i="1" s="1"/>
  <c r="FM87" i="1"/>
  <c r="FM95" i="1" s="1"/>
  <c r="CN87" i="1"/>
  <c r="CN95" i="1" s="1"/>
  <c r="DD87" i="1"/>
  <c r="DD95" i="1" s="1"/>
  <c r="BC131" i="1"/>
  <c r="FZ19" i="1"/>
  <c r="C85" i="1"/>
  <c r="FZ85" i="1" s="1"/>
  <c r="C102" i="1"/>
  <c r="K102" i="1"/>
  <c r="S102" i="1"/>
  <c r="AA102" i="1"/>
  <c r="AI102" i="1"/>
  <c r="AQ102" i="1"/>
  <c r="AY102" i="1"/>
  <c r="BG102" i="1"/>
  <c r="BO102" i="1"/>
  <c r="BW102" i="1"/>
  <c r="CE102" i="1"/>
  <c r="CM102" i="1"/>
  <c r="CU102" i="1"/>
  <c r="DC102" i="1"/>
  <c r="DK102" i="1"/>
  <c r="DS102" i="1"/>
  <c r="EA102" i="1"/>
  <c r="EI102" i="1"/>
  <c r="EQ102" i="1"/>
  <c r="EY102" i="1"/>
  <c r="FG102" i="1"/>
  <c r="FO102" i="1"/>
  <c r="FW102" i="1"/>
  <c r="D100" i="1"/>
  <c r="EB100" i="1"/>
  <c r="EJ123" i="1"/>
  <c r="CI141" i="1"/>
  <c r="CI174" i="1"/>
  <c r="DU134" i="1"/>
  <c r="DU136" i="1" s="1"/>
  <c r="EK134" i="1"/>
  <c r="EK136" i="1" s="1"/>
  <c r="FA134" i="1"/>
  <c r="FA136" i="1" s="1"/>
  <c r="FQ134" i="1"/>
  <c r="FQ136" i="1" s="1"/>
  <c r="FH170" i="1"/>
  <c r="FH206" i="1" s="1"/>
  <c r="BY197" i="1"/>
  <c r="BY123" i="1"/>
  <c r="DX95" i="1"/>
  <c r="EV95" i="1"/>
  <c r="AU141" i="1"/>
  <c r="AU174" i="1"/>
  <c r="AT174" i="1"/>
  <c r="AT139" i="1"/>
  <c r="AT143" i="1" s="1"/>
  <c r="AT145" i="1" s="1"/>
  <c r="AT141" i="1"/>
  <c r="DJ174" i="1"/>
  <c r="DJ139" i="1"/>
  <c r="DJ141" i="1"/>
  <c r="EL174" i="1"/>
  <c r="EL141" i="1"/>
  <c r="EL143" i="1" s="1"/>
  <c r="EL145" i="1" s="1"/>
  <c r="FJ141" i="1"/>
  <c r="FJ174" i="1"/>
  <c r="FJ139" i="1"/>
  <c r="FJ143" i="1" s="1"/>
  <c r="N174" i="1"/>
  <c r="N141" i="1"/>
  <c r="N139" i="1"/>
  <c r="N143" i="1" s="1"/>
  <c r="N145" i="1" s="1"/>
  <c r="J174" i="1"/>
  <c r="BV174" i="1"/>
  <c r="BV139" i="1"/>
  <c r="BV143" i="1" s="1"/>
  <c r="BV145" i="1" s="1"/>
  <c r="BS174" i="1"/>
  <c r="BS141" i="1"/>
  <c r="BS139" i="1"/>
  <c r="BS143" i="1" s="1"/>
  <c r="BS145" i="1" s="1"/>
  <c r="FS143" i="1"/>
  <c r="FS145" i="1" s="1"/>
  <c r="EQ141" i="1"/>
  <c r="C9" i="1"/>
  <c r="FZ6" i="1"/>
  <c r="K87" i="1"/>
  <c r="K95" i="1" s="1"/>
  <c r="AA87" i="1"/>
  <c r="AA95" i="1" s="1"/>
  <c r="AQ87" i="1"/>
  <c r="AQ95" i="1" s="1"/>
  <c r="BG87" i="1"/>
  <c r="BG95" i="1" s="1"/>
  <c r="BW87" i="1"/>
  <c r="BW95" i="1" s="1"/>
  <c r="CM87" i="1"/>
  <c r="CM95" i="1" s="1"/>
  <c r="DC87" i="1"/>
  <c r="DC95" i="1" s="1"/>
  <c r="DS87" i="1"/>
  <c r="DS95" i="1" s="1"/>
  <c r="EI87" i="1"/>
  <c r="EI95" i="1" s="1"/>
  <c r="EY87" i="1"/>
  <c r="EY95" i="1" s="1"/>
  <c r="FO87" i="1"/>
  <c r="FO95" i="1" s="1"/>
  <c r="L95" i="1"/>
  <c r="DT95" i="1"/>
  <c r="EZ95" i="1"/>
  <c r="FP95" i="1"/>
  <c r="CT197" i="1"/>
  <c r="CT123" i="1"/>
  <c r="CT100" i="1"/>
  <c r="DW197" i="1"/>
  <c r="DW123" i="1"/>
  <c r="ER95" i="1"/>
  <c r="CB95" i="1"/>
  <c r="CZ95" i="1"/>
  <c r="FA197" i="1"/>
  <c r="FA123" i="1"/>
  <c r="FY95" i="1"/>
  <c r="FY316" i="1" s="1"/>
  <c r="FK197" i="1"/>
  <c r="FK123" i="1"/>
  <c r="FK100" i="1"/>
  <c r="EJ100" i="1"/>
  <c r="E131" i="1"/>
  <c r="E134" i="1" s="1"/>
  <c r="E136" i="1" s="1"/>
  <c r="BA174" i="1"/>
  <c r="BA139" i="1"/>
  <c r="BA141" i="1"/>
  <c r="BQ131" i="1"/>
  <c r="DM174" i="1"/>
  <c r="ES174" i="1"/>
  <c r="O174" i="1"/>
  <c r="O141" i="1"/>
  <c r="O139" i="1"/>
  <c r="O143" i="1" s="1"/>
  <c r="AE174" i="1"/>
  <c r="AE141" i="1"/>
  <c r="AE139" i="1"/>
  <c r="L174" i="1"/>
  <c r="T141" i="1"/>
  <c r="T174" i="1"/>
  <c r="T139" i="1"/>
  <c r="T143" i="1" s="1"/>
  <c r="T145" i="1" s="1"/>
  <c r="AB134" i="1"/>
  <c r="AB136" i="1" s="1"/>
  <c r="AJ139" i="1"/>
  <c r="AJ174" i="1"/>
  <c r="AR174" i="1"/>
  <c r="AR141" i="1"/>
  <c r="AR139" i="1"/>
  <c r="AR143" i="1" s="1"/>
  <c r="AR145" i="1" s="1"/>
  <c r="AZ174" i="1"/>
  <c r="BI134" i="1"/>
  <c r="BI136" i="1" s="1"/>
  <c r="BY134" i="1"/>
  <c r="BY136" i="1" s="1"/>
  <c r="CG134" i="1"/>
  <c r="CG136" i="1" s="1"/>
  <c r="Z174" i="1"/>
  <c r="Z139" i="1"/>
  <c r="EH174" i="1"/>
  <c r="EH139" i="1"/>
  <c r="R174" i="1"/>
  <c r="R141" i="1"/>
  <c r="R139" i="1"/>
  <c r="R143" i="1" s="1"/>
  <c r="DB143" i="1"/>
  <c r="DB145" i="1" s="1"/>
  <c r="AP197" i="1"/>
  <c r="AP200" i="1" s="1"/>
  <c r="AP208" i="1" s="1"/>
  <c r="AP100" i="1"/>
  <c r="AP139" i="1" s="1"/>
  <c r="AP143" i="1" s="1"/>
  <c r="AP145" i="1" s="1"/>
  <c r="AP123" i="1"/>
  <c r="DB197" i="1"/>
  <c r="DB100" i="1"/>
  <c r="AK123" i="1"/>
  <c r="AK197" i="1"/>
  <c r="AK200" i="1" s="1"/>
  <c r="AK208" i="1" s="1"/>
  <c r="AK100" i="1"/>
  <c r="EX197" i="1"/>
  <c r="EX123" i="1"/>
  <c r="EX100" i="1"/>
  <c r="BP197" i="1"/>
  <c r="BP123" i="1"/>
  <c r="FS197" i="1"/>
  <c r="FS123" i="1"/>
  <c r="FZ86" i="1"/>
  <c r="Z197" i="1"/>
  <c r="Z123" i="1"/>
  <c r="Z100" i="1"/>
  <c r="BQ197" i="1"/>
  <c r="BQ123" i="1"/>
  <c r="BQ100" i="1"/>
  <c r="CV87" i="1"/>
  <c r="CV95" i="1" s="1"/>
  <c r="M100" i="1"/>
  <c r="EK100" i="1"/>
  <c r="FC174" i="1"/>
  <c r="FC141" i="1"/>
  <c r="FC139" i="1"/>
  <c r="FK174" i="1"/>
  <c r="FK141" i="1"/>
  <c r="FK139" i="1"/>
  <c r="FS141" i="1"/>
  <c r="FS174" i="1"/>
  <c r="BB141" i="1"/>
  <c r="BB139" i="1"/>
  <c r="BB143" i="1" s="1"/>
  <c r="BB145" i="1" s="1"/>
  <c r="BB174" i="1"/>
  <c r="BZ174" i="1"/>
  <c r="BZ141" i="1"/>
  <c r="AD174" i="1"/>
  <c r="AD139" i="1"/>
  <c r="AD141" i="1"/>
  <c r="CL174" i="1"/>
  <c r="CL139" i="1"/>
  <c r="CL143" i="1" s="1"/>
  <c r="CL145" i="1" s="1"/>
  <c r="CL141" i="1"/>
  <c r="J197" i="1"/>
  <c r="J100" i="1"/>
  <c r="J139" i="1" s="1"/>
  <c r="J123" i="1"/>
  <c r="BV197" i="1"/>
  <c r="BV100" i="1"/>
  <c r="BV123" i="1"/>
  <c r="EH197" i="1"/>
  <c r="EH100" i="1"/>
  <c r="EH123" i="1"/>
  <c r="DR197" i="1"/>
  <c r="DR100" i="1"/>
  <c r="DR141" i="1" s="1"/>
  <c r="FN197" i="1"/>
  <c r="FN100" i="1"/>
  <c r="FN139" i="1" s="1"/>
  <c r="FN143" i="1" s="1"/>
  <c r="FN145" i="1" s="1"/>
  <c r="FN123" i="1"/>
  <c r="R197" i="1"/>
  <c r="R100" i="1"/>
  <c r="EP197" i="1"/>
  <c r="EP200" i="1" s="1"/>
  <c r="EP208" i="1" s="1"/>
  <c r="EP100" i="1"/>
  <c r="U87" i="1"/>
  <c r="U95" i="1" s="1"/>
  <c r="BA87" i="1"/>
  <c r="BA95" i="1" s="1"/>
  <c r="CG87" i="1"/>
  <c r="CG95" i="1" s="1"/>
  <c r="DM87" i="1"/>
  <c r="DM95" i="1" s="1"/>
  <c r="FI87" i="1"/>
  <c r="FI95" i="1" s="1"/>
  <c r="AB87" i="1"/>
  <c r="AB95" i="1" s="1"/>
  <c r="AR87" i="1"/>
  <c r="AR95" i="1" s="1"/>
  <c r="C310" i="1"/>
  <c r="FZ77" i="1"/>
  <c r="O102" i="1"/>
  <c r="AE102" i="1"/>
  <c r="AU102" i="1"/>
  <c r="BK102" i="1"/>
  <c r="CA102" i="1"/>
  <c r="CQ102" i="1"/>
  <c r="DG102" i="1"/>
  <c r="DW102" i="1"/>
  <c r="EM102" i="1"/>
  <c r="FC102" i="1"/>
  <c r="FS102" i="1"/>
  <c r="FZ98" i="1"/>
  <c r="C199" i="1"/>
  <c r="K199" i="1"/>
  <c r="S199" i="1"/>
  <c r="AA199" i="1"/>
  <c r="AI199" i="1"/>
  <c r="AQ199" i="1"/>
  <c r="AY199" i="1"/>
  <c r="BG199" i="1"/>
  <c r="BO199" i="1"/>
  <c r="BW199" i="1"/>
  <c r="CE199" i="1"/>
  <c r="CM199" i="1"/>
  <c r="CU199" i="1"/>
  <c r="DK199" i="1"/>
  <c r="DS199" i="1"/>
  <c r="EI199" i="1"/>
  <c r="EQ199" i="1"/>
  <c r="EY199" i="1"/>
  <c r="FG199" i="1"/>
  <c r="FO199" i="1"/>
  <c r="FW199" i="1"/>
  <c r="BP100" i="1"/>
  <c r="DR123" i="1"/>
  <c r="CT174" i="1"/>
  <c r="CT139" i="1"/>
  <c r="CT143" i="1" s="1"/>
  <c r="CT145" i="1" s="1"/>
  <c r="CT141" i="1"/>
  <c r="FR174" i="1"/>
  <c r="FR139" i="1"/>
  <c r="FR141" i="1"/>
  <c r="V174" i="1"/>
  <c r="DF174" i="1"/>
  <c r="EX174" i="1"/>
  <c r="EX141" i="1"/>
  <c r="EX139" i="1"/>
  <c r="EX143" i="1" s="1"/>
  <c r="EX145" i="1" s="1"/>
  <c r="FF174" i="1"/>
  <c r="FF141" i="1"/>
  <c r="FF139" i="1"/>
  <c r="AU139" i="1"/>
  <c r="CQ174" i="1"/>
  <c r="CQ141" i="1"/>
  <c r="CQ139" i="1"/>
  <c r="CY174" i="1"/>
  <c r="CY141" i="1"/>
  <c r="CY139" i="1"/>
  <c r="CX174" i="1"/>
  <c r="CX141" i="1"/>
  <c r="CX143" i="1" s="1"/>
  <c r="CX145" i="1" s="1"/>
  <c r="ED174" i="1"/>
  <c r="ED141" i="1"/>
  <c r="ED139" i="1"/>
  <c r="AP174" i="1"/>
  <c r="AP141" i="1"/>
  <c r="FB174" i="1"/>
  <c r="FB139" i="1"/>
  <c r="FB143" i="1" s="1"/>
  <c r="FB145" i="1" s="1"/>
  <c r="FB141" i="1"/>
  <c r="AM174" i="1"/>
  <c r="AM139" i="1"/>
  <c r="R145" i="1"/>
  <c r="FZ163" i="1"/>
  <c r="CN134" i="1"/>
  <c r="CN136" i="1" s="1"/>
  <c r="F102" i="1"/>
  <c r="N102" i="1"/>
  <c r="V102" i="1"/>
  <c r="AD102" i="1"/>
  <c r="AL102" i="1"/>
  <c r="AT102" i="1"/>
  <c r="BB102" i="1"/>
  <c r="BJ102" i="1"/>
  <c r="BR102" i="1"/>
  <c r="BZ102" i="1"/>
  <c r="CH102" i="1"/>
  <c r="CP102" i="1"/>
  <c r="CX102" i="1"/>
  <c r="DF102" i="1"/>
  <c r="DN102" i="1"/>
  <c r="DV102" i="1"/>
  <c r="ED102" i="1"/>
  <c r="EL102" i="1"/>
  <c r="ET102" i="1"/>
  <c r="FB102" i="1"/>
  <c r="FJ102" i="1"/>
  <c r="FR102" i="1"/>
  <c r="FY97" i="1"/>
  <c r="C134" i="1"/>
  <c r="FZ133" i="1"/>
  <c r="M134" i="1"/>
  <c r="M136" i="1" s="1"/>
  <c r="AC134" i="1"/>
  <c r="AC136" i="1" s="1"/>
  <c r="AS134" i="1"/>
  <c r="AS136" i="1" s="1"/>
  <c r="DH134" i="1"/>
  <c r="DH136" i="1" s="1"/>
  <c r="DP134" i="1"/>
  <c r="DP136" i="1" s="1"/>
  <c r="DX134" i="1"/>
  <c r="DX136" i="1" s="1"/>
  <c r="EF134" i="1"/>
  <c r="EF136" i="1" s="1"/>
  <c r="EN134" i="1"/>
  <c r="EN136" i="1" s="1"/>
  <c r="EV134" i="1"/>
  <c r="EV136" i="1" s="1"/>
  <c r="FD134" i="1"/>
  <c r="FD136" i="1" s="1"/>
  <c r="FL134" i="1"/>
  <c r="FL136" i="1" s="1"/>
  <c r="FT134" i="1"/>
  <c r="FT136" i="1" s="1"/>
  <c r="O145" i="1"/>
  <c r="W145" i="1"/>
  <c r="ED170" i="1"/>
  <c r="ED206" i="1" s="1"/>
  <c r="D291" i="1"/>
  <c r="D165" i="1"/>
  <c r="L291" i="1"/>
  <c r="L165" i="1"/>
  <c r="T291" i="1"/>
  <c r="T165" i="1"/>
  <c r="T168" i="1"/>
  <c r="AB291" i="1"/>
  <c r="AB165" i="1"/>
  <c r="AJ291" i="1"/>
  <c r="AJ168" i="1"/>
  <c r="AJ165" i="1"/>
  <c r="AR291" i="1"/>
  <c r="AR165" i="1"/>
  <c r="AR168" i="1"/>
  <c r="AZ291" i="1"/>
  <c r="AZ168" i="1"/>
  <c r="AZ165" i="1"/>
  <c r="BH291" i="1"/>
  <c r="BH165" i="1"/>
  <c r="BH168" i="1"/>
  <c r="BP291" i="1"/>
  <c r="BP165" i="1"/>
  <c r="BP170" i="1" s="1"/>
  <c r="BP206" i="1" s="1"/>
  <c r="BX291" i="1"/>
  <c r="BX165" i="1"/>
  <c r="CF291" i="1"/>
  <c r="CF165" i="1"/>
  <c r="CF170" i="1" s="1"/>
  <c r="CF206" i="1" s="1"/>
  <c r="CN291" i="1"/>
  <c r="CN165" i="1"/>
  <c r="CN170" i="1" s="1"/>
  <c r="CN206" i="1" s="1"/>
  <c r="FZ47" i="1"/>
  <c r="FY94" i="1"/>
  <c r="FZ97" i="1"/>
  <c r="BK141" i="1"/>
  <c r="BK174" i="1"/>
  <c r="BK139" i="1"/>
  <c r="BK143" i="1" s="1"/>
  <c r="BK145" i="1" s="1"/>
  <c r="CR134" i="1"/>
  <c r="CR136" i="1" s="1"/>
  <c r="CZ134" i="1"/>
  <c r="CZ136" i="1" s="1"/>
  <c r="DI134" i="1"/>
  <c r="DI136" i="1" s="1"/>
  <c r="DQ134" i="1"/>
  <c r="DQ136" i="1" s="1"/>
  <c r="DY134" i="1"/>
  <c r="DY136" i="1" s="1"/>
  <c r="EG134" i="1"/>
  <c r="EG136" i="1" s="1"/>
  <c r="EO134" i="1"/>
  <c r="EO136" i="1" s="1"/>
  <c r="EW134" i="1"/>
  <c r="EW136" i="1" s="1"/>
  <c r="FE134" i="1"/>
  <c r="FE136" i="1" s="1"/>
  <c r="FM134" i="1"/>
  <c r="FM136" i="1" s="1"/>
  <c r="FU134" i="1"/>
  <c r="FU136" i="1" s="1"/>
  <c r="AH174" i="1"/>
  <c r="AH139" i="1"/>
  <c r="BT145" i="1"/>
  <c r="G170" i="1"/>
  <c r="G206" i="1" s="1"/>
  <c r="AQ170" i="1"/>
  <c r="AQ206" i="1" s="1"/>
  <c r="D130" i="1"/>
  <c r="D131" i="1" s="1"/>
  <c r="D134" i="1" s="1"/>
  <c r="D136" i="1" s="1"/>
  <c r="DL130" i="1"/>
  <c r="DL131" i="1" s="1"/>
  <c r="DT130" i="1"/>
  <c r="DT131" i="1" s="1"/>
  <c r="DT134" i="1" s="1"/>
  <c r="DT136" i="1" s="1"/>
  <c r="EB130" i="1"/>
  <c r="EB131" i="1" s="1"/>
  <c r="EB134" i="1" s="1"/>
  <c r="EB136" i="1" s="1"/>
  <c r="BD134" i="1"/>
  <c r="BD136" i="1" s="1"/>
  <c r="BL134" i="1"/>
  <c r="BL136" i="1" s="1"/>
  <c r="BT139" i="1"/>
  <c r="BT143" i="1" s="1"/>
  <c r="BT141" i="1"/>
  <c r="BT174" i="1"/>
  <c r="CJ134" i="1"/>
  <c r="CJ136" i="1" s="1"/>
  <c r="CH174" i="1"/>
  <c r="CH139" i="1"/>
  <c r="CH143" i="1" s="1"/>
  <c r="CH145" i="1" s="1"/>
  <c r="CH141" i="1"/>
  <c r="ET174" i="1"/>
  <c r="F291" i="1"/>
  <c r="F168" i="1"/>
  <c r="N291" i="1"/>
  <c r="N165" i="1"/>
  <c r="N170" i="1" s="1"/>
  <c r="N206" i="1" s="1"/>
  <c r="N168" i="1"/>
  <c r="V291" i="1"/>
  <c r="V168" i="1"/>
  <c r="V165" i="1"/>
  <c r="V170" i="1" s="1"/>
  <c r="V206" i="1" s="1"/>
  <c r="AD291" i="1"/>
  <c r="AD168" i="1"/>
  <c r="AD170" i="1" s="1"/>
  <c r="AD206" i="1" s="1"/>
  <c r="AL291" i="1"/>
  <c r="AL165" i="1"/>
  <c r="AL170" i="1" s="1"/>
  <c r="AL206" i="1" s="1"/>
  <c r="AL168" i="1"/>
  <c r="AT291" i="1"/>
  <c r="AT168" i="1"/>
  <c r="AT165" i="1"/>
  <c r="AT170" i="1" s="1"/>
  <c r="AT206" i="1" s="1"/>
  <c r="BB291" i="1"/>
  <c r="BB168" i="1"/>
  <c r="BB165" i="1"/>
  <c r="BB170" i="1" s="1"/>
  <c r="BB206" i="1" s="1"/>
  <c r="BJ291" i="1"/>
  <c r="BJ165" i="1"/>
  <c r="BJ170" i="1" s="1"/>
  <c r="BJ206" i="1" s="1"/>
  <c r="F165" i="1"/>
  <c r="BC134" i="1"/>
  <c r="BC136" i="1" s="1"/>
  <c r="FZ92" i="1"/>
  <c r="DG174" i="1"/>
  <c r="DW141" i="1"/>
  <c r="DW139" i="1"/>
  <c r="DW143" i="1" s="1"/>
  <c r="DW145" i="1" s="1"/>
  <c r="CO134" i="1"/>
  <c r="CO136" i="1" s="1"/>
  <c r="DE134" i="1"/>
  <c r="DE136" i="1" s="1"/>
  <c r="CB139" i="1"/>
  <c r="CB143" i="1" s="1"/>
  <c r="CB145" i="1" s="1"/>
  <c r="DW174" i="1"/>
  <c r="FY92" i="1"/>
  <c r="I199" i="1"/>
  <c r="Q199" i="1"/>
  <c r="Y199" i="1"/>
  <c r="AG199" i="1"/>
  <c r="AO199" i="1"/>
  <c r="AW199" i="1"/>
  <c r="BE199" i="1"/>
  <c r="BM199" i="1"/>
  <c r="BU199" i="1"/>
  <c r="CC199" i="1"/>
  <c r="CK199" i="1"/>
  <c r="CS199" i="1"/>
  <c r="DA199" i="1"/>
  <c r="DI199" i="1"/>
  <c r="DI200" i="1" s="1"/>
  <c r="DI208" i="1" s="1"/>
  <c r="DQ199" i="1"/>
  <c r="DY199" i="1"/>
  <c r="EG199" i="1"/>
  <c r="EO199" i="1"/>
  <c r="EW199" i="1"/>
  <c r="FE199" i="1"/>
  <c r="FM199" i="1"/>
  <c r="FU199" i="1"/>
  <c r="BG134" i="1"/>
  <c r="BG136" i="1" s="1"/>
  <c r="BO134" i="1"/>
  <c r="BO136" i="1" s="1"/>
  <c r="CM134" i="1"/>
  <c r="CM136" i="1" s="1"/>
  <c r="CU134" i="1"/>
  <c r="CU136" i="1" s="1"/>
  <c r="DC134" i="1"/>
  <c r="DC136" i="1" s="1"/>
  <c r="DL134" i="1"/>
  <c r="DL136" i="1" s="1"/>
  <c r="EJ134" i="1"/>
  <c r="EJ136" i="1" s="1"/>
  <c r="ER134" i="1"/>
  <c r="ER136" i="1" s="1"/>
  <c r="EZ134" i="1"/>
  <c r="EZ136" i="1" s="1"/>
  <c r="FH134" i="1"/>
  <c r="FH136" i="1" s="1"/>
  <c r="FP134" i="1"/>
  <c r="FP136" i="1" s="1"/>
  <c r="FX134" i="1"/>
  <c r="FX136" i="1" s="1"/>
  <c r="I291" i="1"/>
  <c r="I165" i="1"/>
  <c r="Q291" i="1"/>
  <c r="Q165" i="1"/>
  <c r="Y291" i="1"/>
  <c r="Y165" i="1"/>
  <c r="Y170" i="1" s="1"/>
  <c r="Y206" i="1" s="1"/>
  <c r="AG291" i="1"/>
  <c r="AG165" i="1"/>
  <c r="AG170" i="1" s="1"/>
  <c r="AG206" i="1" s="1"/>
  <c r="AO291" i="1"/>
  <c r="AO165" i="1"/>
  <c r="AO170" i="1" s="1"/>
  <c r="AO206" i="1" s="1"/>
  <c r="AO168" i="1"/>
  <c r="AW291" i="1"/>
  <c r="AW165" i="1"/>
  <c r="AW170" i="1" s="1"/>
  <c r="AW206" i="1" s="1"/>
  <c r="BE291" i="1"/>
  <c r="BE165" i="1"/>
  <c r="BE170" i="1" s="1"/>
  <c r="BE206" i="1" s="1"/>
  <c r="BM291" i="1"/>
  <c r="BM165" i="1"/>
  <c r="BM170" i="1" s="1"/>
  <c r="BM206" i="1" s="1"/>
  <c r="BU291" i="1"/>
  <c r="BU165" i="1"/>
  <c r="CC291" i="1"/>
  <c r="CC165" i="1"/>
  <c r="CK291" i="1"/>
  <c r="CK165" i="1"/>
  <c r="CK170" i="1" s="1"/>
  <c r="CK206" i="1" s="1"/>
  <c r="CS291" i="1"/>
  <c r="CS165" i="1"/>
  <c r="CS170" i="1" s="1"/>
  <c r="CS206" i="1" s="1"/>
  <c r="DA291" i="1"/>
  <c r="DA165" i="1"/>
  <c r="DA170" i="1" s="1"/>
  <c r="DA206" i="1" s="1"/>
  <c r="DI291" i="1"/>
  <c r="DI165" i="1"/>
  <c r="DI170" i="1" s="1"/>
  <c r="DI206" i="1" s="1"/>
  <c r="DQ291" i="1"/>
  <c r="DQ165" i="1"/>
  <c r="DY291" i="1"/>
  <c r="DY165" i="1"/>
  <c r="DY168" i="1"/>
  <c r="EG291" i="1"/>
  <c r="EG165" i="1"/>
  <c r="EO291" i="1"/>
  <c r="EO165" i="1"/>
  <c r="EW291" i="1"/>
  <c r="EW165" i="1"/>
  <c r="EW170" i="1" s="1"/>
  <c r="EW206" i="1" s="1"/>
  <c r="FM291" i="1"/>
  <c r="FM165" i="1"/>
  <c r="FM170" i="1" s="1"/>
  <c r="FM206" i="1" s="1"/>
  <c r="FM168" i="1"/>
  <c r="FU291" i="1"/>
  <c r="FU165" i="1"/>
  <c r="FU170" i="1" s="1"/>
  <c r="FU206" i="1" s="1"/>
  <c r="P170" i="1"/>
  <c r="P206" i="1" s="1"/>
  <c r="J199" i="1"/>
  <c r="R199" i="1"/>
  <c r="R200" i="1" s="1"/>
  <c r="R208" i="1" s="1"/>
  <c r="Z199" i="1"/>
  <c r="Z200" i="1" s="1"/>
  <c r="Z208" i="1" s="1"/>
  <c r="AH199" i="1"/>
  <c r="AP199" i="1"/>
  <c r="AX199" i="1"/>
  <c r="AX200" i="1" s="1"/>
  <c r="AX208" i="1" s="1"/>
  <c r="BF199" i="1"/>
  <c r="BN199" i="1"/>
  <c r="BV199" i="1"/>
  <c r="CD199" i="1"/>
  <c r="CL199" i="1"/>
  <c r="CL200" i="1" s="1"/>
  <c r="CL208" i="1" s="1"/>
  <c r="CT199" i="1"/>
  <c r="DB199" i="1"/>
  <c r="DJ199" i="1"/>
  <c r="DR199" i="1"/>
  <c r="DZ199" i="1"/>
  <c r="DZ200" i="1" s="1"/>
  <c r="DZ208" i="1" s="1"/>
  <c r="EH199" i="1"/>
  <c r="EP199" i="1"/>
  <c r="EX199" i="1"/>
  <c r="EX200" i="1" s="1"/>
  <c r="EX208" i="1" s="1"/>
  <c r="FF199" i="1"/>
  <c r="FN199" i="1"/>
  <c r="FV199" i="1"/>
  <c r="FV200" i="1" s="1"/>
  <c r="FV208" i="1" s="1"/>
  <c r="C130" i="1"/>
  <c r="C131" i="1" s="1"/>
  <c r="AY130" i="1"/>
  <c r="AY131" i="1" s="1"/>
  <c r="AY134" i="1" s="1"/>
  <c r="AY136" i="1" s="1"/>
  <c r="BW130" i="1"/>
  <c r="BW131" i="1" s="1"/>
  <c r="BW134" i="1" s="1"/>
  <c r="BW136" i="1" s="1"/>
  <c r="CE130" i="1"/>
  <c r="CE131" i="1" s="1"/>
  <c r="CE134" i="1" s="1"/>
  <c r="CE136" i="1" s="1"/>
  <c r="CM130" i="1"/>
  <c r="CM131" i="1" s="1"/>
  <c r="CU130" i="1"/>
  <c r="CU131" i="1" s="1"/>
  <c r="DC130" i="1"/>
  <c r="DC131" i="1" s="1"/>
  <c r="EI130" i="1"/>
  <c r="EI131" i="1" s="1"/>
  <c r="EI134" i="1" s="1"/>
  <c r="EI136" i="1" s="1"/>
  <c r="K134" i="1"/>
  <c r="K136" i="1" s="1"/>
  <c r="S134" i="1"/>
  <c r="S136" i="1" s="1"/>
  <c r="AA134" i="1"/>
  <c r="AA136" i="1" s="1"/>
  <c r="AI134" i="1"/>
  <c r="AI136" i="1" s="1"/>
  <c r="AQ134" i="1"/>
  <c r="AQ136" i="1" s="1"/>
  <c r="BH134" i="1"/>
  <c r="BH136" i="1" s="1"/>
  <c r="BP134" i="1"/>
  <c r="BP136" i="1" s="1"/>
  <c r="BX134" i="1"/>
  <c r="BX136" i="1" s="1"/>
  <c r="CF134" i="1"/>
  <c r="CF136" i="1" s="1"/>
  <c r="CV134" i="1"/>
  <c r="CV136" i="1" s="1"/>
  <c r="DD134" i="1"/>
  <c r="DD136" i="1" s="1"/>
  <c r="FJ145" i="1"/>
  <c r="J291" i="1"/>
  <c r="J165" i="1"/>
  <c r="J170" i="1" s="1"/>
  <c r="J206" i="1" s="1"/>
  <c r="R291" i="1"/>
  <c r="R165" i="1"/>
  <c r="R170" i="1" s="1"/>
  <c r="R206" i="1" s="1"/>
  <c r="Z291" i="1"/>
  <c r="Z165" i="1"/>
  <c r="Z170" i="1" s="1"/>
  <c r="Z206" i="1" s="1"/>
  <c r="AH291" i="1"/>
  <c r="AH165" i="1"/>
  <c r="AP291" i="1"/>
  <c r="AP165" i="1"/>
  <c r="AP170" i="1" s="1"/>
  <c r="AP206" i="1" s="1"/>
  <c r="AX291" i="1"/>
  <c r="AX165" i="1"/>
  <c r="BF291" i="1"/>
  <c r="BF165" i="1"/>
  <c r="BN291" i="1"/>
  <c r="BN165" i="1"/>
  <c r="BV291" i="1"/>
  <c r="BV165" i="1"/>
  <c r="BV170" i="1" s="1"/>
  <c r="BV206" i="1" s="1"/>
  <c r="CD291" i="1"/>
  <c r="CD165" i="1"/>
  <c r="CD170" i="1" s="1"/>
  <c r="CD206" i="1" s="1"/>
  <c r="CL291" i="1"/>
  <c r="CL165" i="1"/>
  <c r="CL170" i="1" s="1"/>
  <c r="CL206" i="1" s="1"/>
  <c r="CT291" i="1"/>
  <c r="CT165" i="1"/>
  <c r="DB291" i="1"/>
  <c r="DB165" i="1"/>
  <c r="DB170" i="1" s="1"/>
  <c r="DB206" i="1" s="1"/>
  <c r="DJ291" i="1"/>
  <c r="DJ165" i="1"/>
  <c r="DR291" i="1"/>
  <c r="DR165" i="1"/>
  <c r="DZ291" i="1"/>
  <c r="DZ165" i="1"/>
  <c r="EH291" i="1"/>
  <c r="EH165" i="1"/>
  <c r="EH170" i="1" s="1"/>
  <c r="EH206" i="1" s="1"/>
  <c r="EP291" i="1"/>
  <c r="EP165" i="1"/>
  <c r="EP170" i="1" s="1"/>
  <c r="EP206" i="1" s="1"/>
  <c r="EX291" i="1"/>
  <c r="EX165" i="1"/>
  <c r="EX170" i="1" s="1"/>
  <c r="EX206" i="1" s="1"/>
  <c r="FF291" i="1"/>
  <c r="FF165" i="1"/>
  <c r="FN291" i="1"/>
  <c r="FN165" i="1"/>
  <c r="FN170" i="1" s="1"/>
  <c r="FN206" i="1" s="1"/>
  <c r="FV291" i="1"/>
  <c r="FV165" i="1"/>
  <c r="D168" i="1"/>
  <c r="L168" i="1"/>
  <c r="AB168" i="1"/>
  <c r="BP168" i="1"/>
  <c r="BX168" i="1"/>
  <c r="CN168" i="1"/>
  <c r="E199" i="1"/>
  <c r="M199" i="1"/>
  <c r="U199" i="1"/>
  <c r="AC199" i="1"/>
  <c r="AK199" i="1"/>
  <c r="AS199" i="1"/>
  <c r="BA199" i="1"/>
  <c r="BI199" i="1"/>
  <c r="BQ199" i="1"/>
  <c r="BY199" i="1"/>
  <c r="CO199" i="1"/>
  <c r="CO200" i="1" s="1"/>
  <c r="CO208" i="1" s="1"/>
  <c r="CW199" i="1"/>
  <c r="DE199" i="1"/>
  <c r="DM199" i="1"/>
  <c r="DU199" i="1"/>
  <c r="EC199" i="1"/>
  <c r="EK199" i="1"/>
  <c r="ES199" i="1"/>
  <c r="FA199" i="1"/>
  <c r="FA200" i="1" s="1"/>
  <c r="FA208" i="1" s="1"/>
  <c r="FI199" i="1"/>
  <c r="FQ199" i="1"/>
  <c r="G199" i="1"/>
  <c r="O199" i="1"/>
  <c r="W199" i="1"/>
  <c r="AE199" i="1"/>
  <c r="AM199" i="1"/>
  <c r="AU199" i="1"/>
  <c r="BC199" i="1"/>
  <c r="BK199" i="1"/>
  <c r="BS199" i="1"/>
  <c r="CA199" i="1"/>
  <c r="CI199" i="1"/>
  <c r="CQ199" i="1"/>
  <c r="CY199" i="1"/>
  <c r="DG199" i="1"/>
  <c r="DO199" i="1"/>
  <c r="DW199" i="1"/>
  <c r="EE199" i="1"/>
  <c r="EM199" i="1"/>
  <c r="EU199" i="1"/>
  <c r="FC199" i="1"/>
  <c r="FK199" i="1"/>
  <c r="FS199" i="1"/>
  <c r="BE134" i="1"/>
  <c r="BE136" i="1" s="1"/>
  <c r="BM134" i="1"/>
  <c r="BM136" i="1" s="1"/>
  <c r="BU134" i="1"/>
  <c r="BU136" i="1" s="1"/>
  <c r="CC134" i="1"/>
  <c r="CC136" i="1" s="1"/>
  <c r="CK134" i="1"/>
  <c r="CK136" i="1" s="1"/>
  <c r="CS134" i="1"/>
  <c r="CS136" i="1" s="1"/>
  <c r="DA134" i="1"/>
  <c r="DA136" i="1" s="1"/>
  <c r="AF200" i="1"/>
  <c r="AF208" i="1" s="1"/>
  <c r="BD200" i="1"/>
  <c r="BD208" i="1" s="1"/>
  <c r="CR200" i="1"/>
  <c r="CR208" i="1" s="1"/>
  <c r="DP200" i="1"/>
  <c r="DP208" i="1" s="1"/>
  <c r="FD200" i="1"/>
  <c r="FD208" i="1" s="1"/>
  <c r="H170" i="1"/>
  <c r="H206" i="1" s="1"/>
  <c r="EY165" i="1"/>
  <c r="J168" i="1"/>
  <c r="R168" i="1"/>
  <c r="Z168" i="1"/>
  <c r="AH168" i="1"/>
  <c r="AP168" i="1"/>
  <c r="AX168" i="1"/>
  <c r="BF168" i="1"/>
  <c r="BN168" i="1"/>
  <c r="BV168" i="1"/>
  <c r="CD168" i="1"/>
  <c r="CL168" i="1"/>
  <c r="CT168" i="1"/>
  <c r="DB168" i="1"/>
  <c r="DJ168" i="1"/>
  <c r="DR168" i="1"/>
  <c r="DZ168" i="1"/>
  <c r="EH168" i="1"/>
  <c r="EP168" i="1"/>
  <c r="EX168" i="1"/>
  <c r="FF168" i="1"/>
  <c r="FN168" i="1"/>
  <c r="FV168" i="1"/>
  <c r="EA145" i="1"/>
  <c r="AI165" i="1"/>
  <c r="DC165" i="1"/>
  <c r="DC170" i="1" s="1"/>
  <c r="DC206" i="1" s="1"/>
  <c r="DV170" i="1"/>
  <c r="DV206" i="1" s="1"/>
  <c r="C291" i="1"/>
  <c r="C165" i="1"/>
  <c r="K291" i="1"/>
  <c r="K165" i="1"/>
  <c r="K168" i="1"/>
  <c r="S291" i="1"/>
  <c r="S165" i="1"/>
  <c r="AY291" i="1"/>
  <c r="AY165" i="1"/>
  <c r="AY170" i="1" s="1"/>
  <c r="AY206" i="1" s="1"/>
  <c r="BG291" i="1"/>
  <c r="BG165" i="1"/>
  <c r="BG170" i="1" s="1"/>
  <c r="BG206" i="1" s="1"/>
  <c r="BW291" i="1"/>
  <c r="BW165" i="1"/>
  <c r="BW170" i="1" s="1"/>
  <c r="BW206" i="1" s="1"/>
  <c r="BW168" i="1"/>
  <c r="CE291" i="1"/>
  <c r="CE165" i="1"/>
  <c r="CE170" i="1" s="1"/>
  <c r="CE206" i="1" s="1"/>
  <c r="CU291" i="1"/>
  <c r="CU168" i="1"/>
  <c r="CU165" i="1"/>
  <c r="DK291" i="1"/>
  <c r="DK165" i="1"/>
  <c r="DK170" i="1" s="1"/>
  <c r="DK206" i="1" s="1"/>
  <c r="DS291" i="1"/>
  <c r="DS165" i="1"/>
  <c r="EA291" i="1"/>
  <c r="EA165" i="1"/>
  <c r="EI291" i="1"/>
  <c r="EI165" i="1"/>
  <c r="EI168" i="1"/>
  <c r="EQ291" i="1"/>
  <c r="EQ165" i="1"/>
  <c r="FG291" i="1"/>
  <c r="FG165" i="1"/>
  <c r="FG170" i="1" s="1"/>
  <c r="FG206" i="1" s="1"/>
  <c r="FG168" i="1"/>
  <c r="FO291" i="1"/>
  <c r="FO168" i="1"/>
  <c r="FW291" i="1"/>
  <c r="FW165" i="1"/>
  <c r="FW170" i="1" s="1"/>
  <c r="FW206" i="1" s="1"/>
  <c r="FO165" i="1"/>
  <c r="DC168" i="1"/>
  <c r="FW168" i="1"/>
  <c r="AI168" i="1"/>
  <c r="CU200" i="1"/>
  <c r="CU208" i="1" s="1"/>
  <c r="CB170" i="1"/>
  <c r="CB206" i="1" s="1"/>
  <c r="DV168" i="1"/>
  <c r="BY247" i="1"/>
  <c r="FA247" i="1"/>
  <c r="FB200" i="1"/>
  <c r="FB208" i="1" s="1"/>
  <c r="AE200" i="1"/>
  <c r="AE208" i="1" s="1"/>
  <c r="CQ200" i="1"/>
  <c r="CQ208" i="1" s="1"/>
  <c r="EN170" i="1"/>
  <c r="EN206" i="1" s="1"/>
  <c r="I168" i="1"/>
  <c r="Q168" i="1"/>
  <c r="AW168" i="1"/>
  <c r="BE168" i="1"/>
  <c r="BU168" i="1"/>
  <c r="CC168" i="1"/>
  <c r="DI168" i="1"/>
  <c r="DQ168" i="1"/>
  <c r="EG168" i="1"/>
  <c r="EO168" i="1"/>
  <c r="FU168" i="1"/>
  <c r="ED168" i="1"/>
  <c r="BZ291" i="1"/>
  <c r="BZ165" i="1"/>
  <c r="BZ170" i="1" s="1"/>
  <c r="BZ206" i="1" s="1"/>
  <c r="CH291" i="1"/>
  <c r="CH168" i="1"/>
  <c r="CH165" i="1"/>
  <c r="CH170" i="1" s="1"/>
  <c r="CH206" i="1" s="1"/>
  <c r="CP291" i="1"/>
  <c r="CP168" i="1"/>
  <c r="CX291" i="1"/>
  <c r="CX165" i="1"/>
  <c r="CX170" i="1" s="1"/>
  <c r="CX206" i="1" s="1"/>
  <c r="DF291" i="1"/>
  <c r="DF168" i="1"/>
  <c r="DF165" i="1"/>
  <c r="DF170" i="1" s="1"/>
  <c r="DF206" i="1" s="1"/>
  <c r="DN291" i="1"/>
  <c r="DN168" i="1"/>
  <c r="DN170" i="1" s="1"/>
  <c r="DN206" i="1" s="1"/>
  <c r="EL291" i="1"/>
  <c r="EL165" i="1"/>
  <c r="EL170" i="1" s="1"/>
  <c r="EL206" i="1" s="1"/>
  <c r="ET291" i="1"/>
  <c r="ET168" i="1"/>
  <c r="ET165" i="1"/>
  <c r="FB291" i="1"/>
  <c r="FB168" i="1"/>
  <c r="FB170" i="1" s="1"/>
  <c r="FB206" i="1" s="1"/>
  <c r="FJ291" i="1"/>
  <c r="FJ165" i="1"/>
  <c r="FJ170" i="1" s="1"/>
  <c r="FJ206" i="1" s="1"/>
  <c r="FR291" i="1"/>
  <c r="FR168" i="1"/>
  <c r="FR165" i="1"/>
  <c r="FR170" i="1" s="1"/>
  <c r="FR206" i="1" s="1"/>
  <c r="CP165" i="1"/>
  <c r="CP170" i="1" s="1"/>
  <c r="CP206" i="1" s="1"/>
  <c r="C168" i="1"/>
  <c r="S168" i="1"/>
  <c r="AA168" i="1"/>
  <c r="AA170" i="1" s="1"/>
  <c r="AA206" i="1" s="1"/>
  <c r="BG168" i="1"/>
  <c r="BO168" i="1"/>
  <c r="BO170" i="1" s="1"/>
  <c r="BO206" i="1" s="1"/>
  <c r="CE168" i="1"/>
  <c r="CM168" i="1"/>
  <c r="CM170" i="1" s="1"/>
  <c r="CM206" i="1" s="1"/>
  <c r="DS168" i="1"/>
  <c r="EA168" i="1"/>
  <c r="EQ168" i="1"/>
  <c r="EY168" i="1"/>
  <c r="D200" i="1"/>
  <c r="D208" i="1" s="1"/>
  <c r="T200" i="1"/>
  <c r="T208" i="1" s="1"/>
  <c r="BP200" i="1"/>
  <c r="BP208" i="1" s="1"/>
  <c r="CF200" i="1"/>
  <c r="CF208" i="1" s="1"/>
  <c r="AW200" i="1"/>
  <c r="AW208" i="1" s="1"/>
  <c r="CS200" i="1"/>
  <c r="CS208" i="1" s="1"/>
  <c r="DY200" i="1"/>
  <c r="DY208" i="1" s="1"/>
  <c r="FE200" i="1"/>
  <c r="FE208" i="1" s="1"/>
  <c r="M165" i="1"/>
  <c r="M170" i="1" s="1"/>
  <c r="M206" i="1" s="1"/>
  <c r="AE165" i="1"/>
  <c r="AE170" i="1" s="1"/>
  <c r="AE206" i="1" s="1"/>
  <c r="AN165" i="1"/>
  <c r="AN170" i="1" s="1"/>
  <c r="AN206" i="1" s="1"/>
  <c r="BY165" i="1"/>
  <c r="BY170" i="1" s="1"/>
  <c r="BY206" i="1" s="1"/>
  <c r="CQ165" i="1"/>
  <c r="CQ170" i="1" s="1"/>
  <c r="CQ206" i="1" s="1"/>
  <c r="CZ165" i="1"/>
  <c r="CZ170" i="1" s="1"/>
  <c r="CZ206" i="1" s="1"/>
  <c r="EB165" i="1"/>
  <c r="EB170" i="1" s="1"/>
  <c r="EB206" i="1" s="1"/>
  <c r="FC165" i="1"/>
  <c r="FC170" i="1" s="1"/>
  <c r="FC206" i="1" s="1"/>
  <c r="FL165" i="1"/>
  <c r="FL170" i="1" s="1"/>
  <c r="FL206" i="1" s="1"/>
  <c r="BY192" i="1"/>
  <c r="FA192" i="1"/>
  <c r="BQ200" i="1"/>
  <c r="BQ208" i="1" s="1"/>
  <c r="BY200" i="1"/>
  <c r="BY208" i="1" s="1"/>
  <c r="CW200" i="1"/>
  <c r="CW208" i="1" s="1"/>
  <c r="E165" i="1"/>
  <c r="E170" i="1" s="1"/>
  <c r="E206" i="1" s="1"/>
  <c r="AF165" i="1"/>
  <c r="AF170" i="1" s="1"/>
  <c r="AF206" i="1" s="1"/>
  <c r="BQ165" i="1"/>
  <c r="BQ170" i="1" s="1"/>
  <c r="BQ206" i="1" s="1"/>
  <c r="CR165" i="1"/>
  <c r="CR170" i="1" s="1"/>
  <c r="CR206" i="1" s="1"/>
  <c r="DT165" i="1"/>
  <c r="DT170" i="1" s="1"/>
  <c r="DT206" i="1" s="1"/>
  <c r="FD165" i="1"/>
  <c r="FD170" i="1" s="1"/>
  <c r="FD206" i="1" s="1"/>
  <c r="N200" i="1"/>
  <c r="N208" i="1" s="1"/>
  <c r="V200" i="1"/>
  <c r="V208" i="1" s="1"/>
  <c r="AT200" i="1"/>
  <c r="AT208" i="1" s="1"/>
  <c r="DF200" i="1"/>
  <c r="DF208" i="1" s="1"/>
  <c r="EL200" i="1"/>
  <c r="EL208" i="1" s="1"/>
  <c r="FR200" i="1"/>
  <c r="FR208" i="1" s="1"/>
  <c r="EZ165" i="1"/>
  <c r="EZ170" i="1" s="1"/>
  <c r="EZ206" i="1" s="1"/>
  <c r="FZ167" i="1"/>
  <c r="CV168" i="1"/>
  <c r="CV170" i="1" s="1"/>
  <c r="CV206" i="1" s="1"/>
  <c r="FH168" i="1"/>
  <c r="J200" i="1"/>
  <c r="J208" i="1" s="1"/>
  <c r="AH200" i="1"/>
  <c r="AH208" i="1" s="1"/>
  <c r="BF200" i="1"/>
  <c r="BF208" i="1" s="1"/>
  <c r="BV200" i="1"/>
  <c r="BV208" i="1" s="1"/>
  <c r="CT200" i="1"/>
  <c r="CT208" i="1" s="1"/>
  <c r="DB200" i="1"/>
  <c r="DB208" i="1" s="1"/>
  <c r="DR200" i="1"/>
  <c r="DR208" i="1" s="1"/>
  <c r="EH200" i="1"/>
  <c r="EH208" i="1" s="1"/>
  <c r="FF200" i="1"/>
  <c r="FF208" i="1" s="1"/>
  <c r="FN200" i="1"/>
  <c r="FN208" i="1" s="1"/>
  <c r="AC165" i="1"/>
  <c r="AC170" i="1" s="1"/>
  <c r="AC206" i="1" s="1"/>
  <c r="BD165" i="1"/>
  <c r="BD170" i="1" s="1"/>
  <c r="BD206" i="1" s="1"/>
  <c r="DP165" i="1"/>
  <c r="DP170" i="1" s="1"/>
  <c r="DP206" i="1" s="1"/>
  <c r="ER165" i="1"/>
  <c r="ER170" i="1" s="1"/>
  <c r="ER206" i="1" s="1"/>
  <c r="S200" i="1"/>
  <c r="S208" i="1" s="1"/>
  <c r="AY200" i="1"/>
  <c r="AY208" i="1" s="1"/>
  <c r="CE200" i="1"/>
  <c r="CE208" i="1" s="1"/>
  <c r="DK200" i="1"/>
  <c r="DK208" i="1" s="1"/>
  <c r="EQ200" i="1"/>
  <c r="EQ208" i="1" s="1"/>
  <c r="BY260" i="1"/>
  <c r="DW247" i="1"/>
  <c r="DW260" i="1" s="1"/>
  <c r="FV304" i="1"/>
  <c r="FV312" i="1" s="1"/>
  <c r="FV269" i="1"/>
  <c r="FV282" i="1" s="1"/>
  <c r="FV296" i="1" s="1"/>
  <c r="E305" i="1"/>
  <c r="E273" i="1"/>
  <c r="M305" i="1"/>
  <c r="M273" i="1"/>
  <c r="U305" i="1"/>
  <c r="U273" i="1"/>
  <c r="AC273" i="1"/>
  <c r="AC305" i="1"/>
  <c r="AK305" i="1"/>
  <c r="AK273" i="1"/>
  <c r="AS305" i="1"/>
  <c r="AS273" i="1"/>
  <c r="BA305" i="1"/>
  <c r="BA273" i="1"/>
  <c r="BI305" i="1"/>
  <c r="BI273" i="1"/>
  <c r="BQ305" i="1"/>
  <c r="BQ273" i="1"/>
  <c r="BY305" i="1"/>
  <c r="BY273" i="1"/>
  <c r="CG305" i="1"/>
  <c r="CG273" i="1"/>
  <c r="CO305" i="1"/>
  <c r="CO273" i="1"/>
  <c r="DE305" i="1"/>
  <c r="DE273" i="1"/>
  <c r="DM305" i="1"/>
  <c r="DM273" i="1"/>
  <c r="DU305" i="1"/>
  <c r="DU273" i="1"/>
  <c r="EC305" i="1"/>
  <c r="EC273" i="1"/>
  <c r="EK305" i="1"/>
  <c r="EK273" i="1"/>
  <c r="ES305" i="1"/>
  <c r="ES273" i="1"/>
  <c r="FA305" i="1"/>
  <c r="FA273" i="1"/>
  <c r="FI305" i="1"/>
  <c r="FI273" i="1"/>
  <c r="FQ305" i="1"/>
  <c r="FQ273" i="1"/>
  <c r="FA260" i="1"/>
  <c r="E304" i="1"/>
  <c r="E312" i="1" s="1"/>
  <c r="E269" i="1"/>
  <c r="E282" i="1" s="1"/>
  <c r="E296" i="1" s="1"/>
  <c r="M304" i="1"/>
  <c r="M269" i="1"/>
  <c r="M282" i="1" s="1"/>
  <c r="M296" i="1" s="1"/>
  <c r="U304" i="1"/>
  <c r="U312" i="1" s="1"/>
  <c r="U269" i="1"/>
  <c r="U282" i="1" s="1"/>
  <c r="U296" i="1" s="1"/>
  <c r="AC304" i="1"/>
  <c r="AC312" i="1" s="1"/>
  <c r="AC269" i="1"/>
  <c r="AC282" i="1" s="1"/>
  <c r="AC296" i="1" s="1"/>
  <c r="AK304" i="1"/>
  <c r="AK312" i="1" s="1"/>
  <c r="AK269" i="1"/>
  <c r="AK282" i="1" s="1"/>
  <c r="AK296" i="1" s="1"/>
  <c r="AS304" i="1"/>
  <c r="AS269" i="1"/>
  <c r="AS282" i="1" s="1"/>
  <c r="AS296" i="1" s="1"/>
  <c r="BA304" i="1"/>
  <c r="BA312" i="1" s="1"/>
  <c r="BA269" i="1"/>
  <c r="BA282" i="1" s="1"/>
  <c r="BA296" i="1" s="1"/>
  <c r="BI304" i="1"/>
  <c r="BI269" i="1"/>
  <c r="BI282" i="1" s="1"/>
  <c r="BI296" i="1" s="1"/>
  <c r="BQ304" i="1"/>
  <c r="BQ312" i="1" s="1"/>
  <c r="BQ269" i="1"/>
  <c r="BQ282" i="1" s="1"/>
  <c r="BQ296" i="1" s="1"/>
  <c r="BY304" i="1"/>
  <c r="BY269" i="1"/>
  <c r="BY282" i="1" s="1"/>
  <c r="BY296" i="1" s="1"/>
  <c r="CG304" i="1"/>
  <c r="CG312" i="1" s="1"/>
  <c r="CG269" i="1"/>
  <c r="CG282" i="1" s="1"/>
  <c r="CG296" i="1" s="1"/>
  <c r="CO304" i="1"/>
  <c r="CO269" i="1"/>
  <c r="CO282" i="1" s="1"/>
  <c r="CO296" i="1" s="1"/>
  <c r="CW304" i="1"/>
  <c r="CW312" i="1" s="1"/>
  <c r="CW269" i="1"/>
  <c r="CW282" i="1" s="1"/>
  <c r="CW296" i="1" s="1"/>
  <c r="DE304" i="1"/>
  <c r="DE269" i="1"/>
  <c r="DE282" i="1" s="1"/>
  <c r="DE296" i="1" s="1"/>
  <c r="DM304" i="1"/>
  <c r="DM269" i="1"/>
  <c r="DM282" i="1" s="1"/>
  <c r="DM296" i="1" s="1"/>
  <c r="DU304" i="1"/>
  <c r="DU312" i="1" s="1"/>
  <c r="DU269" i="1"/>
  <c r="DU282" i="1" s="1"/>
  <c r="DU296" i="1" s="1"/>
  <c r="EC304" i="1"/>
  <c r="EC312" i="1" s="1"/>
  <c r="EC269" i="1"/>
  <c r="EC282" i="1" s="1"/>
  <c r="EC296" i="1" s="1"/>
  <c r="EK304" i="1"/>
  <c r="EK269" i="1"/>
  <c r="EK282" i="1" s="1"/>
  <c r="EK296" i="1" s="1"/>
  <c r="ES304" i="1"/>
  <c r="ES269" i="1"/>
  <c r="ES282" i="1" s="1"/>
  <c r="ES296" i="1" s="1"/>
  <c r="FA304" i="1"/>
  <c r="FA312" i="1" s="1"/>
  <c r="FA269" i="1"/>
  <c r="FA282" i="1" s="1"/>
  <c r="FA296" i="1" s="1"/>
  <c r="FI304" i="1"/>
  <c r="FI312" i="1" s="1"/>
  <c r="FI269" i="1"/>
  <c r="FI282" i="1" s="1"/>
  <c r="FI296" i="1" s="1"/>
  <c r="FQ304" i="1"/>
  <c r="FQ269" i="1"/>
  <c r="FQ282" i="1" s="1"/>
  <c r="FQ296" i="1" s="1"/>
  <c r="F304" i="1"/>
  <c r="F269" i="1"/>
  <c r="F282" i="1" s="1"/>
  <c r="F296" i="1" s="1"/>
  <c r="V304" i="1"/>
  <c r="V312" i="1" s="1"/>
  <c r="V269" i="1"/>
  <c r="V282" i="1" s="1"/>
  <c r="V296" i="1" s="1"/>
  <c r="AD304" i="1"/>
  <c r="AD269" i="1"/>
  <c r="AD282" i="1" s="1"/>
  <c r="AD296" i="1" s="1"/>
  <c r="AL304" i="1"/>
  <c r="AL269" i="1"/>
  <c r="AL282" i="1" s="1"/>
  <c r="AL296" i="1" s="1"/>
  <c r="AT312" i="1"/>
  <c r="BB304" i="1"/>
  <c r="BB269" i="1"/>
  <c r="BB282" i="1" s="1"/>
  <c r="BB296" i="1" s="1"/>
  <c r="BJ312" i="1"/>
  <c r="BR304" i="1"/>
  <c r="BR269" i="1"/>
  <c r="BR282" i="1" s="1"/>
  <c r="BR296" i="1" s="1"/>
  <c r="BZ304" i="1"/>
  <c r="BZ312" i="1" s="1"/>
  <c r="BZ269" i="1"/>
  <c r="BZ282" i="1" s="1"/>
  <c r="BZ296" i="1" s="1"/>
  <c r="CH304" i="1"/>
  <c r="CH312" i="1" s="1"/>
  <c r="CH269" i="1"/>
  <c r="CH282" i="1" s="1"/>
  <c r="CH296" i="1" s="1"/>
  <c r="CP304" i="1"/>
  <c r="CP312" i="1" s="1"/>
  <c r="CP269" i="1"/>
  <c r="CP282" i="1" s="1"/>
  <c r="CP296" i="1" s="1"/>
  <c r="CX304" i="1"/>
  <c r="CX269" i="1"/>
  <c r="CX282" i="1" s="1"/>
  <c r="CX296" i="1" s="1"/>
  <c r="DF304" i="1"/>
  <c r="DF312" i="1" s="1"/>
  <c r="DF269" i="1"/>
  <c r="DF282" i="1" s="1"/>
  <c r="DF296" i="1" s="1"/>
  <c r="DN304" i="1"/>
  <c r="DN312" i="1" s="1"/>
  <c r="DN269" i="1"/>
  <c r="DN282" i="1" s="1"/>
  <c r="DN296" i="1" s="1"/>
  <c r="DV312" i="1"/>
  <c r="ED304" i="1"/>
  <c r="ED269" i="1"/>
  <c r="ED282" i="1" s="1"/>
  <c r="ED296" i="1" s="1"/>
  <c r="EL312" i="1"/>
  <c r="ET304" i="1"/>
  <c r="ET269" i="1"/>
  <c r="ET282" i="1" s="1"/>
  <c r="ET296" i="1" s="1"/>
  <c r="FJ304" i="1"/>
  <c r="FJ269" i="1"/>
  <c r="FJ282" i="1" s="1"/>
  <c r="FJ296" i="1" s="1"/>
  <c r="FR304" i="1"/>
  <c r="FR269" i="1"/>
  <c r="FR282" i="1" s="1"/>
  <c r="FR296" i="1" s="1"/>
  <c r="G305" i="1"/>
  <c r="G273" i="1"/>
  <c r="O305" i="1"/>
  <c r="O273" i="1"/>
  <c r="W305" i="1"/>
  <c r="W273" i="1"/>
  <c r="AE305" i="1"/>
  <c r="AE273" i="1"/>
  <c r="AM305" i="1"/>
  <c r="AM273" i="1"/>
  <c r="AU305" i="1"/>
  <c r="AU273" i="1"/>
  <c r="BC305" i="1"/>
  <c r="BC273" i="1"/>
  <c r="BK305" i="1"/>
  <c r="BK273" i="1"/>
  <c r="BS305" i="1"/>
  <c r="BS273" i="1"/>
  <c r="CA305" i="1"/>
  <c r="CA273" i="1"/>
  <c r="CI305" i="1"/>
  <c r="CI273" i="1"/>
  <c r="CQ305" i="1"/>
  <c r="CQ273" i="1"/>
  <c r="CY305" i="1"/>
  <c r="CY273" i="1"/>
  <c r="DG305" i="1"/>
  <c r="DG273" i="1"/>
  <c r="DO305" i="1"/>
  <c r="DO273" i="1"/>
  <c r="DW305" i="1"/>
  <c r="DW273" i="1"/>
  <c r="EE305" i="1"/>
  <c r="EE273" i="1"/>
  <c r="EM305" i="1"/>
  <c r="EM273" i="1"/>
  <c r="EU305" i="1"/>
  <c r="EU273" i="1"/>
  <c r="FC305" i="1"/>
  <c r="FC273" i="1"/>
  <c r="FK305" i="1"/>
  <c r="FK273" i="1"/>
  <c r="FZ270" i="1"/>
  <c r="D283" i="1"/>
  <c r="D297" i="1" s="1"/>
  <c r="J269" i="1"/>
  <c r="J282" i="1" s="1"/>
  <c r="J296" i="1" s="1"/>
  <c r="J304" i="1"/>
  <c r="J312" i="1" s="1"/>
  <c r="R304" i="1"/>
  <c r="R269" i="1"/>
  <c r="R282" i="1" s="1"/>
  <c r="R296" i="1" s="1"/>
  <c r="Z304" i="1"/>
  <c r="Z312" i="1" s="1"/>
  <c r="Z269" i="1"/>
  <c r="Z282" i="1" s="1"/>
  <c r="Z296" i="1" s="1"/>
  <c r="AH304" i="1"/>
  <c r="AH312" i="1" s="1"/>
  <c r="AH269" i="1"/>
  <c r="AH282" i="1" s="1"/>
  <c r="AH296" i="1" s="1"/>
  <c r="AP304" i="1"/>
  <c r="AP312" i="1" s="1"/>
  <c r="AP269" i="1"/>
  <c r="AP282" i="1" s="1"/>
  <c r="AP296" i="1" s="1"/>
  <c r="AX304" i="1"/>
  <c r="AX269" i="1"/>
  <c r="AX282" i="1" s="1"/>
  <c r="AX296" i="1" s="1"/>
  <c r="BF304" i="1"/>
  <c r="BF312" i="1" s="1"/>
  <c r="BF269" i="1"/>
  <c r="BF282" i="1" s="1"/>
  <c r="BF296" i="1" s="1"/>
  <c r="BN304" i="1"/>
  <c r="BN312" i="1" s="1"/>
  <c r="BN269" i="1"/>
  <c r="BN282" i="1" s="1"/>
  <c r="BN296" i="1" s="1"/>
  <c r="BV304" i="1"/>
  <c r="BV312" i="1" s="1"/>
  <c r="BV269" i="1"/>
  <c r="BV282" i="1" s="1"/>
  <c r="BV296" i="1" s="1"/>
  <c r="CD304" i="1"/>
  <c r="CD269" i="1"/>
  <c r="CD282" i="1" s="1"/>
  <c r="CD296" i="1" s="1"/>
  <c r="CL304" i="1"/>
  <c r="CL312" i="1" s="1"/>
  <c r="CL269" i="1"/>
  <c r="CL282" i="1" s="1"/>
  <c r="CL296" i="1" s="1"/>
  <c r="CT304" i="1"/>
  <c r="CT312" i="1" s="1"/>
  <c r="CT269" i="1"/>
  <c r="CT282" i="1" s="1"/>
  <c r="CT296" i="1" s="1"/>
  <c r="DB304" i="1"/>
  <c r="DB312" i="1" s="1"/>
  <c r="DB269" i="1"/>
  <c r="DB282" i="1" s="1"/>
  <c r="DB296" i="1" s="1"/>
  <c r="DJ304" i="1"/>
  <c r="DJ269" i="1"/>
  <c r="DJ282" i="1" s="1"/>
  <c r="DJ296" i="1" s="1"/>
  <c r="DR304" i="1"/>
  <c r="DR312" i="1" s="1"/>
  <c r="DR269" i="1"/>
  <c r="DR282" i="1" s="1"/>
  <c r="DR296" i="1" s="1"/>
  <c r="DZ304" i="1"/>
  <c r="DZ312" i="1" s="1"/>
  <c r="DZ269" i="1"/>
  <c r="DZ282" i="1" s="1"/>
  <c r="DZ296" i="1" s="1"/>
  <c r="EH304" i="1"/>
  <c r="EH312" i="1" s="1"/>
  <c r="EH269" i="1"/>
  <c r="EH282" i="1" s="1"/>
  <c r="EH296" i="1" s="1"/>
  <c r="EX304" i="1"/>
  <c r="EX269" i="1"/>
  <c r="EX282" i="1" s="1"/>
  <c r="EX296" i="1" s="1"/>
  <c r="FF304" i="1"/>
  <c r="FF269" i="1"/>
  <c r="FF282" i="1" s="1"/>
  <c r="FF296" i="1" s="1"/>
  <c r="FN304" i="1"/>
  <c r="FN269" i="1"/>
  <c r="FN282" i="1" s="1"/>
  <c r="FN296" i="1" s="1"/>
  <c r="FW304" i="1"/>
  <c r="FW269" i="1"/>
  <c r="FW282" i="1" s="1"/>
  <c r="FW296" i="1" s="1"/>
  <c r="FB269" i="1"/>
  <c r="FB282" i="1" s="1"/>
  <c r="FB296" i="1" s="1"/>
  <c r="C304" i="1"/>
  <c r="C269" i="1"/>
  <c r="K304" i="1"/>
  <c r="K269" i="1"/>
  <c r="K282" i="1" s="1"/>
  <c r="K296" i="1" s="1"/>
  <c r="S304" i="1"/>
  <c r="S312" i="1" s="1"/>
  <c r="S269" i="1"/>
  <c r="S282" i="1" s="1"/>
  <c r="S296" i="1" s="1"/>
  <c r="AA304" i="1"/>
  <c r="AA269" i="1"/>
  <c r="AA282" i="1" s="1"/>
  <c r="AA296" i="1" s="1"/>
  <c r="AI304" i="1"/>
  <c r="AI269" i="1"/>
  <c r="AI282" i="1" s="1"/>
  <c r="AI296" i="1" s="1"/>
  <c r="AQ304" i="1"/>
  <c r="AQ269" i="1"/>
  <c r="AQ282" i="1" s="1"/>
  <c r="AQ296" i="1" s="1"/>
  <c r="AY304" i="1"/>
  <c r="AY312" i="1" s="1"/>
  <c r="AY269" i="1"/>
  <c r="AY282" i="1" s="1"/>
  <c r="AY296" i="1" s="1"/>
  <c r="BG304" i="1"/>
  <c r="BG269" i="1"/>
  <c r="BG282" i="1" s="1"/>
  <c r="BG296" i="1" s="1"/>
  <c r="BO304" i="1"/>
  <c r="BO269" i="1"/>
  <c r="BO282" i="1" s="1"/>
  <c r="BO296" i="1" s="1"/>
  <c r="BW304" i="1"/>
  <c r="BW269" i="1"/>
  <c r="BW282" i="1" s="1"/>
  <c r="BW296" i="1" s="1"/>
  <c r="CE304" i="1"/>
  <c r="CE312" i="1" s="1"/>
  <c r="CE269" i="1"/>
  <c r="CE282" i="1" s="1"/>
  <c r="CE296" i="1" s="1"/>
  <c r="CM304" i="1"/>
  <c r="CM269" i="1"/>
  <c r="CM282" i="1" s="1"/>
  <c r="CM296" i="1" s="1"/>
  <c r="CU304" i="1"/>
  <c r="CU269" i="1"/>
  <c r="CU282" i="1" s="1"/>
  <c r="CU296" i="1" s="1"/>
  <c r="DC304" i="1"/>
  <c r="DC269" i="1"/>
  <c r="DC282" i="1" s="1"/>
  <c r="DC296" i="1" s="1"/>
  <c r="DK304" i="1"/>
  <c r="DK312" i="1" s="1"/>
  <c r="DK269" i="1"/>
  <c r="DK282" i="1" s="1"/>
  <c r="DK296" i="1" s="1"/>
  <c r="DS304" i="1"/>
  <c r="DS269" i="1"/>
  <c r="DS282" i="1" s="1"/>
  <c r="DS296" i="1" s="1"/>
  <c r="EA304" i="1"/>
  <c r="EA269" i="1"/>
  <c r="EA282" i="1" s="1"/>
  <c r="EA296" i="1" s="1"/>
  <c r="EI304" i="1"/>
  <c r="EI269" i="1"/>
  <c r="EI282" i="1" s="1"/>
  <c r="EI296" i="1" s="1"/>
  <c r="EQ304" i="1"/>
  <c r="EQ312" i="1" s="1"/>
  <c r="EQ269" i="1"/>
  <c r="EQ282" i="1" s="1"/>
  <c r="EQ296" i="1" s="1"/>
  <c r="EY304" i="1"/>
  <c r="EY269" i="1"/>
  <c r="EY282" i="1" s="1"/>
  <c r="EY296" i="1" s="1"/>
  <c r="FG304" i="1"/>
  <c r="FG269" i="1"/>
  <c r="FG282" i="1" s="1"/>
  <c r="FG296" i="1" s="1"/>
  <c r="FO304" i="1"/>
  <c r="FO269" i="1"/>
  <c r="FO282" i="1" s="1"/>
  <c r="FO296" i="1" s="1"/>
  <c r="D312" i="1"/>
  <c r="AJ312" i="1"/>
  <c r="AR312" i="1"/>
  <c r="BP312" i="1"/>
  <c r="CV312" i="1"/>
  <c r="DD312" i="1"/>
  <c r="EB312" i="1"/>
  <c r="ER304" i="1"/>
  <c r="ER269" i="1"/>
  <c r="ER282" i="1" s="1"/>
  <c r="ER296" i="1" s="1"/>
  <c r="EZ304" i="1"/>
  <c r="EZ269" i="1"/>
  <c r="EZ282" i="1" s="1"/>
  <c r="EZ296" i="1" s="1"/>
  <c r="FH304" i="1"/>
  <c r="FH269" i="1"/>
  <c r="FH282" i="1" s="1"/>
  <c r="FH296" i="1" s="1"/>
  <c r="FP304" i="1"/>
  <c r="FP269" i="1"/>
  <c r="FP282" i="1" s="1"/>
  <c r="FP296" i="1" s="1"/>
  <c r="FX304" i="1"/>
  <c r="FX269" i="1"/>
  <c r="FX282" i="1" s="1"/>
  <c r="FX296" i="1" s="1"/>
  <c r="AR269" i="1"/>
  <c r="AR282" i="1" s="1"/>
  <c r="AR296" i="1" s="1"/>
  <c r="BP269" i="1"/>
  <c r="BP282" i="1" s="1"/>
  <c r="BP296" i="1" s="1"/>
  <c r="G304" i="1"/>
  <c r="G269" i="1"/>
  <c r="G282" i="1" s="1"/>
  <c r="G296" i="1" s="1"/>
  <c r="O304" i="1"/>
  <c r="O269" i="1"/>
  <c r="O282" i="1" s="1"/>
  <c r="O296" i="1" s="1"/>
  <c r="W304" i="1"/>
  <c r="W269" i="1"/>
  <c r="W282" i="1" s="1"/>
  <c r="W296" i="1" s="1"/>
  <c r="AE304" i="1"/>
  <c r="AE312" i="1" s="1"/>
  <c r="AE269" i="1"/>
  <c r="AE282" i="1" s="1"/>
  <c r="AE296" i="1" s="1"/>
  <c r="AM304" i="1"/>
  <c r="AM269" i="1"/>
  <c r="AM282" i="1" s="1"/>
  <c r="AM296" i="1" s="1"/>
  <c r="AU304" i="1"/>
  <c r="AU269" i="1"/>
  <c r="AU282" i="1" s="1"/>
  <c r="AU296" i="1" s="1"/>
  <c r="BC304" i="1"/>
  <c r="BC269" i="1"/>
  <c r="BC282" i="1" s="1"/>
  <c r="BC296" i="1" s="1"/>
  <c r="BK304" i="1"/>
  <c r="BK312" i="1" s="1"/>
  <c r="BK269" i="1"/>
  <c r="BK282" i="1" s="1"/>
  <c r="BK296" i="1" s="1"/>
  <c r="BS304" i="1"/>
  <c r="BS269" i="1"/>
  <c r="BS282" i="1" s="1"/>
  <c r="BS296" i="1" s="1"/>
  <c r="CA304" i="1"/>
  <c r="CA269" i="1"/>
  <c r="CA282" i="1" s="1"/>
  <c r="CA296" i="1" s="1"/>
  <c r="CI304" i="1"/>
  <c r="CI269" i="1"/>
  <c r="CI282" i="1" s="1"/>
  <c r="CI296" i="1" s="1"/>
  <c r="CQ304" i="1"/>
  <c r="CQ312" i="1" s="1"/>
  <c r="CQ269" i="1"/>
  <c r="CQ282" i="1" s="1"/>
  <c r="CQ296" i="1" s="1"/>
  <c r="CY304" i="1"/>
  <c r="CY269" i="1"/>
  <c r="CY282" i="1" s="1"/>
  <c r="CY296" i="1" s="1"/>
  <c r="DG304" i="1"/>
  <c r="DG269" i="1"/>
  <c r="DG282" i="1" s="1"/>
  <c r="DG296" i="1" s="1"/>
  <c r="DO304" i="1"/>
  <c r="DO269" i="1"/>
  <c r="DO282" i="1" s="1"/>
  <c r="DO296" i="1" s="1"/>
  <c r="DW304" i="1"/>
  <c r="DW312" i="1" s="1"/>
  <c r="DW269" i="1"/>
  <c r="DW282" i="1" s="1"/>
  <c r="DW296" i="1" s="1"/>
  <c r="EE269" i="1"/>
  <c r="EE282" i="1" s="1"/>
  <c r="EE296" i="1" s="1"/>
  <c r="EE304" i="1"/>
  <c r="EM269" i="1"/>
  <c r="EM282" i="1" s="1"/>
  <c r="EM296" i="1" s="1"/>
  <c r="EM304" i="1"/>
  <c r="EU304" i="1"/>
  <c r="EU269" i="1"/>
  <c r="EU282" i="1" s="1"/>
  <c r="EU296" i="1" s="1"/>
  <c r="FC312" i="1"/>
  <c r="FK312" i="1"/>
  <c r="FK269" i="1"/>
  <c r="FK282" i="1" s="1"/>
  <c r="FK296" i="1" s="1"/>
  <c r="H304" i="1"/>
  <c r="H312" i="1" s="1"/>
  <c r="H269" i="1"/>
  <c r="H282" i="1" s="1"/>
  <c r="H296" i="1" s="1"/>
  <c r="P269" i="1"/>
  <c r="P282" i="1" s="1"/>
  <c r="P296" i="1" s="1"/>
  <c r="P304" i="1"/>
  <c r="P312" i="1" s="1"/>
  <c r="X304" i="1"/>
  <c r="X269" i="1"/>
  <c r="X282" i="1" s="1"/>
  <c r="X296" i="1" s="1"/>
  <c r="AF304" i="1"/>
  <c r="AF312" i="1" s="1"/>
  <c r="AF269" i="1"/>
  <c r="AF282" i="1" s="1"/>
  <c r="AF296" i="1" s="1"/>
  <c r="AN304" i="1"/>
  <c r="AN312" i="1" s="1"/>
  <c r="AN269" i="1"/>
  <c r="AN282" i="1" s="1"/>
  <c r="AN296" i="1" s="1"/>
  <c r="AV304" i="1"/>
  <c r="AV312" i="1" s="1"/>
  <c r="AV269" i="1"/>
  <c r="AV282" i="1" s="1"/>
  <c r="AV296" i="1" s="1"/>
  <c r="BD304" i="1"/>
  <c r="BD312" i="1" s="1"/>
  <c r="BD269" i="1"/>
  <c r="BD282" i="1" s="1"/>
  <c r="BD296" i="1" s="1"/>
  <c r="BL304" i="1"/>
  <c r="BL312" i="1" s="1"/>
  <c r="BL269" i="1"/>
  <c r="BL282" i="1" s="1"/>
  <c r="BL296" i="1" s="1"/>
  <c r="BT304" i="1"/>
  <c r="BT312" i="1" s="1"/>
  <c r="BT269" i="1"/>
  <c r="BT282" i="1" s="1"/>
  <c r="BT296" i="1" s="1"/>
  <c r="CB304" i="1"/>
  <c r="CB269" i="1"/>
  <c r="CB282" i="1" s="1"/>
  <c r="CB296" i="1" s="1"/>
  <c r="CJ304" i="1"/>
  <c r="CJ312" i="1" s="1"/>
  <c r="CJ269" i="1"/>
  <c r="CJ282" i="1" s="1"/>
  <c r="CJ296" i="1" s="1"/>
  <c r="CR304" i="1"/>
  <c r="CR269" i="1"/>
  <c r="CR282" i="1" s="1"/>
  <c r="CR296" i="1" s="1"/>
  <c r="CZ304" i="1"/>
  <c r="CZ312" i="1" s="1"/>
  <c r="CZ269" i="1"/>
  <c r="CZ282" i="1" s="1"/>
  <c r="CZ296" i="1" s="1"/>
  <c r="DH304" i="1"/>
  <c r="DH269" i="1"/>
  <c r="DH282" i="1" s="1"/>
  <c r="DH296" i="1" s="1"/>
  <c r="DP304" i="1"/>
  <c r="DP312" i="1" s="1"/>
  <c r="DP269" i="1"/>
  <c r="DP282" i="1" s="1"/>
  <c r="DP296" i="1" s="1"/>
  <c r="DX304" i="1"/>
  <c r="DX269" i="1"/>
  <c r="DX282" i="1" s="1"/>
  <c r="DX296" i="1" s="1"/>
  <c r="EF304" i="1"/>
  <c r="EF312" i="1" s="1"/>
  <c r="EF269" i="1"/>
  <c r="EF282" i="1" s="1"/>
  <c r="EF296" i="1" s="1"/>
  <c r="EN304" i="1"/>
  <c r="EN269" i="1"/>
  <c r="EN282" i="1" s="1"/>
  <c r="EN296" i="1" s="1"/>
  <c r="EV304" i="1"/>
  <c r="EV312" i="1" s="1"/>
  <c r="EV269" i="1"/>
  <c r="EV282" i="1" s="1"/>
  <c r="EV296" i="1" s="1"/>
  <c r="FD304" i="1"/>
  <c r="FD269" i="1"/>
  <c r="FD282" i="1" s="1"/>
  <c r="FD296" i="1" s="1"/>
  <c r="FL304" i="1"/>
  <c r="FL312" i="1" s="1"/>
  <c r="FL269" i="1"/>
  <c r="FL282" i="1" s="1"/>
  <c r="FL296" i="1" s="1"/>
  <c r="J305" i="1"/>
  <c r="J273" i="1"/>
  <c r="R305" i="1"/>
  <c r="R273" i="1"/>
  <c r="Z305" i="1"/>
  <c r="Z273" i="1"/>
  <c r="AH305" i="1"/>
  <c r="AH273" i="1"/>
  <c r="AP305" i="1"/>
  <c r="AP273" i="1"/>
  <c r="AX305" i="1"/>
  <c r="AX273" i="1"/>
  <c r="BF305" i="1"/>
  <c r="BF273" i="1"/>
  <c r="BN305" i="1"/>
  <c r="BN273" i="1"/>
  <c r="BV305" i="1"/>
  <c r="BV273" i="1"/>
  <c r="CD305" i="1"/>
  <c r="CD273" i="1"/>
  <c r="CL305" i="1"/>
  <c r="CL273" i="1"/>
  <c r="CT305" i="1"/>
  <c r="CT273" i="1"/>
  <c r="DB305" i="1"/>
  <c r="DB273" i="1"/>
  <c r="DJ305" i="1"/>
  <c r="DJ273" i="1"/>
  <c r="DR305" i="1"/>
  <c r="DR273" i="1"/>
  <c r="DZ305" i="1"/>
  <c r="DZ273" i="1"/>
  <c r="EH305" i="1"/>
  <c r="EH273" i="1"/>
  <c r="EP305" i="1"/>
  <c r="EP312" i="1" s="1"/>
  <c r="EP273" i="1"/>
  <c r="EX305" i="1"/>
  <c r="EX273" i="1"/>
  <c r="FF305" i="1"/>
  <c r="FF273" i="1"/>
  <c r="FN305" i="1"/>
  <c r="FN273" i="1"/>
  <c r="FW305" i="1"/>
  <c r="FW273" i="1"/>
  <c r="FS269" i="1"/>
  <c r="FS282" i="1" s="1"/>
  <c r="FS296" i="1" s="1"/>
  <c r="C305" i="1"/>
  <c r="C273" i="1"/>
  <c r="K305" i="1"/>
  <c r="K273" i="1"/>
  <c r="S305" i="1"/>
  <c r="S273" i="1"/>
  <c r="AA305" i="1"/>
  <c r="AA273" i="1"/>
  <c r="AI305" i="1"/>
  <c r="AI273" i="1"/>
  <c r="AQ305" i="1"/>
  <c r="AQ273" i="1"/>
  <c r="AY305" i="1"/>
  <c r="AY273" i="1"/>
  <c r="BG305" i="1"/>
  <c r="BG273" i="1"/>
  <c r="BO305" i="1"/>
  <c r="BO273" i="1"/>
  <c r="BW305" i="1"/>
  <c r="BW273" i="1"/>
  <c r="CE305" i="1"/>
  <c r="CE273" i="1"/>
  <c r="CM305" i="1"/>
  <c r="CM273" i="1"/>
  <c r="CU305" i="1"/>
  <c r="CU273" i="1"/>
  <c r="DC273" i="1"/>
  <c r="DC305" i="1"/>
  <c r="DK273" i="1"/>
  <c r="DK305" i="1"/>
  <c r="DS305" i="1"/>
  <c r="DS273" i="1"/>
  <c r="EA305" i="1"/>
  <c r="EA273" i="1"/>
  <c r="EI305" i="1"/>
  <c r="EI273" i="1"/>
  <c r="EY305" i="1"/>
  <c r="EY273" i="1"/>
  <c r="FG305" i="1"/>
  <c r="FG273" i="1"/>
  <c r="FO305" i="1"/>
  <c r="FO273" i="1"/>
  <c r="I312" i="1"/>
  <c r="Q312" i="1"/>
  <c r="AO312" i="1"/>
  <c r="BU312" i="1"/>
  <c r="CC312" i="1"/>
  <c r="CS312" i="1"/>
  <c r="DA312" i="1"/>
  <c r="EO304" i="1"/>
  <c r="EO312" i="1" s="1"/>
  <c r="EO269" i="1"/>
  <c r="EO282" i="1" s="1"/>
  <c r="EO296" i="1" s="1"/>
  <c r="EW304" i="1"/>
  <c r="EW312" i="1" s="1"/>
  <c r="EW269" i="1"/>
  <c r="EW282" i="1" s="1"/>
  <c r="EW296" i="1" s="1"/>
  <c r="FE304" i="1"/>
  <c r="FE269" i="1"/>
  <c r="FE282" i="1" s="1"/>
  <c r="FE296" i="1" s="1"/>
  <c r="FM304" i="1"/>
  <c r="FM269" i="1"/>
  <c r="FM282" i="1" s="1"/>
  <c r="FM296" i="1" s="1"/>
  <c r="FU312" i="1"/>
  <c r="H305" i="1"/>
  <c r="H273" i="1"/>
  <c r="X305" i="1"/>
  <c r="X273" i="1"/>
  <c r="AN305" i="1"/>
  <c r="AN273" i="1"/>
  <c r="BD305" i="1"/>
  <c r="BD273" i="1"/>
  <c r="BT305" i="1"/>
  <c r="BT273" i="1"/>
  <c r="CB305" i="1"/>
  <c r="CB273" i="1"/>
  <c r="CJ305" i="1"/>
  <c r="CJ273" i="1"/>
  <c r="CR305" i="1"/>
  <c r="CR273" i="1"/>
  <c r="CZ305" i="1"/>
  <c r="CZ273" i="1"/>
  <c r="DH305" i="1"/>
  <c r="DH273" i="1"/>
  <c r="DP305" i="1"/>
  <c r="DP273" i="1"/>
  <c r="DX305" i="1"/>
  <c r="DX273" i="1"/>
  <c r="EF305" i="1"/>
  <c r="EF273" i="1"/>
  <c r="EN305" i="1"/>
  <c r="EN273" i="1"/>
  <c r="EV305" i="1"/>
  <c r="EV273" i="1"/>
  <c r="FD305" i="1"/>
  <c r="FD273" i="1"/>
  <c r="FL305" i="1"/>
  <c r="FL273" i="1"/>
  <c r="P273" i="1"/>
  <c r="I305" i="1"/>
  <c r="I273" i="1"/>
  <c r="Q305" i="1"/>
  <c r="Q273" i="1"/>
  <c r="Y305" i="1"/>
  <c r="Y312" i="1" s="1"/>
  <c r="Y273" i="1"/>
  <c r="AG273" i="1"/>
  <c r="AG305" i="1"/>
  <c r="AG312" i="1" s="1"/>
  <c r="AO305" i="1"/>
  <c r="AO273" i="1"/>
  <c r="AW305" i="1"/>
  <c r="AW312" i="1" s="1"/>
  <c r="AW273" i="1"/>
  <c r="BE305" i="1"/>
  <c r="BE312" i="1" s="1"/>
  <c r="BE273" i="1"/>
  <c r="BM305" i="1"/>
  <c r="BM312" i="1" s="1"/>
  <c r="BM273" i="1"/>
  <c r="BU273" i="1"/>
  <c r="BU305" i="1"/>
  <c r="CK305" i="1"/>
  <c r="CK312" i="1" s="1"/>
  <c r="CK273" i="1"/>
  <c r="CS305" i="1"/>
  <c r="CS273" i="1"/>
  <c r="DA305" i="1"/>
  <c r="DA273" i="1"/>
  <c r="DI305" i="1"/>
  <c r="DI312" i="1" s="1"/>
  <c r="DI273" i="1"/>
  <c r="DQ273" i="1"/>
  <c r="DQ305" i="1"/>
  <c r="DQ312" i="1" s="1"/>
  <c r="DY305" i="1"/>
  <c r="DY312" i="1" s="1"/>
  <c r="DY273" i="1"/>
  <c r="EG305" i="1"/>
  <c r="EG312" i="1" s="1"/>
  <c r="EG273" i="1"/>
  <c r="EO305" i="1"/>
  <c r="EO273" i="1"/>
  <c r="EW305" i="1"/>
  <c r="EW273" i="1"/>
  <c r="FE305" i="1"/>
  <c r="FE273" i="1"/>
  <c r="FM305" i="1"/>
  <c r="FM273" i="1"/>
  <c r="D305" i="1"/>
  <c r="D273" i="1"/>
  <c r="L305" i="1"/>
  <c r="L312" i="1" s="1"/>
  <c r="L273" i="1"/>
  <c r="T305" i="1"/>
  <c r="T312" i="1" s="1"/>
  <c r="T273" i="1"/>
  <c r="AB305" i="1"/>
  <c r="AB312" i="1" s="1"/>
  <c r="AB273" i="1"/>
  <c r="AJ305" i="1"/>
  <c r="AJ273" i="1"/>
  <c r="AR305" i="1"/>
  <c r="AR273" i="1"/>
  <c r="AZ305" i="1"/>
  <c r="AZ312" i="1" s="1"/>
  <c r="AZ273" i="1"/>
  <c r="BH305" i="1"/>
  <c r="BH312" i="1" s="1"/>
  <c r="BH273" i="1"/>
  <c r="BP305" i="1"/>
  <c r="BP273" i="1"/>
  <c r="BX305" i="1"/>
  <c r="BX312" i="1" s="1"/>
  <c r="BX273" i="1"/>
  <c r="CF305" i="1"/>
  <c r="CF312" i="1" s="1"/>
  <c r="CF273" i="1"/>
  <c r="CN305" i="1"/>
  <c r="CN312" i="1" s="1"/>
  <c r="CN273" i="1"/>
  <c r="CV305" i="1"/>
  <c r="CV273" i="1"/>
  <c r="DD305" i="1"/>
  <c r="DD273" i="1"/>
  <c r="DL305" i="1"/>
  <c r="DL312" i="1" s="1"/>
  <c r="DL273" i="1"/>
  <c r="DT305" i="1"/>
  <c r="DT312" i="1" s="1"/>
  <c r="DT273" i="1"/>
  <c r="EB305" i="1"/>
  <c r="EB273" i="1"/>
  <c r="EJ305" i="1"/>
  <c r="EJ312" i="1" s="1"/>
  <c r="EJ273" i="1"/>
  <c r="ER305" i="1"/>
  <c r="ER273" i="1"/>
  <c r="EZ305" i="1"/>
  <c r="EZ273" i="1"/>
  <c r="FH305" i="1"/>
  <c r="FH273" i="1"/>
  <c r="FP305" i="1"/>
  <c r="FP273" i="1"/>
  <c r="FX305" i="1"/>
  <c r="FX273" i="1"/>
  <c r="CC273" i="1"/>
  <c r="F305" i="1"/>
  <c r="F273" i="1"/>
  <c r="N305" i="1"/>
  <c r="N312" i="1" s="1"/>
  <c r="N273" i="1"/>
  <c r="V305" i="1"/>
  <c r="V273" i="1"/>
  <c r="AD305" i="1"/>
  <c r="AD273" i="1"/>
  <c r="AL305" i="1"/>
  <c r="AL273" i="1"/>
  <c r="AT305" i="1"/>
  <c r="AT273" i="1"/>
  <c r="BB305" i="1"/>
  <c r="BB273" i="1"/>
  <c r="BJ305" i="1"/>
  <c r="BJ273" i="1"/>
  <c r="BR305" i="1"/>
  <c r="BR273" i="1"/>
  <c r="BZ305" i="1"/>
  <c r="BZ273" i="1"/>
  <c r="CH305" i="1"/>
  <c r="CH273" i="1"/>
  <c r="CP305" i="1"/>
  <c r="CP273" i="1"/>
  <c r="CX305" i="1"/>
  <c r="CX273" i="1"/>
  <c r="DF305" i="1"/>
  <c r="DF273" i="1"/>
  <c r="DN305" i="1"/>
  <c r="DN273" i="1"/>
  <c r="DV305" i="1"/>
  <c r="DV273" i="1"/>
  <c r="ED305" i="1"/>
  <c r="ED273" i="1"/>
  <c r="EL305" i="1"/>
  <c r="EL273" i="1"/>
  <c r="ET305" i="1"/>
  <c r="ET273" i="1"/>
  <c r="FB273" i="1"/>
  <c r="FB305" i="1"/>
  <c r="FB312" i="1" s="1"/>
  <c r="FJ305" i="1"/>
  <c r="FJ273" i="1"/>
  <c r="FY285" i="1"/>
  <c r="FY300" i="1" s="1"/>
  <c r="GA279" i="1"/>
  <c r="FU305" i="1"/>
  <c r="FU273" i="1"/>
  <c r="C297" i="1"/>
  <c r="FZ297" i="1" s="1"/>
  <c r="FZ283" i="1"/>
  <c r="FR305" i="1"/>
  <c r="FR273" i="1"/>
  <c r="FV273" i="1"/>
  <c r="FS305" i="1"/>
  <c r="FS312" i="1" s="1"/>
  <c r="FS273" i="1"/>
  <c r="FY284" i="1"/>
  <c r="AY174" i="1" l="1"/>
  <c r="AY141" i="1"/>
  <c r="AY139" i="1"/>
  <c r="AY143" i="1" s="1"/>
  <c r="AY145" i="1" s="1"/>
  <c r="E174" i="1"/>
  <c r="D174" i="1"/>
  <c r="D139" i="1"/>
  <c r="D141" i="1"/>
  <c r="DO143" i="1"/>
  <c r="DO145" i="1" s="1"/>
  <c r="CE174" i="1"/>
  <c r="CE139" i="1"/>
  <c r="CE143" i="1" s="1"/>
  <c r="CE145" i="1" s="1"/>
  <c r="CE141" i="1"/>
  <c r="I174" i="1"/>
  <c r="EI174" i="1"/>
  <c r="EB174" i="1"/>
  <c r="EB139" i="1"/>
  <c r="EB141" i="1"/>
  <c r="BW141" i="1"/>
  <c r="BW174" i="1"/>
  <c r="BW139" i="1"/>
  <c r="DT174" i="1"/>
  <c r="DW216" i="1"/>
  <c r="DI174" i="1"/>
  <c r="DI139" i="1"/>
  <c r="DI143" i="1" s="1"/>
  <c r="DI145" i="1" s="1"/>
  <c r="DI141" i="1"/>
  <c r="DC197" i="1"/>
  <c r="DC200" i="1" s="1"/>
  <c r="DC208" i="1" s="1"/>
  <c r="DC100" i="1"/>
  <c r="DC123" i="1"/>
  <c r="AL197" i="1"/>
  <c r="AL200" i="1" s="1"/>
  <c r="AL208" i="1" s="1"/>
  <c r="AL100" i="1"/>
  <c r="AL123" i="1"/>
  <c r="BY118" i="1"/>
  <c r="BY115" i="1"/>
  <c r="DW184" i="1"/>
  <c r="DW209" i="1" s="1"/>
  <c r="DW175" i="1"/>
  <c r="DW183" i="1"/>
  <c r="DW179" i="1"/>
  <c r="DW181" i="1"/>
  <c r="DW177" i="1"/>
  <c r="DK190" i="1"/>
  <c r="DK173" i="1"/>
  <c r="DK111" i="1"/>
  <c r="DK105" i="1"/>
  <c r="DK107" i="1" s="1"/>
  <c r="DK109" i="1" s="1"/>
  <c r="DK119" i="1" s="1"/>
  <c r="DK149" i="1"/>
  <c r="DK108" i="1"/>
  <c r="DK101" i="1"/>
  <c r="FL190" i="1"/>
  <c r="FL173" i="1"/>
  <c r="FL111" i="1"/>
  <c r="FL105" i="1"/>
  <c r="FL107" i="1" s="1"/>
  <c r="FL109" i="1" s="1"/>
  <c r="FL119" i="1" s="1"/>
  <c r="FL147" i="1"/>
  <c r="FL108" i="1"/>
  <c r="FL101" i="1"/>
  <c r="DI147" i="1"/>
  <c r="DI190" i="1"/>
  <c r="DI149" i="1"/>
  <c r="DI108" i="1"/>
  <c r="DI101" i="1"/>
  <c r="DI105" i="1"/>
  <c r="DI107" i="1" s="1"/>
  <c r="DI109" i="1" s="1"/>
  <c r="DI119" i="1" s="1"/>
  <c r="DI111" i="1"/>
  <c r="DI173" i="1"/>
  <c r="DH312" i="1"/>
  <c r="DO312" i="1"/>
  <c r="W312" i="1"/>
  <c r="FN312" i="1"/>
  <c r="FM312" i="1"/>
  <c r="CA312" i="1"/>
  <c r="O312" i="1"/>
  <c r="FP312" i="1"/>
  <c r="FF312" i="1"/>
  <c r="AL312" i="1"/>
  <c r="CC170" i="1"/>
  <c r="CC206" i="1" s="1"/>
  <c r="FD174" i="1"/>
  <c r="FD141" i="1"/>
  <c r="FD139" i="1"/>
  <c r="AB123" i="1"/>
  <c r="AB197" i="1"/>
  <c r="AB200" i="1" s="1"/>
  <c r="AB208" i="1" s="1"/>
  <c r="AB100" i="1"/>
  <c r="DB190" i="1"/>
  <c r="DB173" i="1"/>
  <c r="DB155" i="1"/>
  <c r="DB151" i="1"/>
  <c r="DB149" i="1"/>
  <c r="DB101" i="1"/>
  <c r="DB153" i="1"/>
  <c r="DB105" i="1"/>
  <c r="DB107" i="1" s="1"/>
  <c r="DB111" i="1"/>
  <c r="DB108" i="1"/>
  <c r="DB157" i="1"/>
  <c r="AJ143" i="1"/>
  <c r="AJ145" i="1" s="1"/>
  <c r="CT173" i="1"/>
  <c r="CT190" i="1"/>
  <c r="CT155" i="1"/>
  <c r="CT151" i="1"/>
  <c r="CT149" i="1"/>
  <c r="CT101" i="1"/>
  <c r="CT153" i="1"/>
  <c r="CT108" i="1"/>
  <c r="CT157" i="1"/>
  <c r="CT111" i="1"/>
  <c r="CT105" i="1"/>
  <c r="CT107" i="1" s="1"/>
  <c r="AA197" i="1"/>
  <c r="AA200" i="1" s="1"/>
  <c r="AA208" i="1" s="1"/>
  <c r="AA100" i="1"/>
  <c r="AA123" i="1"/>
  <c r="DX197" i="1"/>
  <c r="DX200" i="1" s="1"/>
  <c r="DX208" i="1" s="1"/>
  <c r="DX100" i="1"/>
  <c r="DX123" i="1"/>
  <c r="E197" i="1"/>
  <c r="E200" i="1" s="1"/>
  <c r="E208" i="1" s="1"/>
  <c r="E123" i="1"/>
  <c r="E100" i="1"/>
  <c r="E141" i="1" s="1"/>
  <c r="P174" i="1"/>
  <c r="P141" i="1"/>
  <c r="AN197" i="1"/>
  <c r="AN200" i="1" s="1"/>
  <c r="AN208" i="1" s="1"/>
  <c r="AN100" i="1"/>
  <c r="AN123" i="1"/>
  <c r="ED197" i="1"/>
  <c r="ED200" i="1" s="1"/>
  <c r="ED208" i="1" s="1"/>
  <c r="ED100" i="1"/>
  <c r="ED123" i="1"/>
  <c r="DY190" i="1"/>
  <c r="DY173" i="1"/>
  <c r="DY155" i="1"/>
  <c r="DY157" i="1"/>
  <c r="DY153" i="1"/>
  <c r="DY151" i="1"/>
  <c r="DY108" i="1"/>
  <c r="DY149" i="1"/>
  <c r="DY101" i="1"/>
  <c r="DY111" i="1"/>
  <c r="DY105" i="1"/>
  <c r="DY107" i="1" s="1"/>
  <c r="BM173" i="1"/>
  <c r="BM190" i="1"/>
  <c r="BM149" i="1"/>
  <c r="BM108" i="1"/>
  <c r="BM101" i="1"/>
  <c r="BM105" i="1"/>
  <c r="BM107" i="1" s="1"/>
  <c r="BM111" i="1"/>
  <c r="EE190" i="1"/>
  <c r="EE173" i="1"/>
  <c r="EE149" i="1"/>
  <c r="EE108" i="1"/>
  <c r="EE101" i="1"/>
  <c r="EE111" i="1"/>
  <c r="EE105" i="1"/>
  <c r="EE107" i="1" s="1"/>
  <c r="EE109" i="1" s="1"/>
  <c r="EE119" i="1" s="1"/>
  <c r="EL190" i="1"/>
  <c r="EL173" i="1"/>
  <c r="EL147" i="1"/>
  <c r="EL101" i="1"/>
  <c r="EL111" i="1"/>
  <c r="EL105" i="1"/>
  <c r="EL107" i="1" s="1"/>
  <c r="EL109" i="1" s="1"/>
  <c r="EL119" i="1" s="1"/>
  <c r="EL108" i="1"/>
  <c r="EQ190" i="1"/>
  <c r="EQ173" i="1"/>
  <c r="EQ111" i="1"/>
  <c r="EQ105" i="1"/>
  <c r="EQ107" i="1" s="1"/>
  <c r="EQ109" i="1" s="1"/>
  <c r="EQ119" i="1" s="1"/>
  <c r="EQ147" i="1"/>
  <c r="EQ108" i="1"/>
  <c r="EQ101" i="1"/>
  <c r="BD190" i="1"/>
  <c r="BD173" i="1"/>
  <c r="BD147" i="1"/>
  <c r="BD111" i="1"/>
  <c r="BD105" i="1"/>
  <c r="BD107" i="1" s="1"/>
  <c r="BD108" i="1"/>
  <c r="BD101" i="1"/>
  <c r="AF190" i="1"/>
  <c r="AF173" i="1"/>
  <c r="AF111" i="1"/>
  <c r="AF105" i="1"/>
  <c r="AF107" i="1" s="1"/>
  <c r="AF149" i="1"/>
  <c r="AF139" i="1"/>
  <c r="AF143" i="1" s="1"/>
  <c r="AF145" i="1" s="1"/>
  <c r="AF108" i="1"/>
  <c r="AF101" i="1"/>
  <c r="CF173" i="1"/>
  <c r="CF190" i="1"/>
  <c r="CF157" i="1"/>
  <c r="CF155" i="1"/>
  <c r="CF151" i="1"/>
  <c r="CF101" i="1"/>
  <c r="CF153" i="1"/>
  <c r="CF149" i="1"/>
  <c r="CF108" i="1"/>
  <c r="CF111" i="1"/>
  <c r="CF105" i="1"/>
  <c r="CF107" i="1" s="1"/>
  <c r="EE312" i="1"/>
  <c r="EY312" i="1"/>
  <c r="DS312" i="1"/>
  <c r="CM312" i="1"/>
  <c r="BG312" i="1"/>
  <c r="AA312" i="1"/>
  <c r="FQ312" i="1"/>
  <c r="EK312" i="1"/>
  <c r="DE312" i="1"/>
  <c r="BY312" i="1"/>
  <c r="AS312" i="1"/>
  <c r="M312" i="1"/>
  <c r="FS192" i="1"/>
  <c r="DS170" i="1"/>
  <c r="DS206" i="1" s="1"/>
  <c r="S170" i="1"/>
  <c r="S206" i="1" s="1"/>
  <c r="DA139" i="1"/>
  <c r="DA143" i="1" s="1"/>
  <c r="DA145" i="1" s="1"/>
  <c r="DA141" i="1"/>
  <c r="DA174" i="1"/>
  <c r="EG170" i="1"/>
  <c r="EG206" i="1" s="1"/>
  <c r="Q170" i="1"/>
  <c r="Q206" i="1" s="1"/>
  <c r="BO174" i="1"/>
  <c r="BO139" i="1"/>
  <c r="BO143" i="1" s="1"/>
  <c r="BO145" i="1" s="1"/>
  <c r="BO141" i="1"/>
  <c r="BL174" i="1"/>
  <c r="BL141" i="1"/>
  <c r="BL139" i="1"/>
  <c r="BL143" i="1" s="1"/>
  <c r="BL145" i="1" s="1"/>
  <c r="AH143" i="1"/>
  <c r="AH145" i="1" s="1"/>
  <c r="DY139" i="1"/>
  <c r="DY141" i="1"/>
  <c r="DY174" i="1"/>
  <c r="AZ170" i="1"/>
  <c r="AZ206" i="1" s="1"/>
  <c r="D170" i="1"/>
  <c r="D206" i="1" s="1"/>
  <c r="EV174" i="1"/>
  <c r="M174" i="1"/>
  <c r="M139" i="1"/>
  <c r="M141" i="1"/>
  <c r="FF143" i="1"/>
  <c r="FF145" i="1" s="1"/>
  <c r="V141" i="1"/>
  <c r="V143" i="1" s="1"/>
  <c r="V145" i="1" s="1"/>
  <c r="FI197" i="1"/>
  <c r="FI200" i="1" s="1"/>
  <c r="FI208" i="1" s="1"/>
  <c r="FI123" i="1"/>
  <c r="FI100" i="1"/>
  <c r="R190" i="1"/>
  <c r="R173" i="1"/>
  <c r="R147" i="1"/>
  <c r="R101" i="1"/>
  <c r="R108" i="1"/>
  <c r="R111" i="1"/>
  <c r="R105" i="1"/>
  <c r="R107" i="1" s="1"/>
  <c r="EH173" i="1"/>
  <c r="EH149" i="1"/>
  <c r="EH190" i="1"/>
  <c r="EH101" i="1"/>
  <c r="EH105" i="1"/>
  <c r="EH107" i="1" s="1"/>
  <c r="EH109" i="1" s="1"/>
  <c r="EH119" i="1" s="1"/>
  <c r="EH111" i="1"/>
  <c r="EH108" i="1"/>
  <c r="EH141" i="1"/>
  <c r="BI174" i="1"/>
  <c r="BI139" i="1"/>
  <c r="BI143" i="1" s="1"/>
  <c r="BI145" i="1" s="1"/>
  <c r="BI141" i="1"/>
  <c r="AE143" i="1"/>
  <c r="AE145" i="1" s="1"/>
  <c r="EI197" i="1"/>
  <c r="EI200" i="1" s="1"/>
  <c r="EI208" i="1" s="1"/>
  <c r="EI123" i="1"/>
  <c r="EI100" i="1"/>
  <c r="EI141" i="1" s="1"/>
  <c r="K197" i="1"/>
  <c r="K200" i="1" s="1"/>
  <c r="K208" i="1" s="1"/>
  <c r="K123" i="1"/>
  <c r="K100" i="1"/>
  <c r="J141" i="1"/>
  <c r="J143" i="1" s="1"/>
  <c r="J145" i="1" s="1"/>
  <c r="DA197" i="1"/>
  <c r="DA200" i="1" s="1"/>
  <c r="DA208" i="1" s="1"/>
  <c r="DA123" i="1"/>
  <c r="DA100" i="1"/>
  <c r="H139" i="1"/>
  <c r="H143" i="1" s="1"/>
  <c r="H145" i="1" s="1"/>
  <c r="H141" i="1"/>
  <c r="H174" i="1"/>
  <c r="P197" i="1"/>
  <c r="P200" i="1" s="1"/>
  <c r="P208" i="1" s="1"/>
  <c r="P100" i="1"/>
  <c r="P123" i="1"/>
  <c r="DV197" i="1"/>
  <c r="DV200" i="1" s="1"/>
  <c r="DV208" i="1" s="1"/>
  <c r="DV100" i="1"/>
  <c r="DV123" i="1"/>
  <c r="AO174" i="1"/>
  <c r="CX197" i="1"/>
  <c r="CX200" i="1" s="1"/>
  <c r="CX208" i="1" s="1"/>
  <c r="CX100" i="1"/>
  <c r="CX123" i="1"/>
  <c r="BH197" i="1"/>
  <c r="BH200" i="1" s="1"/>
  <c r="BH208" i="1" s="1"/>
  <c r="BH123" i="1"/>
  <c r="BH100" i="1"/>
  <c r="CW141" i="1"/>
  <c r="CW143" i="1" s="1"/>
  <c r="CW145" i="1" s="1"/>
  <c r="CA190" i="1"/>
  <c r="CA149" i="1"/>
  <c r="CA173" i="1"/>
  <c r="CA108" i="1"/>
  <c r="CA101" i="1"/>
  <c r="CA111" i="1"/>
  <c r="CA105" i="1"/>
  <c r="CA107" i="1" s="1"/>
  <c r="AV190" i="1"/>
  <c r="AV173" i="1"/>
  <c r="AV155" i="1"/>
  <c r="AV157" i="1"/>
  <c r="AV153" i="1"/>
  <c r="AV151" i="1"/>
  <c r="AV149" i="1"/>
  <c r="AV111" i="1"/>
  <c r="AV105" i="1"/>
  <c r="AV107" i="1" s="1"/>
  <c r="AV108" i="1"/>
  <c r="AV101" i="1"/>
  <c r="W200" i="1"/>
  <c r="W208" i="1" s="1"/>
  <c r="CY190" i="1"/>
  <c r="CY173" i="1"/>
  <c r="CY157" i="1"/>
  <c r="CY149" i="1"/>
  <c r="CY108" i="1"/>
  <c r="CY101" i="1"/>
  <c r="CY155" i="1"/>
  <c r="CY111" i="1"/>
  <c r="CY105" i="1"/>
  <c r="CY107" i="1" s="1"/>
  <c r="CY153" i="1"/>
  <c r="CY151" i="1"/>
  <c r="BS200" i="1"/>
  <c r="BS208" i="1" s="1"/>
  <c r="AE190" i="1"/>
  <c r="AE157" i="1"/>
  <c r="AE149" i="1"/>
  <c r="AE155" i="1"/>
  <c r="AE151" i="1"/>
  <c r="AE108" i="1"/>
  <c r="AE173" i="1"/>
  <c r="AE101" i="1"/>
  <c r="AE153" i="1"/>
  <c r="AE111" i="1"/>
  <c r="AE105" i="1"/>
  <c r="AE107" i="1" s="1"/>
  <c r="EN173" i="1"/>
  <c r="EN190" i="1"/>
  <c r="EN149" i="1"/>
  <c r="EN147" i="1"/>
  <c r="EN111" i="1"/>
  <c r="EN105" i="1"/>
  <c r="EN107" i="1" s="1"/>
  <c r="EN109" i="1" s="1"/>
  <c r="EN119" i="1" s="1"/>
  <c r="EN108" i="1"/>
  <c r="EN101" i="1"/>
  <c r="FX173" i="1"/>
  <c r="FX157" i="1"/>
  <c r="FX190" i="1"/>
  <c r="FX101" i="1"/>
  <c r="FX153" i="1"/>
  <c r="FX149" i="1"/>
  <c r="FX108" i="1"/>
  <c r="FX111" i="1"/>
  <c r="FX155" i="1"/>
  <c r="FX151" i="1"/>
  <c r="FX105" i="1"/>
  <c r="FX107" i="1" s="1"/>
  <c r="FX109" i="1" s="1"/>
  <c r="FX119" i="1" s="1"/>
  <c r="EM139" i="1"/>
  <c r="EM143" i="1" s="1"/>
  <c r="EM145" i="1" s="1"/>
  <c r="DW109" i="1"/>
  <c r="DW119" i="1" s="1"/>
  <c r="AC190" i="1"/>
  <c r="AC173" i="1"/>
  <c r="AC147" i="1"/>
  <c r="AC111" i="1"/>
  <c r="AC105" i="1"/>
  <c r="AC107" i="1" s="1"/>
  <c r="AC101" i="1"/>
  <c r="AC108" i="1"/>
  <c r="AY190" i="1"/>
  <c r="AY147" i="1"/>
  <c r="AY173" i="1"/>
  <c r="AY111" i="1"/>
  <c r="AY105" i="1"/>
  <c r="AY107" i="1" s="1"/>
  <c r="AY108" i="1"/>
  <c r="AY149" i="1"/>
  <c r="AY101" i="1"/>
  <c r="AY151" i="1"/>
  <c r="FG190" i="1"/>
  <c r="FG173" i="1"/>
  <c r="FG153" i="1"/>
  <c r="FG149" i="1"/>
  <c r="FG157" i="1"/>
  <c r="FG155" i="1"/>
  <c r="FG151" i="1"/>
  <c r="FG111" i="1"/>
  <c r="FG105" i="1"/>
  <c r="FG107" i="1" s="1"/>
  <c r="FG109" i="1" s="1"/>
  <c r="FG119" i="1" s="1"/>
  <c r="FG108" i="1"/>
  <c r="FG101" i="1"/>
  <c r="O200" i="1"/>
  <c r="O208" i="1" s="1"/>
  <c r="AS190" i="1"/>
  <c r="AS173" i="1"/>
  <c r="AS111" i="1"/>
  <c r="AS105" i="1"/>
  <c r="AS107" i="1" s="1"/>
  <c r="AS109" i="1" s="1"/>
  <c r="AS119" i="1" s="1"/>
  <c r="AS147" i="1"/>
  <c r="AS101" i="1"/>
  <c r="AS108" i="1"/>
  <c r="DL174" i="1"/>
  <c r="DL139" i="1"/>
  <c r="DL143" i="1" s="1"/>
  <c r="DL145" i="1" s="1"/>
  <c r="DL141" i="1"/>
  <c r="FU174" i="1"/>
  <c r="FU139" i="1"/>
  <c r="FU143" i="1" s="1"/>
  <c r="FU145" i="1" s="1"/>
  <c r="FU141" i="1"/>
  <c r="BP190" i="1"/>
  <c r="BP173" i="1"/>
  <c r="BP149" i="1"/>
  <c r="BP101" i="1"/>
  <c r="BP108" i="1"/>
  <c r="BP111" i="1"/>
  <c r="BP105" i="1"/>
  <c r="BP107" i="1" s="1"/>
  <c r="BP109" i="1" s="1"/>
  <c r="BP119" i="1" s="1"/>
  <c r="FP197" i="1"/>
  <c r="FP200" i="1" s="1"/>
  <c r="FP208" i="1" s="1"/>
  <c r="FP123" i="1"/>
  <c r="FP100" i="1"/>
  <c r="DD197" i="1"/>
  <c r="DD200" i="1" s="1"/>
  <c r="DD208" i="1" s="1"/>
  <c r="DD123" i="1"/>
  <c r="DD100" i="1"/>
  <c r="DE190" i="1"/>
  <c r="DE173" i="1"/>
  <c r="DE151" i="1"/>
  <c r="DE157" i="1"/>
  <c r="DE153" i="1"/>
  <c r="DE149" i="1"/>
  <c r="DE111" i="1"/>
  <c r="DE105" i="1"/>
  <c r="DE107" i="1" s="1"/>
  <c r="DE101" i="1"/>
  <c r="DE155" i="1"/>
  <c r="DE108" i="1"/>
  <c r="X312" i="1"/>
  <c r="FW312" i="1"/>
  <c r="EN312" i="1"/>
  <c r="CB312" i="1"/>
  <c r="EU312" i="1"/>
  <c r="BC312" i="1"/>
  <c r="ER312" i="1"/>
  <c r="C282" i="1"/>
  <c r="BY216" i="1"/>
  <c r="DG312" i="1"/>
  <c r="AU312" i="1"/>
  <c r="BH174" i="1"/>
  <c r="BH141" i="1"/>
  <c r="BH139" i="1"/>
  <c r="EJ174" i="1"/>
  <c r="EJ139" i="1"/>
  <c r="EJ143" i="1" s="1"/>
  <c r="EJ145" i="1" s="1"/>
  <c r="EJ141" i="1"/>
  <c r="F170" i="1"/>
  <c r="F206" i="1" s="1"/>
  <c r="EG174" i="1"/>
  <c r="EG141" i="1"/>
  <c r="AC174" i="1"/>
  <c r="AC141" i="1"/>
  <c r="AC139" i="1"/>
  <c r="AU143" i="1"/>
  <c r="AU145" i="1" s="1"/>
  <c r="BY174" i="1"/>
  <c r="BY183" i="1" s="1"/>
  <c r="BY139" i="1"/>
  <c r="BY143" i="1" s="1"/>
  <c r="BY145" i="1" s="1"/>
  <c r="BY141" i="1"/>
  <c r="EY197" i="1"/>
  <c r="EY200" i="1" s="1"/>
  <c r="EY208" i="1" s="1"/>
  <c r="EY100" i="1"/>
  <c r="EY123" i="1"/>
  <c r="DU174" i="1"/>
  <c r="DU141" i="1"/>
  <c r="DU139" i="1"/>
  <c r="DU143" i="1" s="1"/>
  <c r="DU145" i="1" s="1"/>
  <c r="D190" i="1"/>
  <c r="D173" i="1"/>
  <c r="D101" i="1"/>
  <c r="D147" i="1"/>
  <c r="D108" i="1"/>
  <c r="D111" i="1"/>
  <c r="D105" i="1"/>
  <c r="D107" i="1" s="1"/>
  <c r="D109" i="1" s="1"/>
  <c r="D119" i="1" s="1"/>
  <c r="DQ197" i="1"/>
  <c r="DQ200" i="1" s="1"/>
  <c r="DQ208" i="1" s="1"/>
  <c r="DQ123" i="1"/>
  <c r="DQ100" i="1"/>
  <c r="DQ139" i="1" s="1"/>
  <c r="DQ143" i="1" s="1"/>
  <c r="DQ145" i="1" s="1"/>
  <c r="ET197" i="1"/>
  <c r="ET200" i="1" s="1"/>
  <c r="ET208" i="1" s="1"/>
  <c r="ET100" i="1"/>
  <c r="ET123" i="1"/>
  <c r="AW174" i="1"/>
  <c r="AW139" i="1"/>
  <c r="AW143" i="1" s="1"/>
  <c r="AW145" i="1" s="1"/>
  <c r="AW141" i="1"/>
  <c r="EU190" i="1"/>
  <c r="EU149" i="1"/>
  <c r="EU173" i="1"/>
  <c r="EU147" i="1"/>
  <c r="EU108" i="1"/>
  <c r="EU101" i="1"/>
  <c r="EU111" i="1"/>
  <c r="EU105" i="1"/>
  <c r="EU107" i="1" s="1"/>
  <c r="EU109" i="1" s="1"/>
  <c r="EU119" i="1" s="1"/>
  <c r="BX197" i="1"/>
  <c r="BX200" i="1" s="1"/>
  <c r="BX208" i="1" s="1"/>
  <c r="BX123" i="1"/>
  <c r="BX100" i="1"/>
  <c r="DP173" i="1"/>
  <c r="DP149" i="1"/>
  <c r="DP155" i="1"/>
  <c r="DP151" i="1"/>
  <c r="DP111" i="1"/>
  <c r="DP105" i="1"/>
  <c r="DP107" i="1" s="1"/>
  <c r="DP109" i="1" s="1"/>
  <c r="DP119" i="1" s="1"/>
  <c r="DP157" i="1"/>
  <c r="DP153" i="1"/>
  <c r="DP108" i="1"/>
  <c r="DP101" i="1"/>
  <c r="DP190" i="1"/>
  <c r="Q190" i="1"/>
  <c r="Q173" i="1"/>
  <c r="Q147" i="1"/>
  <c r="Q149" i="1"/>
  <c r="Q151" i="1"/>
  <c r="Q108" i="1"/>
  <c r="Q101" i="1"/>
  <c r="Q105" i="1"/>
  <c r="Q107" i="1" s="1"/>
  <c r="Q111" i="1"/>
  <c r="DG200" i="1"/>
  <c r="DG208" i="1" s="1"/>
  <c r="FR190" i="1"/>
  <c r="FR157" i="1"/>
  <c r="FR155" i="1"/>
  <c r="FR153" i="1"/>
  <c r="FR151" i="1"/>
  <c r="FR149" i="1"/>
  <c r="FR173" i="1"/>
  <c r="FR101" i="1"/>
  <c r="FR111" i="1"/>
  <c r="FR108" i="1"/>
  <c r="FR105" i="1"/>
  <c r="FR107" i="1" s="1"/>
  <c r="FR109" i="1" s="1"/>
  <c r="FR119" i="1" s="1"/>
  <c r="DF190" i="1"/>
  <c r="DF173" i="1"/>
  <c r="DF149" i="1"/>
  <c r="DF151" i="1" s="1"/>
  <c r="DF101" i="1"/>
  <c r="DF111" i="1"/>
  <c r="DF147" i="1"/>
  <c r="DF108" i="1"/>
  <c r="DF105" i="1"/>
  <c r="DF107" i="1" s="1"/>
  <c r="DF141" i="1"/>
  <c r="BB190" i="1"/>
  <c r="BB173" i="1"/>
  <c r="BB147" i="1"/>
  <c r="BB101" i="1"/>
  <c r="BB105" i="1"/>
  <c r="BB107" i="1" s="1"/>
  <c r="BB109" i="1" s="1"/>
  <c r="BB119" i="1" s="1"/>
  <c r="BB108" i="1"/>
  <c r="BB111" i="1"/>
  <c r="N190" i="1"/>
  <c r="N173" i="1"/>
  <c r="N101" i="1"/>
  <c r="N111" i="1"/>
  <c r="N147" i="1"/>
  <c r="N108" i="1"/>
  <c r="N105" i="1"/>
  <c r="N107" i="1" s="1"/>
  <c r="EU141" i="1"/>
  <c r="AM190" i="1"/>
  <c r="AM173" i="1"/>
  <c r="AM149" i="1"/>
  <c r="AM147" i="1"/>
  <c r="AM151" i="1"/>
  <c r="AM108" i="1"/>
  <c r="AM101" i="1"/>
  <c r="AM111" i="1"/>
  <c r="AM105" i="1"/>
  <c r="AM107" i="1" s="1"/>
  <c r="FA175" i="1"/>
  <c r="FA181" i="1"/>
  <c r="FA177" i="1"/>
  <c r="FA184" i="1"/>
  <c r="FA209" i="1" s="1"/>
  <c r="O190" i="1"/>
  <c r="O147" i="1"/>
  <c r="O173" i="1"/>
  <c r="O108" i="1"/>
  <c r="O101" i="1"/>
  <c r="O111" i="1"/>
  <c r="O105" i="1"/>
  <c r="O107" i="1" s="1"/>
  <c r="FE312" i="1"/>
  <c r="FD312" i="1"/>
  <c r="DX312" i="1"/>
  <c r="CR312" i="1"/>
  <c r="CY312" i="1"/>
  <c r="BS312" i="1"/>
  <c r="AM312" i="1"/>
  <c r="G312" i="1"/>
  <c r="FH312" i="1"/>
  <c r="EX312" i="1"/>
  <c r="DJ312" i="1"/>
  <c r="CD312" i="1"/>
  <c r="AX312" i="1"/>
  <c r="R312" i="1"/>
  <c r="FR312" i="1"/>
  <c r="ED312" i="1"/>
  <c r="CX312" i="1"/>
  <c r="BR312" i="1"/>
  <c r="AD312" i="1"/>
  <c r="FO170" i="1"/>
  <c r="FO206" i="1" s="1"/>
  <c r="EQ170" i="1"/>
  <c r="EQ206" i="1" s="1"/>
  <c r="EY170" i="1"/>
  <c r="EY206" i="1" s="1"/>
  <c r="CS174" i="1"/>
  <c r="CS139" i="1"/>
  <c r="CS141" i="1"/>
  <c r="FF170" i="1"/>
  <c r="FF206" i="1" s="1"/>
  <c r="DZ170" i="1"/>
  <c r="DZ206" i="1" s="1"/>
  <c r="CT170" i="1"/>
  <c r="CT206" i="1" s="1"/>
  <c r="BN170" i="1"/>
  <c r="BN206" i="1" s="1"/>
  <c r="AH170" i="1"/>
  <c r="AH206" i="1" s="1"/>
  <c r="AQ174" i="1"/>
  <c r="AQ139" i="1"/>
  <c r="AQ141" i="1"/>
  <c r="BU170" i="1"/>
  <c r="BU206" i="1" s="1"/>
  <c r="BG174" i="1"/>
  <c r="BD174" i="1"/>
  <c r="BD139" i="1"/>
  <c r="BD141" i="1"/>
  <c r="DQ174" i="1"/>
  <c r="DQ141" i="1"/>
  <c r="BX170" i="1"/>
  <c r="BX206" i="1" s="1"/>
  <c r="AB170" i="1"/>
  <c r="AB206" i="1" s="1"/>
  <c r="EN174" i="1"/>
  <c r="EN141" i="1"/>
  <c r="EN139" i="1"/>
  <c r="EN143" i="1" s="1"/>
  <c r="EN145" i="1" s="1"/>
  <c r="CY143" i="1"/>
  <c r="CY145" i="1" s="1"/>
  <c r="DM197" i="1"/>
  <c r="DM200" i="1" s="1"/>
  <c r="DM208" i="1" s="1"/>
  <c r="DM123" i="1"/>
  <c r="DM100" i="1"/>
  <c r="FC143" i="1"/>
  <c r="FC145" i="1" s="1"/>
  <c r="Z190" i="1"/>
  <c r="Z173" i="1"/>
  <c r="Z149" i="1"/>
  <c r="Z101" i="1"/>
  <c r="Z105" i="1"/>
  <c r="Z107" i="1" s="1"/>
  <c r="Z109" i="1" s="1"/>
  <c r="Z119" i="1" s="1"/>
  <c r="Z111" i="1"/>
  <c r="Z108" i="1"/>
  <c r="EX190" i="1"/>
  <c r="EX173" i="1"/>
  <c r="EX149" i="1"/>
  <c r="EX101" i="1"/>
  <c r="EX105" i="1"/>
  <c r="EX107" i="1" s="1"/>
  <c r="EX109" i="1" s="1"/>
  <c r="EX119" i="1" s="1"/>
  <c r="EX111" i="1"/>
  <c r="EX108" i="1"/>
  <c r="EH143" i="1"/>
  <c r="EH145" i="1" s="1"/>
  <c r="AB174" i="1"/>
  <c r="AB139" i="1"/>
  <c r="AB141" i="1"/>
  <c r="DS197" i="1"/>
  <c r="DS200" i="1" s="1"/>
  <c r="DS208" i="1" s="1"/>
  <c r="DS123" i="1"/>
  <c r="DS100" i="1"/>
  <c r="CK197" i="1"/>
  <c r="CK200" i="1" s="1"/>
  <c r="CK208" i="1" s="1"/>
  <c r="CK123" i="1"/>
  <c r="CK100" i="1"/>
  <c r="CD143" i="1"/>
  <c r="CD145" i="1" s="1"/>
  <c r="AH173" i="1"/>
  <c r="AH190" i="1"/>
  <c r="AH147" i="1"/>
  <c r="AH101" i="1"/>
  <c r="AH149" i="1"/>
  <c r="AH151" i="1" s="1"/>
  <c r="AH108" i="1"/>
  <c r="AH111" i="1"/>
  <c r="AH141" i="1"/>
  <c r="AH105" i="1"/>
  <c r="AH107" i="1" s="1"/>
  <c r="AH109" i="1" s="1"/>
  <c r="AH119" i="1" s="1"/>
  <c r="CP197" i="1"/>
  <c r="CP200" i="1" s="1"/>
  <c r="CP208" i="1" s="1"/>
  <c r="CP123" i="1"/>
  <c r="CP100" i="1"/>
  <c r="AG174" i="1"/>
  <c r="AG139" i="1"/>
  <c r="AG141" i="1"/>
  <c r="EU200" i="1"/>
  <c r="EU208" i="1" s="1"/>
  <c r="BR197" i="1"/>
  <c r="BR200" i="1" s="1"/>
  <c r="BR208" i="1" s="1"/>
  <c r="BR100" i="1"/>
  <c r="BR123" i="1"/>
  <c r="AG190" i="1"/>
  <c r="AG147" i="1"/>
  <c r="AG173" i="1"/>
  <c r="AG108" i="1"/>
  <c r="AG101" i="1"/>
  <c r="AG105" i="1"/>
  <c r="AG107" i="1" s="1"/>
  <c r="AG109" i="1" s="1"/>
  <c r="AG119" i="1" s="1"/>
  <c r="AG111" i="1"/>
  <c r="DH190" i="1"/>
  <c r="DH173" i="1"/>
  <c r="DH147" i="1"/>
  <c r="DH149" i="1"/>
  <c r="DH111" i="1"/>
  <c r="DH105" i="1"/>
  <c r="DH107" i="1" s="1"/>
  <c r="DH108" i="1"/>
  <c r="DH101" i="1"/>
  <c r="EO190" i="1"/>
  <c r="EO173" i="1"/>
  <c r="EO147" i="1"/>
  <c r="EO108" i="1"/>
  <c r="EO101" i="1"/>
  <c r="EO105" i="1"/>
  <c r="EO107" i="1" s="1"/>
  <c r="EO111" i="1"/>
  <c r="Q200" i="1"/>
  <c r="Q208" i="1" s="1"/>
  <c r="FC190" i="1"/>
  <c r="FC147" i="1"/>
  <c r="FC108" i="1"/>
  <c r="FC101" i="1"/>
  <c r="FC111" i="1"/>
  <c r="FC105" i="1"/>
  <c r="FC107" i="1" s="1"/>
  <c r="FC173" i="1"/>
  <c r="EE200" i="1"/>
  <c r="EE208" i="1" s="1"/>
  <c r="BK190" i="1"/>
  <c r="BK173" i="1"/>
  <c r="BK108" i="1"/>
  <c r="BK101" i="1"/>
  <c r="BK147" i="1"/>
  <c r="BK111" i="1"/>
  <c r="BK105" i="1"/>
  <c r="BK107" i="1" s="1"/>
  <c r="BK109" i="1" s="1"/>
  <c r="BK119" i="1" s="1"/>
  <c r="BY109" i="1"/>
  <c r="BY119" i="1" s="1"/>
  <c r="FQ190" i="1"/>
  <c r="FQ173" i="1"/>
  <c r="FQ151" i="1"/>
  <c r="FQ149" i="1"/>
  <c r="FQ111" i="1"/>
  <c r="FQ105" i="1"/>
  <c r="FQ107" i="1" s="1"/>
  <c r="FQ147" i="1"/>
  <c r="FQ101" i="1"/>
  <c r="FQ108" i="1"/>
  <c r="BC190" i="1"/>
  <c r="BC149" i="1"/>
  <c r="BC173" i="1"/>
  <c r="BC108" i="1"/>
  <c r="BC101" i="1"/>
  <c r="BC111" i="1"/>
  <c r="BC105" i="1"/>
  <c r="BC107" i="1" s="1"/>
  <c r="BC109" i="1" s="1"/>
  <c r="BC119" i="1" s="1"/>
  <c r="BC147" i="1"/>
  <c r="BC151" i="1" s="1"/>
  <c r="CH190" i="1"/>
  <c r="CH101" i="1"/>
  <c r="CH105" i="1"/>
  <c r="CH107" i="1" s="1"/>
  <c r="CH173" i="1"/>
  <c r="CH149" i="1"/>
  <c r="CH108" i="1"/>
  <c r="CH111" i="1"/>
  <c r="CP143" i="1"/>
  <c r="CP145" i="1" s="1"/>
  <c r="DW115" i="1"/>
  <c r="DW120" i="1" s="1"/>
  <c r="DW118" i="1"/>
  <c r="AM200" i="1"/>
  <c r="AM208" i="1" s="1"/>
  <c r="BO190" i="1"/>
  <c r="BO147" i="1"/>
  <c r="BO149" i="1"/>
  <c r="BO151" i="1" s="1"/>
  <c r="BO111" i="1"/>
  <c r="BO105" i="1"/>
  <c r="BO107" i="1" s="1"/>
  <c r="BO109" i="1" s="1"/>
  <c r="BO119" i="1" s="1"/>
  <c r="BO108" i="1"/>
  <c r="BO173" i="1"/>
  <c r="BO101" i="1"/>
  <c r="CC139" i="1"/>
  <c r="CC143" i="1" s="1"/>
  <c r="CC145" i="1" s="1"/>
  <c r="CC141" i="1"/>
  <c r="CC174" i="1"/>
  <c r="DD174" i="1"/>
  <c r="DD139" i="1"/>
  <c r="DD141" i="1"/>
  <c r="I170" i="1"/>
  <c r="I206" i="1" s="1"/>
  <c r="CN174" i="1"/>
  <c r="CN139" i="1"/>
  <c r="CN143" i="1" s="1"/>
  <c r="CN145" i="1" s="1"/>
  <c r="CN141" i="1"/>
  <c r="CG197" i="1"/>
  <c r="CG200" i="1" s="1"/>
  <c r="CG208" i="1" s="1"/>
  <c r="CG123" i="1"/>
  <c r="CG100" i="1"/>
  <c r="BU197" i="1"/>
  <c r="BU200" i="1" s="1"/>
  <c r="BU208" i="1" s="1"/>
  <c r="BU123" i="1"/>
  <c r="BU100" i="1"/>
  <c r="CD190" i="1"/>
  <c r="CD157" i="1"/>
  <c r="CD173" i="1"/>
  <c r="CD149" i="1"/>
  <c r="CD101" i="1"/>
  <c r="CD108" i="1"/>
  <c r="CD151" i="1"/>
  <c r="CD111" i="1"/>
  <c r="CD155" i="1"/>
  <c r="CD153" i="1"/>
  <c r="CD105" i="1"/>
  <c r="CD107" i="1" s="1"/>
  <c r="CD109" i="1" s="1"/>
  <c r="CD119" i="1" s="1"/>
  <c r="ES197" i="1"/>
  <c r="ES200" i="1" s="1"/>
  <c r="ES208" i="1" s="1"/>
  <c r="ES123" i="1"/>
  <c r="ES100" i="1"/>
  <c r="FU190" i="1"/>
  <c r="FU147" i="1"/>
  <c r="FU151" i="1" s="1"/>
  <c r="FU108" i="1"/>
  <c r="FU173" i="1"/>
  <c r="FU149" i="1"/>
  <c r="FU101" i="1"/>
  <c r="FU105" i="1"/>
  <c r="FU107" i="1" s="1"/>
  <c r="FU109" i="1" s="1"/>
  <c r="FU119" i="1" s="1"/>
  <c r="FU111" i="1"/>
  <c r="DU151" i="1"/>
  <c r="DU190" i="1"/>
  <c r="DU157" i="1"/>
  <c r="DU173" i="1"/>
  <c r="DU111" i="1"/>
  <c r="DU105" i="1"/>
  <c r="DU107" i="1" s="1"/>
  <c r="DU153" i="1"/>
  <c r="DU149" i="1"/>
  <c r="DU155" i="1"/>
  <c r="DU101" i="1"/>
  <c r="DU108" i="1"/>
  <c r="FH190" i="1"/>
  <c r="FH173" i="1"/>
  <c r="FH157" i="1"/>
  <c r="FH153" i="1"/>
  <c r="FH155" i="1"/>
  <c r="FH151" i="1"/>
  <c r="FH149" i="1"/>
  <c r="FH101" i="1"/>
  <c r="FH108" i="1"/>
  <c r="FH111" i="1"/>
  <c r="FH105" i="1"/>
  <c r="FH107" i="1" s="1"/>
  <c r="FH109" i="1" s="1"/>
  <c r="FH119" i="1" s="1"/>
  <c r="FJ312" i="1"/>
  <c r="FA216" i="1"/>
  <c r="FZ168" i="1"/>
  <c r="K170" i="1"/>
  <c r="K206" i="1" s="1"/>
  <c r="AI170" i="1"/>
  <c r="AI206" i="1" s="1"/>
  <c r="DR170" i="1"/>
  <c r="DR206" i="1" s="1"/>
  <c r="BF170" i="1"/>
  <c r="BF206" i="1" s="1"/>
  <c r="CV174" i="1"/>
  <c r="CV139" i="1"/>
  <c r="AA141" i="1"/>
  <c r="AA174" i="1"/>
  <c r="AA139" i="1"/>
  <c r="AA143" i="1" s="1"/>
  <c r="AA145" i="1" s="1"/>
  <c r="DY170" i="1"/>
  <c r="DY206" i="1" s="1"/>
  <c r="FP174" i="1"/>
  <c r="FP139" i="1"/>
  <c r="FP141" i="1"/>
  <c r="DC174" i="1"/>
  <c r="DC139" i="1"/>
  <c r="DC141" i="1"/>
  <c r="DE141" i="1"/>
  <c r="DE139" i="1"/>
  <c r="DE174" i="1"/>
  <c r="FM139" i="1"/>
  <c r="FM174" i="1"/>
  <c r="FM141" i="1"/>
  <c r="CZ174" i="1"/>
  <c r="CZ139" i="1"/>
  <c r="DX174" i="1"/>
  <c r="DX139" i="1"/>
  <c r="DX143" i="1" s="1"/>
  <c r="DX145" i="1" s="1"/>
  <c r="DX141" i="1"/>
  <c r="AM143" i="1"/>
  <c r="AM145" i="1" s="1"/>
  <c r="BA197" i="1"/>
  <c r="BA200" i="1" s="1"/>
  <c r="BA208" i="1" s="1"/>
  <c r="BA123" i="1"/>
  <c r="BA100" i="1"/>
  <c r="FN190" i="1"/>
  <c r="FN173" i="1"/>
  <c r="FN147" i="1"/>
  <c r="FN151" i="1" s="1"/>
  <c r="FN101" i="1"/>
  <c r="FN149" i="1"/>
  <c r="FN105" i="1"/>
  <c r="FN107" i="1" s="1"/>
  <c r="FN111" i="1"/>
  <c r="FN108" i="1"/>
  <c r="BV190" i="1"/>
  <c r="BV173" i="1"/>
  <c r="BV147" i="1"/>
  <c r="BV101" i="1"/>
  <c r="BV105" i="1"/>
  <c r="BV107" i="1" s="1"/>
  <c r="BV109" i="1" s="1"/>
  <c r="BV119" i="1" s="1"/>
  <c r="BV111" i="1"/>
  <c r="BV108" i="1"/>
  <c r="EK190" i="1"/>
  <c r="EK147" i="1"/>
  <c r="EK111" i="1"/>
  <c r="EK105" i="1"/>
  <c r="EK107" i="1" s="1"/>
  <c r="EK101" i="1"/>
  <c r="EK173" i="1"/>
  <c r="EK108" i="1"/>
  <c r="Z143" i="1"/>
  <c r="Z145" i="1" s="1"/>
  <c r="EJ173" i="1"/>
  <c r="EJ190" i="1"/>
  <c r="EJ147" i="1"/>
  <c r="EJ101" i="1"/>
  <c r="EJ108" i="1"/>
  <c r="EJ105" i="1"/>
  <c r="EJ107" i="1" s="1"/>
  <c r="EJ111" i="1"/>
  <c r="CB197" i="1"/>
  <c r="CB200" i="1" s="1"/>
  <c r="CB208" i="1" s="1"/>
  <c r="CB100" i="1"/>
  <c r="CB123" i="1"/>
  <c r="EZ197" i="1"/>
  <c r="EZ200" i="1" s="1"/>
  <c r="EZ208" i="1" s="1"/>
  <c r="EZ123" i="1"/>
  <c r="EZ100" i="1"/>
  <c r="CM197" i="1"/>
  <c r="CM200" i="1" s="1"/>
  <c r="CM208" i="1" s="1"/>
  <c r="CM100" i="1"/>
  <c r="CM123" i="1"/>
  <c r="CN197" i="1"/>
  <c r="CN200" i="1" s="1"/>
  <c r="CN208" i="1" s="1"/>
  <c r="CN123" i="1"/>
  <c r="CN100" i="1"/>
  <c r="BE197" i="1"/>
  <c r="BE200" i="1" s="1"/>
  <c r="BE208" i="1" s="1"/>
  <c r="BE123" i="1"/>
  <c r="BE100" i="1"/>
  <c r="DK139" i="1"/>
  <c r="AD197" i="1"/>
  <c r="AD200" i="1" s="1"/>
  <c r="AD208" i="1" s="1"/>
  <c r="AD123" i="1"/>
  <c r="AD100" i="1"/>
  <c r="Q139" i="1"/>
  <c r="Q143" i="1" s="1"/>
  <c r="Q145" i="1" s="1"/>
  <c r="Q141" i="1"/>
  <c r="Q174" i="1"/>
  <c r="EC197" i="1"/>
  <c r="EC200" i="1" s="1"/>
  <c r="EC208" i="1" s="1"/>
  <c r="EC123" i="1"/>
  <c r="EC100" i="1"/>
  <c r="F197" i="1"/>
  <c r="F200" i="1" s="1"/>
  <c r="F208" i="1" s="1"/>
  <c r="F100" i="1"/>
  <c r="F123" i="1"/>
  <c r="FD190" i="1"/>
  <c r="FD173" i="1"/>
  <c r="FD157" i="1"/>
  <c r="FD155" i="1"/>
  <c r="FD153" i="1"/>
  <c r="FD149" i="1"/>
  <c r="FD111" i="1"/>
  <c r="FD105" i="1"/>
  <c r="FD107" i="1" s="1"/>
  <c r="FD151" i="1"/>
  <c r="FD108" i="1"/>
  <c r="FD101" i="1"/>
  <c r="BI190" i="1"/>
  <c r="BI173" i="1"/>
  <c r="BI111" i="1"/>
  <c r="BI105" i="1"/>
  <c r="BI107" i="1" s="1"/>
  <c r="BI101" i="1"/>
  <c r="BI149" i="1"/>
  <c r="BI108" i="1"/>
  <c r="AX143" i="1"/>
  <c r="AX145" i="1" s="1"/>
  <c r="FF173" i="1"/>
  <c r="FF157" i="1"/>
  <c r="FF153" i="1"/>
  <c r="FF155" i="1"/>
  <c r="FF151" i="1"/>
  <c r="FF101" i="1"/>
  <c r="FF149" i="1"/>
  <c r="FF108" i="1"/>
  <c r="FF111" i="1"/>
  <c r="FF105" i="1"/>
  <c r="FF107" i="1" s="1"/>
  <c r="FF109" i="1" s="1"/>
  <c r="FF119" i="1" s="1"/>
  <c r="FF190" i="1"/>
  <c r="BK200" i="1"/>
  <c r="BK208" i="1" s="1"/>
  <c r="AJ190" i="1"/>
  <c r="AJ173" i="1"/>
  <c r="AJ149" i="1"/>
  <c r="AJ101" i="1"/>
  <c r="AJ108" i="1"/>
  <c r="AJ111" i="1"/>
  <c r="AJ105" i="1"/>
  <c r="AJ107" i="1" s="1"/>
  <c r="AJ109" i="1" s="1"/>
  <c r="AJ119" i="1" s="1"/>
  <c r="DN190" i="1"/>
  <c r="DN173" i="1"/>
  <c r="DN149" i="1"/>
  <c r="DN101" i="1"/>
  <c r="DN105" i="1"/>
  <c r="DN107" i="1" s="1"/>
  <c r="DN151" i="1"/>
  <c r="DN108" i="1"/>
  <c r="DN147" i="1"/>
  <c r="DN111" i="1"/>
  <c r="BZ190" i="1"/>
  <c r="BZ173" i="1"/>
  <c r="BZ101" i="1"/>
  <c r="BZ149" i="1"/>
  <c r="BZ111" i="1"/>
  <c r="BZ108" i="1"/>
  <c r="BZ105" i="1"/>
  <c r="BZ107" i="1" s="1"/>
  <c r="AW190" i="1"/>
  <c r="AW155" i="1"/>
  <c r="AW151" i="1"/>
  <c r="AW157" i="1"/>
  <c r="AW153" i="1"/>
  <c r="AW149" i="1"/>
  <c r="AW108" i="1"/>
  <c r="AW173" i="1"/>
  <c r="AW101" i="1"/>
  <c r="AW105" i="1"/>
  <c r="AW107" i="1" s="1"/>
  <c r="AW111" i="1"/>
  <c r="CI190" i="1"/>
  <c r="CI149" i="1"/>
  <c r="CI151" i="1" s="1"/>
  <c r="CI173" i="1"/>
  <c r="CI108" i="1"/>
  <c r="CI147" i="1"/>
  <c r="CI101" i="1"/>
  <c r="CI111" i="1"/>
  <c r="CI105" i="1"/>
  <c r="CI107" i="1" s="1"/>
  <c r="CI109" i="1" s="1"/>
  <c r="CI119" i="1" s="1"/>
  <c r="AI190" i="1"/>
  <c r="AI173" i="1"/>
  <c r="AI149" i="1"/>
  <c r="AI111" i="1"/>
  <c r="AI105" i="1"/>
  <c r="AI107" i="1" s="1"/>
  <c r="AI109" i="1" s="1"/>
  <c r="AI119" i="1" s="1"/>
  <c r="AI108" i="1"/>
  <c r="AI101" i="1"/>
  <c r="X190" i="1"/>
  <c r="X173" i="1"/>
  <c r="X111" i="1"/>
  <c r="X105" i="1"/>
  <c r="X107" i="1" s="1"/>
  <c r="X109" i="1" s="1"/>
  <c r="X119" i="1" s="1"/>
  <c r="X108" i="1"/>
  <c r="X149" i="1"/>
  <c r="X101" i="1"/>
  <c r="FA118" i="1"/>
  <c r="FA115" i="1"/>
  <c r="FA120" i="1" s="1"/>
  <c r="FA124" i="1" s="1"/>
  <c r="FA203" i="1" s="1"/>
  <c r="BN190" i="1"/>
  <c r="BN173" i="1"/>
  <c r="BN151" i="1"/>
  <c r="BN101" i="1"/>
  <c r="BN147" i="1"/>
  <c r="BN108" i="1"/>
  <c r="BN111" i="1"/>
  <c r="BN105" i="1"/>
  <c r="BN107" i="1" s="1"/>
  <c r="BN109" i="1" s="1"/>
  <c r="BN119" i="1" s="1"/>
  <c r="BN149" i="1"/>
  <c r="FO312" i="1"/>
  <c r="EI312" i="1"/>
  <c r="DC312" i="1"/>
  <c r="BW312" i="1"/>
  <c r="AQ312" i="1"/>
  <c r="K312" i="1"/>
  <c r="BB312" i="1"/>
  <c r="CO312" i="1"/>
  <c r="BI312" i="1"/>
  <c r="ET170" i="1"/>
  <c r="ET206" i="1" s="1"/>
  <c r="EI170" i="1"/>
  <c r="EI206" i="1" s="1"/>
  <c r="CU170" i="1"/>
  <c r="CU206" i="1" s="1"/>
  <c r="BU139" i="1"/>
  <c r="BU174" i="1"/>
  <c r="BU141" i="1"/>
  <c r="CF174" i="1"/>
  <c r="CF141" i="1"/>
  <c r="CF139" i="1"/>
  <c r="CF143" i="1" s="1"/>
  <c r="CF145" i="1" s="1"/>
  <c r="S174" i="1"/>
  <c r="S139" i="1"/>
  <c r="S141" i="1"/>
  <c r="FH139" i="1"/>
  <c r="FH141" i="1"/>
  <c r="FH174" i="1"/>
  <c r="CU174" i="1"/>
  <c r="CU141" i="1"/>
  <c r="CU139" i="1"/>
  <c r="CO141" i="1"/>
  <c r="CO174" i="1"/>
  <c r="CO139" i="1"/>
  <c r="CO143" i="1" s="1"/>
  <c r="CO145" i="1" s="1"/>
  <c r="CJ174" i="1"/>
  <c r="CJ139" i="1"/>
  <c r="CJ143" i="1" s="1"/>
  <c r="CJ145" i="1" s="1"/>
  <c r="CJ141" i="1"/>
  <c r="FE174" i="1"/>
  <c r="FE139" i="1"/>
  <c r="FE143" i="1" s="1"/>
  <c r="FE145" i="1" s="1"/>
  <c r="FE141" i="1"/>
  <c r="CR174" i="1"/>
  <c r="CR141" i="1"/>
  <c r="CR139" i="1"/>
  <c r="CR143" i="1" s="1"/>
  <c r="CR145" i="1" s="1"/>
  <c r="AR170" i="1"/>
  <c r="AR206" i="1" s="1"/>
  <c r="T170" i="1"/>
  <c r="T206" i="1" s="1"/>
  <c r="DP174" i="1"/>
  <c r="DP141" i="1"/>
  <c r="DP139" i="1"/>
  <c r="AM141" i="1"/>
  <c r="ED143" i="1"/>
  <c r="ED145" i="1" s="1"/>
  <c r="CQ143" i="1"/>
  <c r="CQ145" i="1" s="1"/>
  <c r="FR143" i="1"/>
  <c r="FR145" i="1" s="1"/>
  <c r="U197" i="1"/>
  <c r="U200" i="1" s="1"/>
  <c r="U208" i="1" s="1"/>
  <c r="U123" i="1"/>
  <c r="U100" i="1"/>
  <c r="AD143" i="1"/>
  <c r="AD145" i="1" s="1"/>
  <c r="M190" i="1"/>
  <c r="M147" i="1"/>
  <c r="M111" i="1"/>
  <c r="M105" i="1"/>
  <c r="M107" i="1" s="1"/>
  <c r="M149" i="1"/>
  <c r="M151" i="1" s="1"/>
  <c r="M173" i="1"/>
  <c r="M101" i="1"/>
  <c r="M108" i="1"/>
  <c r="AK190" i="1"/>
  <c r="AK173" i="1"/>
  <c r="AK111" i="1"/>
  <c r="AK105" i="1"/>
  <c r="AK107" i="1" s="1"/>
  <c r="AK109" i="1" s="1"/>
  <c r="AK119" i="1" s="1"/>
  <c r="AK149" i="1"/>
  <c r="AK108" i="1"/>
  <c r="AK101" i="1"/>
  <c r="Z141" i="1"/>
  <c r="FK190" i="1"/>
  <c r="FK173" i="1"/>
  <c r="FK149" i="1"/>
  <c r="FK147" i="1"/>
  <c r="FK108" i="1"/>
  <c r="FK101" i="1"/>
  <c r="FK151" i="1"/>
  <c r="FK111" i="1"/>
  <c r="FK105" i="1"/>
  <c r="FK107" i="1" s="1"/>
  <c r="ER197" i="1"/>
  <c r="ER200" i="1" s="1"/>
  <c r="ER208" i="1" s="1"/>
  <c r="ER123" i="1"/>
  <c r="ER100" i="1"/>
  <c r="DT197" i="1"/>
  <c r="DT200" i="1" s="1"/>
  <c r="DT208" i="1" s="1"/>
  <c r="DT123" i="1"/>
  <c r="DT100" i="1"/>
  <c r="DT141" i="1" s="1"/>
  <c r="BW197" i="1"/>
  <c r="BW200" i="1" s="1"/>
  <c r="BW208" i="1" s="1"/>
  <c r="BW123" i="1"/>
  <c r="BW100" i="1"/>
  <c r="DJ143" i="1"/>
  <c r="DJ145" i="1" s="1"/>
  <c r="FQ141" i="1"/>
  <c r="FQ174" i="1"/>
  <c r="FQ139" i="1"/>
  <c r="FQ143" i="1" s="1"/>
  <c r="FQ145" i="1" s="1"/>
  <c r="FM197" i="1"/>
  <c r="FM200" i="1" s="1"/>
  <c r="FM208" i="1" s="1"/>
  <c r="FM123" i="1"/>
  <c r="FM100" i="1"/>
  <c r="AO197" i="1"/>
  <c r="AO200" i="1" s="1"/>
  <c r="AO208" i="1" s="1"/>
  <c r="AO123" i="1"/>
  <c r="AO100" i="1"/>
  <c r="FO174" i="1"/>
  <c r="DK141" i="1"/>
  <c r="X141" i="1"/>
  <c r="FV143" i="1"/>
  <c r="FV145" i="1" s="1"/>
  <c r="EP143" i="1"/>
  <c r="EP145" i="1" s="1"/>
  <c r="CW149" i="1"/>
  <c r="CW111" i="1"/>
  <c r="CW105" i="1"/>
  <c r="CW107" i="1" s="1"/>
  <c r="CW190" i="1"/>
  <c r="CW173" i="1"/>
  <c r="CW108" i="1"/>
  <c r="CW101" i="1"/>
  <c r="DZ143" i="1"/>
  <c r="DZ145" i="1" s="1"/>
  <c r="CL190" i="1"/>
  <c r="CL173" i="1"/>
  <c r="CL101" i="1"/>
  <c r="CL147" i="1"/>
  <c r="CL105" i="1"/>
  <c r="CL107" i="1" s="1"/>
  <c r="CL109" i="1" s="1"/>
  <c r="CL119" i="1" s="1"/>
  <c r="CL111" i="1"/>
  <c r="CL108" i="1"/>
  <c r="BF143" i="1"/>
  <c r="BF145" i="1" s="1"/>
  <c r="AK139" i="1"/>
  <c r="AK143" i="1" s="1"/>
  <c r="AK145" i="1" s="1"/>
  <c r="CC200" i="1"/>
  <c r="CC208" i="1" s="1"/>
  <c r="H190" i="1"/>
  <c r="H173" i="1"/>
  <c r="H147" i="1"/>
  <c r="H111" i="1"/>
  <c r="H105" i="1"/>
  <c r="H107" i="1" s="1"/>
  <c r="H108" i="1"/>
  <c r="H101" i="1"/>
  <c r="DO200" i="1"/>
  <c r="DO208" i="1" s="1"/>
  <c r="CQ190" i="1"/>
  <c r="CQ149" i="1"/>
  <c r="CQ151" i="1"/>
  <c r="CQ173" i="1"/>
  <c r="CQ147" i="1"/>
  <c r="CQ108" i="1"/>
  <c r="CQ101" i="1"/>
  <c r="CQ111" i="1"/>
  <c r="CQ105" i="1"/>
  <c r="CQ107" i="1" s="1"/>
  <c r="CQ109" i="1" s="1"/>
  <c r="CQ119" i="1" s="1"/>
  <c r="AU190" i="1"/>
  <c r="AU173" i="1"/>
  <c r="AU157" i="1"/>
  <c r="AU149" i="1"/>
  <c r="AU155" i="1"/>
  <c r="AU153" i="1"/>
  <c r="AU108" i="1"/>
  <c r="AU101" i="1"/>
  <c r="AU111" i="1"/>
  <c r="AU105" i="1"/>
  <c r="AU107" i="1" s="1"/>
  <c r="AU151" i="1"/>
  <c r="G200" i="1"/>
  <c r="G208" i="1" s="1"/>
  <c r="BY149" i="1"/>
  <c r="BY151" i="1" s="1"/>
  <c r="DU200" i="1"/>
  <c r="DU208" i="1" s="1"/>
  <c r="FB190" i="1"/>
  <c r="FB173" i="1"/>
  <c r="FB149" i="1"/>
  <c r="FB101" i="1"/>
  <c r="FB111" i="1"/>
  <c r="FB108" i="1"/>
  <c r="FB105" i="1"/>
  <c r="FB107" i="1" s="1"/>
  <c r="DE200" i="1"/>
  <c r="DE208" i="1" s="1"/>
  <c r="FW190" i="1"/>
  <c r="FW173" i="1"/>
  <c r="FW149" i="1"/>
  <c r="FW111" i="1"/>
  <c r="FW105" i="1"/>
  <c r="FW107" i="1" s="1"/>
  <c r="FW108" i="1"/>
  <c r="FW101" i="1"/>
  <c r="FW139" i="1"/>
  <c r="FW143" i="1" s="1"/>
  <c r="FW145" i="1" s="1"/>
  <c r="DZ190" i="1"/>
  <c r="DZ173" i="1"/>
  <c r="DZ147" i="1"/>
  <c r="DZ101" i="1"/>
  <c r="DZ108" i="1"/>
  <c r="DZ111" i="1"/>
  <c r="DZ105" i="1"/>
  <c r="DZ107" i="1" s="1"/>
  <c r="DL173" i="1"/>
  <c r="DL190" i="1"/>
  <c r="DL151" i="1"/>
  <c r="DL149" i="1"/>
  <c r="DL101" i="1"/>
  <c r="DL147" i="1"/>
  <c r="DL108" i="1"/>
  <c r="DL111" i="1"/>
  <c r="DL105" i="1"/>
  <c r="DL107" i="1" s="1"/>
  <c r="EA190" i="1"/>
  <c r="EA147" i="1"/>
  <c r="EA151" i="1" s="1"/>
  <c r="EA173" i="1"/>
  <c r="EA149" i="1"/>
  <c r="EA111" i="1"/>
  <c r="EA105" i="1"/>
  <c r="EA107" i="1" s="1"/>
  <c r="EA109" i="1" s="1"/>
  <c r="EA119" i="1" s="1"/>
  <c r="EA108" i="1"/>
  <c r="EA101" i="1"/>
  <c r="CK174" i="1"/>
  <c r="CK139" i="1"/>
  <c r="CK143" i="1" s="1"/>
  <c r="CK145" i="1" s="1"/>
  <c r="CK141" i="1"/>
  <c r="AI174" i="1"/>
  <c r="AI139" i="1"/>
  <c r="AI143" i="1" s="1"/>
  <c r="AI145" i="1" s="1"/>
  <c r="AI141" i="1"/>
  <c r="FX174" i="1"/>
  <c r="FX141" i="1"/>
  <c r="FX139" i="1"/>
  <c r="FX143" i="1" s="1"/>
  <c r="FX145" i="1" s="1"/>
  <c r="EF174" i="1"/>
  <c r="EF141" i="1"/>
  <c r="EF139" i="1"/>
  <c r="EF143" i="1" s="1"/>
  <c r="EF145" i="1" s="1"/>
  <c r="C136" i="1"/>
  <c r="FZ134" i="1"/>
  <c r="AP190" i="1"/>
  <c r="AP173" i="1"/>
  <c r="AP149" i="1"/>
  <c r="AP101" i="1"/>
  <c r="AP105" i="1"/>
  <c r="AP107" i="1" s="1"/>
  <c r="AP109" i="1" s="1"/>
  <c r="AP119" i="1" s="1"/>
  <c r="AP147" i="1"/>
  <c r="AP111" i="1"/>
  <c r="AP108" i="1"/>
  <c r="CZ197" i="1"/>
  <c r="CZ200" i="1" s="1"/>
  <c r="CZ208" i="1" s="1"/>
  <c r="CZ100" i="1"/>
  <c r="CZ123" i="1"/>
  <c r="C82" i="1"/>
  <c r="FZ9" i="1"/>
  <c r="BJ197" i="1"/>
  <c r="BJ200" i="1" s="1"/>
  <c r="BJ208" i="1" s="1"/>
  <c r="BJ100" i="1"/>
  <c r="BJ123" i="1"/>
  <c r="Y174" i="1"/>
  <c r="Y139" i="1"/>
  <c r="Y143" i="1" s="1"/>
  <c r="Y145" i="1" s="1"/>
  <c r="Y141" i="1"/>
  <c r="CC190" i="1"/>
  <c r="CC173" i="1"/>
  <c r="CC149" i="1"/>
  <c r="CC108" i="1"/>
  <c r="CC101" i="1"/>
  <c r="CC105" i="1"/>
  <c r="CC107" i="1" s="1"/>
  <c r="CC109" i="1" s="1"/>
  <c r="CC119" i="1" s="1"/>
  <c r="CC111" i="1"/>
  <c r="BT190" i="1"/>
  <c r="BT173" i="1"/>
  <c r="BT153" i="1"/>
  <c r="BT149" i="1"/>
  <c r="BT155" i="1"/>
  <c r="BT111" i="1"/>
  <c r="BT105" i="1"/>
  <c r="BT107" i="1" s="1"/>
  <c r="BT109" i="1" s="1"/>
  <c r="BT119" i="1" s="1"/>
  <c r="BT157" i="1"/>
  <c r="BT108" i="1"/>
  <c r="BT151" i="1"/>
  <c r="BT101" i="1"/>
  <c r="BQ141" i="1"/>
  <c r="BQ174" i="1"/>
  <c r="BQ139" i="1"/>
  <c r="BQ143" i="1" s="1"/>
  <c r="BQ145" i="1" s="1"/>
  <c r="DO190" i="1"/>
  <c r="DO149" i="1"/>
  <c r="DO173" i="1"/>
  <c r="DO147" i="1"/>
  <c r="DO108" i="1"/>
  <c r="DO101" i="1"/>
  <c r="DO111" i="1"/>
  <c r="DO105" i="1"/>
  <c r="DO107" i="1" s="1"/>
  <c r="DO109" i="1" s="1"/>
  <c r="DO119" i="1" s="1"/>
  <c r="G190" i="1"/>
  <c r="G173" i="1"/>
  <c r="G147" i="1"/>
  <c r="G108" i="1"/>
  <c r="G101" i="1"/>
  <c r="G111" i="1"/>
  <c r="G105" i="1"/>
  <c r="G107" i="1" s="1"/>
  <c r="G109" i="1" s="1"/>
  <c r="G119" i="1" s="1"/>
  <c r="FJ190" i="1"/>
  <c r="FJ173" i="1"/>
  <c r="FJ101" i="1"/>
  <c r="FJ105" i="1"/>
  <c r="FJ107" i="1" s="1"/>
  <c r="FJ109" i="1" s="1"/>
  <c r="FJ119" i="1" s="1"/>
  <c r="FJ108" i="1"/>
  <c r="FJ111" i="1"/>
  <c r="FJ147" i="1"/>
  <c r="AT190" i="1"/>
  <c r="AT173" i="1"/>
  <c r="AT147" i="1"/>
  <c r="AT101" i="1"/>
  <c r="AT111" i="1"/>
  <c r="AT108" i="1"/>
  <c r="AT105" i="1"/>
  <c r="AT107" i="1" s="1"/>
  <c r="AZ173" i="1"/>
  <c r="AZ190" i="1"/>
  <c r="AZ101" i="1"/>
  <c r="AZ108" i="1"/>
  <c r="AZ149" i="1"/>
  <c r="AZ151" i="1" s="1"/>
  <c r="AZ111" i="1"/>
  <c r="AZ147" i="1"/>
  <c r="AZ105" i="1"/>
  <c r="AZ107" i="1" s="1"/>
  <c r="EZ312" i="1"/>
  <c r="CI312" i="1"/>
  <c r="FX312" i="1"/>
  <c r="C170" i="1"/>
  <c r="C206" i="1" s="1"/>
  <c r="FZ165" i="1"/>
  <c r="BM139" i="1"/>
  <c r="BM174" i="1"/>
  <c r="BM141" i="1"/>
  <c r="FV170" i="1"/>
  <c r="FV206" i="1" s="1"/>
  <c r="DJ170" i="1"/>
  <c r="DJ206" i="1" s="1"/>
  <c r="AX170" i="1"/>
  <c r="AX206" i="1" s="1"/>
  <c r="BX174" i="1"/>
  <c r="BX141" i="1"/>
  <c r="BX139" i="1"/>
  <c r="K174" i="1"/>
  <c r="K141" i="1"/>
  <c r="FZ123" i="1"/>
  <c r="DQ170" i="1"/>
  <c r="DQ206" i="1" s="1"/>
  <c r="EZ174" i="1"/>
  <c r="EZ141" i="1"/>
  <c r="EZ139" i="1"/>
  <c r="CM141" i="1"/>
  <c r="CM139" i="1"/>
  <c r="CM143" i="1" s="1"/>
  <c r="CM145" i="1" s="1"/>
  <c r="CM174" i="1"/>
  <c r="EW174" i="1"/>
  <c r="EW139" i="1"/>
  <c r="EW143" i="1" s="1"/>
  <c r="EW145" i="1" s="1"/>
  <c r="EW141" i="1"/>
  <c r="FT174" i="1"/>
  <c r="FT141" i="1"/>
  <c r="FT139" i="1"/>
  <c r="DH174" i="1"/>
  <c r="DH141" i="1"/>
  <c r="DH139" i="1"/>
  <c r="DH143" i="1" s="1"/>
  <c r="DH145" i="1" s="1"/>
  <c r="DR190" i="1"/>
  <c r="DR147" i="1"/>
  <c r="DR149" i="1"/>
  <c r="DR101" i="1"/>
  <c r="DR105" i="1"/>
  <c r="DR107" i="1" s="1"/>
  <c r="DR109" i="1" s="1"/>
  <c r="DR119" i="1" s="1"/>
  <c r="DR111" i="1"/>
  <c r="DR108" i="1"/>
  <c r="DR173" i="1"/>
  <c r="CV197" i="1"/>
  <c r="CV200" i="1" s="1"/>
  <c r="CV208" i="1" s="1"/>
  <c r="CV123" i="1"/>
  <c r="CV100" i="1"/>
  <c r="DW124" i="1"/>
  <c r="DW203" i="1" s="1"/>
  <c r="L197" i="1"/>
  <c r="L200" i="1" s="1"/>
  <c r="L208" i="1" s="1"/>
  <c r="L123" i="1"/>
  <c r="L100" i="1"/>
  <c r="BG197" i="1"/>
  <c r="BG200" i="1" s="1"/>
  <c r="BG208" i="1" s="1"/>
  <c r="BG123" i="1"/>
  <c r="BG100" i="1"/>
  <c r="BG141" i="1" s="1"/>
  <c r="FA174" i="1"/>
  <c r="FA183" i="1" s="1"/>
  <c r="FA141" i="1"/>
  <c r="FA139" i="1"/>
  <c r="EW197" i="1"/>
  <c r="EW200" i="1" s="1"/>
  <c r="EW208" i="1" s="1"/>
  <c r="EW123" i="1"/>
  <c r="EW100" i="1"/>
  <c r="Y197" i="1"/>
  <c r="Y200" i="1" s="1"/>
  <c r="Y208" i="1" s="1"/>
  <c r="Y123" i="1"/>
  <c r="Y100" i="1"/>
  <c r="X143" i="1"/>
  <c r="X145" i="1" s="1"/>
  <c r="DR139" i="1"/>
  <c r="DR143" i="1" s="1"/>
  <c r="DR145" i="1" s="1"/>
  <c r="BF147" i="1"/>
  <c r="BF190" i="1"/>
  <c r="BF173" i="1"/>
  <c r="BF101" i="1"/>
  <c r="BF105" i="1"/>
  <c r="BF107" i="1" s="1"/>
  <c r="BF109" i="1" s="1"/>
  <c r="BF119" i="1" s="1"/>
  <c r="BF111" i="1"/>
  <c r="BF108" i="1"/>
  <c r="FE190" i="1"/>
  <c r="FE149" i="1"/>
  <c r="FE173" i="1"/>
  <c r="FE108" i="1"/>
  <c r="FE101" i="1"/>
  <c r="FE105" i="1"/>
  <c r="FE107" i="1" s="1"/>
  <c r="FE111" i="1"/>
  <c r="DJ190" i="1"/>
  <c r="DJ173" i="1"/>
  <c r="DJ147" i="1"/>
  <c r="DJ101" i="1"/>
  <c r="DJ108" i="1"/>
  <c r="DJ111" i="1"/>
  <c r="DJ105" i="1"/>
  <c r="DJ107" i="1" s="1"/>
  <c r="BI200" i="1"/>
  <c r="BI208" i="1" s="1"/>
  <c r="CS190" i="1"/>
  <c r="CS155" i="1"/>
  <c r="CS173" i="1"/>
  <c r="CS157" i="1"/>
  <c r="CS153" i="1"/>
  <c r="CS108" i="1"/>
  <c r="CS149" i="1"/>
  <c r="CS101" i="1"/>
  <c r="CS111" i="1"/>
  <c r="CS151" i="1"/>
  <c r="CS105" i="1"/>
  <c r="CS107" i="1" s="1"/>
  <c r="CS109" i="1" s="1"/>
  <c r="CS119" i="1" s="1"/>
  <c r="EM190" i="1"/>
  <c r="EM149" i="1"/>
  <c r="EM173" i="1"/>
  <c r="EM151" i="1"/>
  <c r="EM147" i="1"/>
  <c r="EM108" i="1"/>
  <c r="EM101" i="1"/>
  <c r="EM111" i="1"/>
  <c r="EM105" i="1"/>
  <c r="EM107" i="1" s="1"/>
  <c r="EM109" i="1" s="1"/>
  <c r="EM119" i="1" s="1"/>
  <c r="DG190" i="1"/>
  <c r="DG173" i="1"/>
  <c r="DG149" i="1"/>
  <c r="DG108" i="1"/>
  <c r="DG101" i="1"/>
  <c r="DG111" i="1"/>
  <c r="DG105" i="1"/>
  <c r="DG107" i="1" s="1"/>
  <c r="DG139" i="1"/>
  <c r="DG143" i="1" s="1"/>
  <c r="DG145" i="1" s="1"/>
  <c r="EF190" i="1"/>
  <c r="EF173" i="1"/>
  <c r="EF149" i="1"/>
  <c r="EF147" i="1"/>
  <c r="EF111" i="1"/>
  <c r="EF105" i="1"/>
  <c r="EF107" i="1" s="1"/>
  <c r="EF108" i="1"/>
  <c r="EF101" i="1"/>
  <c r="V190" i="1"/>
  <c r="V149" i="1"/>
  <c r="V173" i="1"/>
  <c r="V101" i="1"/>
  <c r="V105" i="1"/>
  <c r="V107" i="1" s="1"/>
  <c r="V108" i="1"/>
  <c r="V111" i="1"/>
  <c r="AZ141" i="1"/>
  <c r="AZ143" i="1" s="1"/>
  <c r="AZ145" i="1" s="1"/>
  <c r="CR190" i="1"/>
  <c r="CR173" i="1"/>
  <c r="CR149" i="1"/>
  <c r="CR111" i="1"/>
  <c r="CR105" i="1"/>
  <c r="CR107" i="1" s="1"/>
  <c r="CR108" i="1"/>
  <c r="CR101" i="1"/>
  <c r="CI200" i="1"/>
  <c r="CI208" i="1" s="1"/>
  <c r="EU139" i="1"/>
  <c r="CE173" i="1"/>
  <c r="CE190" i="1"/>
  <c r="CE111" i="1"/>
  <c r="CE105" i="1"/>
  <c r="CE107" i="1" s="1"/>
  <c r="CE109" i="1" s="1"/>
  <c r="CE119" i="1" s="1"/>
  <c r="CE108" i="1"/>
  <c r="CE101" i="1"/>
  <c r="CE149" i="1"/>
  <c r="AI200" i="1"/>
  <c r="AI208" i="1" s="1"/>
  <c r="FT190" i="1"/>
  <c r="FT173" i="1"/>
  <c r="FT149" i="1"/>
  <c r="FT111" i="1"/>
  <c r="FT105" i="1"/>
  <c r="FT107" i="1" s="1"/>
  <c r="FT109" i="1" s="1"/>
  <c r="FT119" i="1" s="1"/>
  <c r="FT108" i="1"/>
  <c r="FT101" i="1"/>
  <c r="T173" i="1"/>
  <c r="T190" i="1"/>
  <c r="T101" i="1"/>
  <c r="T157" i="1"/>
  <c r="T108" i="1"/>
  <c r="T155" i="1"/>
  <c r="T151" i="1"/>
  <c r="T111" i="1"/>
  <c r="T153" i="1"/>
  <c r="T149" i="1"/>
  <c r="T105" i="1"/>
  <c r="T107" i="1" s="1"/>
  <c r="S190" i="1"/>
  <c r="S173" i="1"/>
  <c r="S149" i="1"/>
  <c r="S147" i="1"/>
  <c r="S111" i="1"/>
  <c r="S105" i="1"/>
  <c r="S107" i="1" s="1"/>
  <c r="S109" i="1" s="1"/>
  <c r="S119" i="1" s="1"/>
  <c r="S108" i="1"/>
  <c r="S101" i="1"/>
  <c r="S151" i="1"/>
  <c r="EM312" i="1"/>
  <c r="FG312" i="1"/>
  <c r="EA312" i="1"/>
  <c r="CU312" i="1"/>
  <c r="BO312" i="1"/>
  <c r="AI312" i="1"/>
  <c r="C312" i="1"/>
  <c r="ET312" i="1"/>
  <c r="F312" i="1"/>
  <c r="ES312" i="1"/>
  <c r="DM312" i="1"/>
  <c r="EA170" i="1"/>
  <c r="EA206" i="1" s="1"/>
  <c r="BE174" i="1"/>
  <c r="BE139" i="1"/>
  <c r="BE141" i="1"/>
  <c r="BP174" i="1"/>
  <c r="BP139" i="1"/>
  <c r="BP141" i="1"/>
  <c r="FZ131" i="1"/>
  <c r="EO170" i="1"/>
  <c r="EO206" i="1" s="1"/>
  <c r="ER174" i="1"/>
  <c r="ER141" i="1"/>
  <c r="ER139" i="1"/>
  <c r="ER143" i="1" s="1"/>
  <c r="ER145" i="1" s="1"/>
  <c r="BC141" i="1"/>
  <c r="BC174" i="1"/>
  <c r="BC139" i="1"/>
  <c r="BC143" i="1" s="1"/>
  <c r="BC145" i="1" s="1"/>
  <c r="EO139" i="1"/>
  <c r="EO143" i="1" s="1"/>
  <c r="EO145" i="1" s="1"/>
  <c r="EO141" i="1"/>
  <c r="EO174" i="1"/>
  <c r="BH170" i="1"/>
  <c r="BH206" i="1" s="1"/>
  <c r="AJ170" i="1"/>
  <c r="AJ206" i="1" s="1"/>
  <c r="L170" i="1"/>
  <c r="L206" i="1" s="1"/>
  <c r="FL174" i="1"/>
  <c r="FL139" i="1"/>
  <c r="FL143" i="1" s="1"/>
  <c r="FL145" i="1" s="1"/>
  <c r="FL141" i="1"/>
  <c r="AS141" i="1"/>
  <c r="AS139" i="1"/>
  <c r="AS143" i="1" s="1"/>
  <c r="AS145" i="1" s="1"/>
  <c r="AS174" i="1"/>
  <c r="DF139" i="1"/>
  <c r="DF143" i="1" s="1"/>
  <c r="DF145" i="1" s="1"/>
  <c r="AR197" i="1"/>
  <c r="AR200" i="1" s="1"/>
  <c r="AR208" i="1" s="1"/>
  <c r="AR123" i="1"/>
  <c r="AR100" i="1"/>
  <c r="EP190" i="1"/>
  <c r="EP173" i="1"/>
  <c r="EP157" i="1"/>
  <c r="EP153" i="1"/>
  <c r="EP101" i="1"/>
  <c r="EP155" i="1"/>
  <c r="EP151" i="1"/>
  <c r="EP108" i="1"/>
  <c r="EP111" i="1"/>
  <c r="EP149" i="1"/>
  <c r="EP105" i="1"/>
  <c r="EP107" i="1" s="1"/>
  <c r="J173" i="1"/>
  <c r="J190" i="1"/>
  <c r="J151" i="1"/>
  <c r="J101" i="1"/>
  <c r="J149" i="1"/>
  <c r="J105" i="1"/>
  <c r="J107" i="1" s="1"/>
  <c r="J109" i="1" s="1"/>
  <c r="J119" i="1" s="1"/>
  <c r="J111" i="1"/>
  <c r="J108" i="1"/>
  <c r="J147" i="1"/>
  <c r="BZ139" i="1"/>
  <c r="BZ143" i="1" s="1"/>
  <c r="BZ145" i="1" s="1"/>
  <c r="FK143" i="1"/>
  <c r="FK145" i="1" s="1"/>
  <c r="BQ190" i="1"/>
  <c r="BQ173" i="1"/>
  <c r="BQ111" i="1"/>
  <c r="BQ105" i="1"/>
  <c r="BQ107" i="1" s="1"/>
  <c r="BQ147" i="1"/>
  <c r="BQ108" i="1"/>
  <c r="BQ101" i="1"/>
  <c r="FS200" i="1"/>
  <c r="FS208" i="1" s="1"/>
  <c r="CG174" i="1"/>
  <c r="CG139" i="1"/>
  <c r="CG141" i="1"/>
  <c r="BA143" i="1"/>
  <c r="BA145" i="1" s="1"/>
  <c r="FK200" i="1"/>
  <c r="FK208" i="1" s="1"/>
  <c r="DW200" i="1"/>
  <c r="DW208" i="1" s="1"/>
  <c r="FO197" i="1"/>
  <c r="FO200" i="1" s="1"/>
  <c r="FO208" i="1" s="1"/>
  <c r="FO100" i="1"/>
  <c r="FO123" i="1"/>
  <c r="AQ197" i="1"/>
  <c r="AQ200" i="1" s="1"/>
  <c r="AQ208" i="1" s="1"/>
  <c r="AQ100" i="1"/>
  <c r="AQ123" i="1"/>
  <c r="EV197" i="1"/>
  <c r="EV200" i="1" s="1"/>
  <c r="EV208" i="1" s="1"/>
  <c r="EV100" i="1"/>
  <c r="EV141" i="1" s="1"/>
  <c r="EV123" i="1"/>
  <c r="EK174" i="1"/>
  <c r="EK141" i="1"/>
  <c r="EK139" i="1"/>
  <c r="EB190" i="1"/>
  <c r="EB173" i="1"/>
  <c r="EB151" i="1"/>
  <c r="EB149" i="1"/>
  <c r="EB101" i="1"/>
  <c r="EB108" i="1"/>
  <c r="EB147" i="1"/>
  <c r="EB111" i="1"/>
  <c r="EB105" i="1"/>
  <c r="EB107" i="1" s="1"/>
  <c r="EB109" i="1" s="1"/>
  <c r="EB119" i="1" s="1"/>
  <c r="FZ102" i="1"/>
  <c r="EG197" i="1"/>
  <c r="EG200" i="1" s="1"/>
  <c r="EG208" i="1" s="1"/>
  <c r="EG123" i="1"/>
  <c r="EG100" i="1"/>
  <c r="I197" i="1"/>
  <c r="I200" i="1" s="1"/>
  <c r="I208" i="1" s="1"/>
  <c r="I123" i="1"/>
  <c r="I100" i="1"/>
  <c r="I139" i="1" s="1"/>
  <c r="AV174" i="1"/>
  <c r="AV141" i="1"/>
  <c r="AV139" i="1"/>
  <c r="AV143" i="1" s="1"/>
  <c r="AV145" i="1" s="1"/>
  <c r="EE139" i="1"/>
  <c r="EE143" i="1" s="1"/>
  <c r="EE145" i="1" s="1"/>
  <c r="DO141" i="1"/>
  <c r="FV190" i="1"/>
  <c r="FV173" i="1"/>
  <c r="FV151" i="1"/>
  <c r="FV101" i="1"/>
  <c r="FV149" i="1"/>
  <c r="FV108" i="1"/>
  <c r="FV111" i="1"/>
  <c r="FV147" i="1"/>
  <c r="FV105" i="1"/>
  <c r="FV107" i="1" s="1"/>
  <c r="CO190" i="1"/>
  <c r="CO173" i="1"/>
  <c r="CO111" i="1"/>
  <c r="CO105" i="1"/>
  <c r="CO107" i="1" s="1"/>
  <c r="CO109" i="1" s="1"/>
  <c r="CO119" i="1" s="1"/>
  <c r="CO101" i="1"/>
  <c r="CO108" i="1"/>
  <c r="CO147" i="1"/>
  <c r="W190" i="1"/>
  <c r="W149" i="1"/>
  <c r="W173" i="1"/>
  <c r="W108" i="1"/>
  <c r="W101" i="1"/>
  <c r="W111" i="1"/>
  <c r="W105" i="1"/>
  <c r="W107" i="1" s="1"/>
  <c r="EM200" i="1"/>
  <c r="EM208" i="1" s="1"/>
  <c r="BS190" i="1"/>
  <c r="BS173" i="1"/>
  <c r="BS149" i="1"/>
  <c r="BS147" i="1"/>
  <c r="BS151" i="1" s="1"/>
  <c r="BS108" i="1"/>
  <c r="BS101" i="1"/>
  <c r="BS111" i="1"/>
  <c r="BS105" i="1"/>
  <c r="BS107" i="1" s="1"/>
  <c r="AU200" i="1"/>
  <c r="AU208" i="1" s="1"/>
  <c r="CJ190" i="1"/>
  <c r="CJ149" i="1"/>
  <c r="CJ151" i="1" s="1"/>
  <c r="CJ147" i="1"/>
  <c r="CJ173" i="1"/>
  <c r="CJ111" i="1"/>
  <c r="CJ105" i="1"/>
  <c r="CJ107" i="1" s="1"/>
  <c r="CJ108" i="1"/>
  <c r="CJ101" i="1"/>
  <c r="BJ143" i="1"/>
  <c r="BJ145" i="1" s="1"/>
  <c r="AX190" i="1"/>
  <c r="AX173" i="1"/>
  <c r="AX149" i="1"/>
  <c r="AX101" i="1"/>
  <c r="AX108" i="1"/>
  <c r="AX111" i="1"/>
  <c r="AX105" i="1"/>
  <c r="AX107" i="1" s="1"/>
  <c r="AX109" i="1" s="1"/>
  <c r="AX119" i="1" s="1"/>
  <c r="FS118" i="1"/>
  <c r="FS115" i="1"/>
  <c r="FS184" i="1"/>
  <c r="FS209" i="1" s="1"/>
  <c r="FS175" i="1"/>
  <c r="FS179" i="1"/>
  <c r="FS181" i="1"/>
  <c r="FS177" i="1"/>
  <c r="FS183" i="1"/>
  <c r="BL190" i="1"/>
  <c r="BL173" i="1"/>
  <c r="BL149" i="1"/>
  <c r="BL111" i="1"/>
  <c r="BL105" i="1"/>
  <c r="BL107" i="1" s="1"/>
  <c r="BL108" i="1"/>
  <c r="BL101" i="1"/>
  <c r="DN139" i="1"/>
  <c r="DN143" i="1" s="1"/>
  <c r="DN145" i="1" s="1"/>
  <c r="CU190" i="1"/>
  <c r="CU173" i="1"/>
  <c r="CU147" i="1"/>
  <c r="CU111" i="1"/>
  <c r="CU105" i="1"/>
  <c r="CU107" i="1" s="1"/>
  <c r="CU108" i="1"/>
  <c r="CU101" i="1"/>
  <c r="I143" i="1" l="1"/>
  <c r="I145" i="1" s="1"/>
  <c r="FO173" i="1"/>
  <c r="FO190" i="1"/>
  <c r="FO149" i="1"/>
  <c r="FO151" i="1" s="1"/>
  <c r="FO111" i="1"/>
  <c r="FO105" i="1"/>
  <c r="FO107" i="1" s="1"/>
  <c r="FO147" i="1"/>
  <c r="FO108" i="1"/>
  <c r="FO101" i="1"/>
  <c r="AR190" i="1"/>
  <c r="AR173" i="1"/>
  <c r="AR147" i="1"/>
  <c r="AR101" i="1"/>
  <c r="AR108" i="1"/>
  <c r="AR105" i="1"/>
  <c r="AR107" i="1" s="1"/>
  <c r="AR109" i="1" s="1"/>
  <c r="AR119" i="1" s="1"/>
  <c r="AR111" i="1"/>
  <c r="AP118" i="1"/>
  <c r="AP115" i="1"/>
  <c r="DL118" i="1"/>
  <c r="DL115" i="1"/>
  <c r="FW118" i="1"/>
  <c r="FW115" i="1"/>
  <c r="AU247" i="1"/>
  <c r="AU260" i="1" s="1"/>
  <c r="AU192" i="1"/>
  <c r="FD115" i="1"/>
  <c r="FD118" i="1"/>
  <c r="CN173" i="1"/>
  <c r="CN190" i="1"/>
  <c r="CN147" i="1"/>
  <c r="CN101" i="1"/>
  <c r="CN108" i="1"/>
  <c r="CN105" i="1"/>
  <c r="CN107" i="1" s="1"/>
  <c r="CN109" i="1" s="1"/>
  <c r="CN119" i="1" s="1"/>
  <c r="CN111" i="1"/>
  <c r="DU118" i="1"/>
  <c r="DU115" i="1"/>
  <c r="DU120" i="1" s="1"/>
  <c r="CK173" i="1"/>
  <c r="CK147" i="1"/>
  <c r="CK190" i="1"/>
  <c r="CK108" i="1"/>
  <c r="CK105" i="1"/>
  <c r="CK107" i="1" s="1"/>
  <c r="CK101" i="1"/>
  <c r="CK111" i="1"/>
  <c r="ET190" i="1"/>
  <c r="ET149" i="1"/>
  <c r="ET173" i="1"/>
  <c r="ET101" i="1"/>
  <c r="ET105" i="1"/>
  <c r="ET107" i="1" s="1"/>
  <c r="ET109" i="1" s="1"/>
  <c r="ET119" i="1" s="1"/>
  <c r="ET108" i="1"/>
  <c r="ET111" i="1"/>
  <c r="ET141" i="1"/>
  <c r="ET139" i="1"/>
  <c r="ET143" i="1" s="1"/>
  <c r="ET145" i="1" s="1"/>
  <c r="AC118" i="1"/>
  <c r="AC115" i="1"/>
  <c r="AC120" i="1" s="1"/>
  <c r="CF192" i="1"/>
  <c r="CF247" i="1"/>
  <c r="CF260" i="1" s="1"/>
  <c r="BM115" i="1"/>
  <c r="BM118" i="1"/>
  <c r="BM192" i="1"/>
  <c r="BM247" i="1"/>
  <c r="BM260" i="1" s="1"/>
  <c r="AA190" i="1"/>
  <c r="AA111" i="1"/>
  <c r="AA105" i="1"/>
  <c r="AA107" i="1" s="1"/>
  <c r="AA109" i="1" s="1"/>
  <c r="AA119" i="1" s="1"/>
  <c r="AA173" i="1"/>
  <c r="AA108" i="1"/>
  <c r="AA147" i="1"/>
  <c r="AA101" i="1"/>
  <c r="DI118" i="1"/>
  <c r="DI115" i="1"/>
  <c r="DI120" i="1" s="1"/>
  <c r="DI175" i="1" s="1"/>
  <c r="DI179" i="1" s="1"/>
  <c r="DI181" i="1" s="1"/>
  <c r="DI184" i="1" s="1"/>
  <c r="DI209" i="1" s="1"/>
  <c r="AX192" i="1"/>
  <c r="AX247" i="1"/>
  <c r="AX260" i="1" s="1"/>
  <c r="BQ181" i="1"/>
  <c r="BQ184" i="1"/>
  <c r="BQ209" i="1" s="1"/>
  <c r="BQ183" i="1"/>
  <c r="BQ177" i="1"/>
  <c r="BQ175" i="1"/>
  <c r="BQ179" i="1"/>
  <c r="CC179" i="1"/>
  <c r="CC175" i="1"/>
  <c r="CC184" i="1"/>
  <c r="CC209" i="1" s="1"/>
  <c r="CC181" i="1"/>
  <c r="CC177" i="1"/>
  <c r="CC183" i="1"/>
  <c r="CU192" i="1"/>
  <c r="CU247" i="1"/>
  <c r="CU260" i="1" s="1"/>
  <c r="FV109" i="1"/>
  <c r="FV119" i="1" s="1"/>
  <c r="EB192" i="1"/>
  <c r="EB247" i="1"/>
  <c r="EB260" i="1" s="1"/>
  <c r="AQ173" i="1"/>
  <c r="AQ153" i="1"/>
  <c r="AQ190" i="1"/>
  <c r="AQ155" i="1"/>
  <c r="AQ151" i="1"/>
  <c r="AQ149" i="1"/>
  <c r="AQ111" i="1"/>
  <c r="AQ105" i="1"/>
  <c r="AQ107" i="1" s="1"/>
  <c r="AQ108" i="1"/>
  <c r="AQ157" i="1"/>
  <c r="AQ101" i="1"/>
  <c r="BQ192" i="1"/>
  <c r="BQ247" i="1"/>
  <c r="BQ260" i="1" s="1"/>
  <c r="DG118" i="1"/>
  <c r="DG115" i="1"/>
  <c r="FE115" i="1"/>
  <c r="FE118" i="1"/>
  <c r="AP151" i="1"/>
  <c r="CW183" i="1"/>
  <c r="CW179" i="1"/>
  <c r="CW184" i="1"/>
  <c r="CW209" i="1" s="1"/>
  <c r="CW181" i="1"/>
  <c r="CW175" i="1"/>
  <c r="CW177" i="1"/>
  <c r="AJ115" i="1"/>
  <c r="AJ120" i="1" s="1"/>
  <c r="AJ118" i="1"/>
  <c r="EC190" i="1"/>
  <c r="EC151" i="1"/>
  <c r="EC173" i="1"/>
  <c r="EC155" i="1"/>
  <c r="EC153" i="1"/>
  <c r="EC149" i="1"/>
  <c r="EC111" i="1"/>
  <c r="EC105" i="1"/>
  <c r="EC107" i="1" s="1"/>
  <c r="EC109" i="1" s="1"/>
  <c r="EC119" i="1" s="1"/>
  <c r="EC157" i="1"/>
  <c r="EC108" i="1"/>
  <c r="EC101" i="1"/>
  <c r="CB173" i="1"/>
  <c r="CB147" i="1"/>
  <c r="CB111" i="1"/>
  <c r="CB105" i="1"/>
  <c r="CB107" i="1" s="1"/>
  <c r="CB109" i="1" s="1"/>
  <c r="CB119" i="1" s="1"/>
  <c r="CB190" i="1"/>
  <c r="CB108" i="1"/>
  <c r="CB101" i="1"/>
  <c r="ES173" i="1"/>
  <c r="ES190" i="1"/>
  <c r="ES111" i="1"/>
  <c r="ES105" i="1"/>
  <c r="ES107" i="1" s="1"/>
  <c r="ES109" i="1" s="1"/>
  <c r="ES119" i="1" s="1"/>
  <c r="ES108" i="1"/>
  <c r="ES101" i="1"/>
  <c r="ES149" i="1"/>
  <c r="ES139" i="1"/>
  <c r="ES143" i="1" s="1"/>
  <c r="ES145" i="1" s="1"/>
  <c r="ES141" i="1"/>
  <c r="CH184" i="1"/>
  <c r="CH209" i="1" s="1"/>
  <c r="CH177" i="1"/>
  <c r="CH181" i="1"/>
  <c r="CH183" i="1"/>
  <c r="CH179" i="1"/>
  <c r="CH175" i="1"/>
  <c r="FQ109" i="1"/>
  <c r="FQ119" i="1" s="1"/>
  <c r="FC184" i="1"/>
  <c r="FC209" i="1" s="1"/>
  <c r="FC181" i="1"/>
  <c r="FC177" i="1"/>
  <c r="FC183" i="1"/>
  <c r="FC179" i="1"/>
  <c r="FC175" i="1"/>
  <c r="EO247" i="1"/>
  <c r="EO260" i="1" s="1"/>
  <c r="EO192" i="1"/>
  <c r="DS190" i="1"/>
  <c r="DS173" i="1"/>
  <c r="DS149" i="1"/>
  <c r="DS147" i="1"/>
  <c r="DS151" i="1" s="1"/>
  <c r="DS111" i="1"/>
  <c r="DS105" i="1"/>
  <c r="DS107" i="1" s="1"/>
  <c r="DS108" i="1"/>
  <c r="DS101" i="1"/>
  <c r="DS139" i="1"/>
  <c r="DS141" i="1"/>
  <c r="O109" i="1"/>
  <c r="O119" i="1" s="1"/>
  <c r="N184" i="1"/>
  <c r="N209" i="1" s="1"/>
  <c r="N177" i="1"/>
  <c r="N181" i="1"/>
  <c r="N183" i="1"/>
  <c r="N179" i="1"/>
  <c r="N175" i="1"/>
  <c r="EU192" i="1"/>
  <c r="EU247" i="1"/>
  <c r="EU260" i="1" s="1"/>
  <c r="BP247" i="1"/>
  <c r="BP260" i="1" s="1"/>
  <c r="BP192" i="1"/>
  <c r="EV139" i="1"/>
  <c r="EV143" i="1" s="1"/>
  <c r="EV145" i="1" s="1"/>
  <c r="BD192" i="1"/>
  <c r="BD247" i="1"/>
  <c r="BD260" i="1" s="1"/>
  <c r="BL109" i="1"/>
  <c r="BL119" i="1" s="1"/>
  <c r="FS120" i="1"/>
  <c r="W109" i="1"/>
  <c r="W119" i="1" s="1"/>
  <c r="EG190" i="1"/>
  <c r="EG108" i="1"/>
  <c r="EG173" i="1"/>
  <c r="EG149" i="1"/>
  <c r="EG105" i="1"/>
  <c r="EG107" i="1" s="1"/>
  <c r="EG101" i="1"/>
  <c r="EG111" i="1"/>
  <c r="EK143" i="1"/>
  <c r="EK145" i="1" s="1"/>
  <c r="CG143" i="1"/>
  <c r="CG145" i="1" s="1"/>
  <c r="BQ118" i="1"/>
  <c r="BQ115" i="1"/>
  <c r="EP118" i="1"/>
  <c r="EP115" i="1"/>
  <c r="EP181" i="1"/>
  <c r="EP179" i="1"/>
  <c r="EP175" i="1"/>
  <c r="EP183" i="1"/>
  <c r="EP184" i="1"/>
  <c r="EP209" i="1" s="1"/>
  <c r="EP177" i="1"/>
  <c r="T109" i="1"/>
  <c r="T119" i="1" s="1"/>
  <c r="FT192" i="1"/>
  <c r="FT247" i="1"/>
  <c r="EF109" i="1"/>
  <c r="EF119" i="1" s="1"/>
  <c r="EF183" i="1"/>
  <c r="EF177" i="1"/>
  <c r="DG184" i="1"/>
  <c r="DG209" i="1" s="1"/>
  <c r="DG175" i="1"/>
  <c r="DG183" i="1"/>
  <c r="DG179" i="1"/>
  <c r="DG181" i="1"/>
  <c r="DG177" i="1"/>
  <c r="CS115" i="1"/>
  <c r="CS120" i="1" s="1"/>
  <c r="CS118" i="1"/>
  <c r="FE109" i="1"/>
  <c r="FE119" i="1" s="1"/>
  <c r="FT143" i="1"/>
  <c r="FT145" i="1" s="1"/>
  <c r="AZ247" i="1"/>
  <c r="AZ260" i="1" s="1"/>
  <c r="AZ192" i="1"/>
  <c r="DO183" i="1"/>
  <c r="DO175" i="1"/>
  <c r="DO179" i="1" s="1"/>
  <c r="DO181" i="1" s="1"/>
  <c r="DO184" i="1" s="1"/>
  <c r="DO209" i="1" s="1"/>
  <c r="DO177" i="1"/>
  <c r="FZ136" i="1"/>
  <c r="C12" i="1"/>
  <c r="FB109" i="1"/>
  <c r="FB119" i="1" s="1"/>
  <c r="CQ247" i="1"/>
  <c r="CQ260" i="1" s="1"/>
  <c r="CQ192" i="1"/>
  <c r="H192" i="1"/>
  <c r="H247" i="1"/>
  <c r="H260" i="1" s="1"/>
  <c r="CW247" i="1"/>
  <c r="CW260" i="1" s="1"/>
  <c r="CW192" i="1"/>
  <c r="AO190" i="1"/>
  <c r="AO147" i="1"/>
  <c r="AO151" i="1" s="1"/>
  <c r="AO173" i="1"/>
  <c r="AO108" i="1"/>
  <c r="AO149" i="1"/>
  <c r="AO105" i="1"/>
  <c r="AO107" i="1" s="1"/>
  <c r="AO101" i="1"/>
  <c r="AO111" i="1"/>
  <c r="ER173" i="1"/>
  <c r="ER190" i="1"/>
  <c r="ER153" i="1"/>
  <c r="ER149" i="1"/>
  <c r="ER101" i="1"/>
  <c r="ER155" i="1"/>
  <c r="ER151" i="1"/>
  <c r="ER108" i="1"/>
  <c r="ER111" i="1"/>
  <c r="ER157" i="1"/>
  <c r="ER105" i="1"/>
  <c r="ER107" i="1" s="1"/>
  <c r="DP143" i="1"/>
  <c r="DP145" i="1" s="1"/>
  <c r="S143" i="1"/>
  <c r="S145" i="1" s="1"/>
  <c r="BN118" i="1"/>
  <c r="BN115" i="1"/>
  <c r="BN120" i="1" s="1"/>
  <c r="BN175" i="1" s="1"/>
  <c r="BN179" i="1" s="1"/>
  <c r="BN181" i="1" s="1"/>
  <c r="BN184" i="1" s="1"/>
  <c r="BN209" i="1" s="1"/>
  <c r="BN177" i="1"/>
  <c r="BN183" i="1"/>
  <c r="X118" i="1"/>
  <c r="X115" i="1"/>
  <c r="X120" i="1" s="1"/>
  <c r="CI192" i="1"/>
  <c r="CI247" i="1"/>
  <c r="CI260" i="1" s="1"/>
  <c r="BZ184" i="1"/>
  <c r="BZ209" i="1" s="1"/>
  <c r="BZ177" i="1"/>
  <c r="BZ181" i="1"/>
  <c r="BZ179" i="1"/>
  <c r="BZ175" i="1"/>
  <c r="BZ183" i="1"/>
  <c r="AJ179" i="1"/>
  <c r="AJ175" i="1"/>
  <c r="AJ183" i="1"/>
  <c r="AJ181" i="1"/>
  <c r="AJ184" i="1"/>
  <c r="AJ209" i="1" s="1"/>
  <c r="AJ177" i="1"/>
  <c r="BY177" i="1"/>
  <c r="FF181" i="1"/>
  <c r="FF184" i="1"/>
  <c r="FF209" i="1" s="1"/>
  <c r="FF177" i="1"/>
  <c r="FF179" i="1"/>
  <c r="FF175" i="1"/>
  <c r="FF183" i="1"/>
  <c r="DK143" i="1"/>
  <c r="DK145" i="1" s="1"/>
  <c r="FN109" i="1"/>
  <c r="FN119" i="1" s="1"/>
  <c r="FN177" i="1"/>
  <c r="FN183" i="1"/>
  <c r="DE143" i="1"/>
  <c r="DE145" i="1" s="1"/>
  <c r="CH109" i="1"/>
  <c r="CH119" i="1" s="1"/>
  <c r="BC183" i="1"/>
  <c r="BC177" i="1"/>
  <c r="FQ118" i="1"/>
  <c r="FQ115" i="1"/>
  <c r="FC109" i="1"/>
  <c r="FC119" i="1" s="1"/>
  <c r="AG143" i="1"/>
  <c r="AG145" i="1" s="1"/>
  <c r="EX118" i="1"/>
  <c r="EX115" i="1"/>
  <c r="DM190" i="1"/>
  <c r="DM173" i="1"/>
  <c r="DM149" i="1"/>
  <c r="DM111" i="1"/>
  <c r="DM105" i="1"/>
  <c r="DM107" i="1" s="1"/>
  <c r="DM108" i="1"/>
  <c r="DM101" i="1"/>
  <c r="DM141" i="1"/>
  <c r="DM139" i="1"/>
  <c r="DM143" i="1" s="1"/>
  <c r="DM145" i="1" s="1"/>
  <c r="O115" i="1"/>
  <c r="O120" i="1" s="1"/>
  <c r="O118" i="1"/>
  <c r="N247" i="1"/>
  <c r="N260" i="1" s="1"/>
  <c r="N192" i="1"/>
  <c r="DF177" i="1"/>
  <c r="DF183" i="1"/>
  <c r="DP183" i="1"/>
  <c r="DP175" i="1"/>
  <c r="DP184" i="1"/>
  <c r="DP209" i="1" s="1"/>
  <c r="DP179" i="1"/>
  <c r="DP181" i="1"/>
  <c r="DP177" i="1"/>
  <c r="FP190" i="1"/>
  <c r="FP173" i="1"/>
  <c r="FP149" i="1"/>
  <c r="FP147" i="1"/>
  <c r="FP101" i="1"/>
  <c r="FP108" i="1"/>
  <c r="FP105" i="1"/>
  <c r="FP107" i="1" s="1"/>
  <c r="FP109" i="1" s="1"/>
  <c r="FP119" i="1" s="1"/>
  <c r="FP111" i="1"/>
  <c r="AS175" i="1"/>
  <c r="AS183" i="1"/>
  <c r="AS179" i="1"/>
  <c r="AS181" i="1"/>
  <c r="AS184" i="1"/>
  <c r="AS209" i="1" s="1"/>
  <c r="AS177" i="1"/>
  <c r="FX118" i="1"/>
  <c r="FX115" i="1"/>
  <c r="FX120" i="1" s="1"/>
  <c r="FX179" i="1"/>
  <c r="FX177" i="1"/>
  <c r="FX183" i="1"/>
  <c r="FX175" i="1"/>
  <c r="FX181" i="1"/>
  <c r="FX184" i="1"/>
  <c r="FX209" i="1" s="1"/>
  <c r="EN183" i="1"/>
  <c r="EN177" i="1"/>
  <c r="CY109" i="1"/>
  <c r="CY119" i="1" s="1"/>
  <c r="CY184" i="1"/>
  <c r="CY209" i="1" s="1"/>
  <c r="CY175" i="1"/>
  <c r="CY183" i="1"/>
  <c r="CY179" i="1"/>
  <c r="CY177" i="1"/>
  <c r="CY181" i="1"/>
  <c r="P173" i="1"/>
  <c r="P111" i="1"/>
  <c r="P105" i="1"/>
  <c r="P107" i="1" s="1"/>
  <c r="P109" i="1" s="1"/>
  <c r="P119" i="1" s="1"/>
  <c r="P190" i="1"/>
  <c r="P149" i="1"/>
  <c r="P108" i="1"/>
  <c r="P101" i="1"/>
  <c r="EL115" i="1"/>
  <c r="EL118" i="1"/>
  <c r="EL184" i="1"/>
  <c r="EL209" i="1" s="1"/>
  <c r="EL177" i="1"/>
  <c r="EL181" i="1"/>
  <c r="EL183" i="1"/>
  <c r="EL175" i="1"/>
  <c r="EL179" i="1"/>
  <c r="EE115" i="1"/>
  <c r="EE118" i="1"/>
  <c r="EE192" i="1"/>
  <c r="EE247" i="1"/>
  <c r="EE260" i="1" s="1"/>
  <c r="DY109" i="1"/>
  <c r="DY119" i="1" s="1"/>
  <c r="AN149" i="1"/>
  <c r="AN190" i="1"/>
  <c r="AN111" i="1"/>
  <c r="AN105" i="1"/>
  <c r="AN107" i="1" s="1"/>
  <c r="AN108" i="1"/>
  <c r="AN101" i="1"/>
  <c r="AN173" i="1"/>
  <c r="AN141" i="1"/>
  <c r="AN139" i="1"/>
  <c r="CT192" i="1"/>
  <c r="CT247" i="1"/>
  <c r="CT260" i="1" s="1"/>
  <c r="AB173" i="1"/>
  <c r="AB190" i="1"/>
  <c r="AB147" i="1"/>
  <c r="AB101" i="1"/>
  <c r="AB108" i="1"/>
  <c r="AB105" i="1"/>
  <c r="AB107" i="1" s="1"/>
  <c r="AB109" i="1" s="1"/>
  <c r="AB119" i="1" s="1"/>
  <c r="AB111" i="1"/>
  <c r="DK118" i="1"/>
  <c r="DK115" i="1"/>
  <c r="EB143" i="1"/>
  <c r="EB145" i="1" s="1"/>
  <c r="E139" i="1"/>
  <c r="E143" i="1" s="1"/>
  <c r="E145" i="1" s="1"/>
  <c r="BL183" i="1"/>
  <c r="BL175" i="1"/>
  <c r="BL179" i="1"/>
  <c r="BL181" i="1"/>
  <c r="BL184" i="1"/>
  <c r="BL209" i="1" s="1"/>
  <c r="BL177" i="1"/>
  <c r="AX181" i="1"/>
  <c r="AX177" i="1"/>
  <c r="AX183" i="1"/>
  <c r="AX179" i="1"/>
  <c r="AX184" i="1"/>
  <c r="AX209" i="1" s="1"/>
  <c r="AX175" i="1"/>
  <c r="BS192" i="1"/>
  <c r="BS247" i="1"/>
  <c r="BS260" i="1" s="1"/>
  <c r="BF118" i="1"/>
  <c r="BF115" i="1"/>
  <c r="BG190" i="1"/>
  <c r="BG173" i="1"/>
  <c r="BG151" i="1"/>
  <c r="BG149" i="1"/>
  <c r="BG147" i="1"/>
  <c r="BG111" i="1"/>
  <c r="BG105" i="1"/>
  <c r="BG107" i="1" s="1"/>
  <c r="BG108" i="1"/>
  <c r="BG101" i="1"/>
  <c r="BJ190" i="1"/>
  <c r="BJ173" i="1"/>
  <c r="BJ101" i="1"/>
  <c r="BJ111" i="1"/>
  <c r="BJ147" i="1"/>
  <c r="BJ108" i="1"/>
  <c r="BJ105" i="1"/>
  <c r="BJ107" i="1" s="1"/>
  <c r="DZ192" i="1"/>
  <c r="DZ247" i="1"/>
  <c r="DZ260" i="1" s="1"/>
  <c r="AU118" i="1"/>
  <c r="AU115" i="1"/>
  <c r="AW181" i="1"/>
  <c r="AW177" i="1"/>
  <c r="AW184" i="1"/>
  <c r="AW209" i="1" s="1"/>
  <c r="AW179" i="1"/>
  <c r="AW175" i="1"/>
  <c r="AW183" i="1"/>
  <c r="EJ179" i="1"/>
  <c r="EJ184" i="1"/>
  <c r="EJ209" i="1" s="1"/>
  <c r="EJ177" i="1"/>
  <c r="EJ175" i="1"/>
  <c r="EJ183" i="1"/>
  <c r="EJ181" i="1"/>
  <c r="BK247" i="1"/>
  <c r="BK260" i="1" s="1"/>
  <c r="BK192" i="1"/>
  <c r="DH115" i="1"/>
  <c r="DH118" i="1"/>
  <c r="BR173" i="1"/>
  <c r="BR149" i="1"/>
  <c r="BR147" i="1"/>
  <c r="BR151" i="1" s="1"/>
  <c r="BR101" i="1"/>
  <c r="BR105" i="1"/>
  <c r="BR107" i="1" s="1"/>
  <c r="BR190" i="1"/>
  <c r="BR108" i="1"/>
  <c r="BR111" i="1"/>
  <c r="BR141" i="1"/>
  <c r="BR139" i="1"/>
  <c r="BR143" i="1" s="1"/>
  <c r="BR145" i="1" s="1"/>
  <c r="O184" i="1"/>
  <c r="O209" i="1" s="1"/>
  <c r="O175" i="1"/>
  <c r="O183" i="1"/>
  <c r="O177" i="1"/>
  <c r="O181" i="1"/>
  <c r="O179" i="1"/>
  <c r="FR118" i="1"/>
  <c r="FR115" i="1"/>
  <c r="FR120" i="1" s="1"/>
  <c r="R118" i="1"/>
  <c r="R115" i="1"/>
  <c r="CO175" i="1"/>
  <c r="CO184" i="1"/>
  <c r="CO209" i="1" s="1"/>
  <c r="CO181" i="1"/>
  <c r="CO177" i="1"/>
  <c r="CO179" i="1"/>
  <c r="CO183" i="1"/>
  <c r="EB115" i="1"/>
  <c r="EB120" i="1" s="1"/>
  <c r="EB118" i="1"/>
  <c r="J183" i="1"/>
  <c r="J177" i="1"/>
  <c r="CE247" i="1"/>
  <c r="CE260" i="1" s="1"/>
  <c r="CE192" i="1"/>
  <c r="CR183" i="1"/>
  <c r="CR175" i="1"/>
  <c r="CR181" i="1"/>
  <c r="CR177" i="1"/>
  <c r="CR179" i="1"/>
  <c r="CR184" i="1"/>
  <c r="CR209" i="1" s="1"/>
  <c r="EM247" i="1"/>
  <c r="EM260" i="1" s="1"/>
  <c r="EM192" i="1"/>
  <c r="DJ181" i="1"/>
  <c r="DJ177" i="1"/>
  <c r="DJ183" i="1"/>
  <c r="DJ179" i="1"/>
  <c r="DJ184" i="1"/>
  <c r="DJ209" i="1" s="1"/>
  <c r="DJ175" i="1"/>
  <c r="FE184" i="1"/>
  <c r="FE209" i="1" s="1"/>
  <c r="FE183" i="1"/>
  <c r="FE175" i="1"/>
  <c r="FE179" i="1"/>
  <c r="FE181" i="1"/>
  <c r="FE177" i="1"/>
  <c r="AT184" i="1"/>
  <c r="AT209" i="1" s="1"/>
  <c r="AT177" i="1"/>
  <c r="AT183" i="1"/>
  <c r="AT179" i="1"/>
  <c r="AT181" i="1"/>
  <c r="AT175" i="1"/>
  <c r="BT115" i="1"/>
  <c r="BT120" i="1" s="1"/>
  <c r="BT118" i="1"/>
  <c r="AP183" i="1"/>
  <c r="AP177" i="1"/>
  <c r="AK118" i="1"/>
  <c r="AK115" i="1"/>
  <c r="CU115" i="1"/>
  <c r="CU118" i="1"/>
  <c r="CJ118" i="1"/>
  <c r="CJ115" i="1"/>
  <c r="W181" i="1"/>
  <c r="W177" i="1"/>
  <c r="W184" i="1"/>
  <c r="W209" i="1" s="1"/>
  <c r="W179" i="1"/>
  <c r="W175" i="1"/>
  <c r="W183" i="1"/>
  <c r="BQ109" i="1"/>
  <c r="BQ119" i="1" s="1"/>
  <c r="S247" i="1"/>
  <c r="S260" i="1" s="1"/>
  <c r="S192" i="1"/>
  <c r="FT183" i="1"/>
  <c r="FT175" i="1"/>
  <c r="FT184" i="1"/>
  <c r="FT209" i="1" s="1"/>
  <c r="FT179" i="1"/>
  <c r="FT181" i="1"/>
  <c r="FT177" i="1"/>
  <c r="CE183" i="1"/>
  <c r="CE181" i="1"/>
  <c r="CE175" i="1"/>
  <c r="CE179" i="1"/>
  <c r="CE184" i="1"/>
  <c r="CE209" i="1" s="1"/>
  <c r="CE177" i="1"/>
  <c r="CR115" i="1"/>
  <c r="CR118" i="1"/>
  <c r="L173" i="1"/>
  <c r="L190" i="1"/>
  <c r="L151" i="1"/>
  <c r="L147" i="1"/>
  <c r="L149" i="1"/>
  <c r="L101" i="1"/>
  <c r="L108" i="1"/>
  <c r="L105" i="1"/>
  <c r="L107" i="1" s="1"/>
  <c r="L109" i="1" s="1"/>
  <c r="L119" i="1" s="1"/>
  <c r="L111" i="1"/>
  <c r="L139" i="1"/>
  <c r="L141" i="1"/>
  <c r="AZ109" i="1"/>
  <c r="AZ119" i="1" s="1"/>
  <c r="G247" i="1"/>
  <c r="G260" i="1" s="1"/>
  <c r="G192" i="1"/>
  <c r="FZ82" i="1"/>
  <c r="C87" i="1"/>
  <c r="H183" i="1"/>
  <c r="H175" i="1"/>
  <c r="H179" i="1"/>
  <c r="H181" i="1"/>
  <c r="H177" i="1"/>
  <c r="H184" i="1"/>
  <c r="H209" i="1" s="1"/>
  <c r="M247" i="1"/>
  <c r="M260" i="1" s="1"/>
  <c r="M192" i="1"/>
  <c r="BU143" i="1"/>
  <c r="BU145" i="1" s="1"/>
  <c r="X247" i="1"/>
  <c r="X260" i="1" s="1"/>
  <c r="X192" i="1"/>
  <c r="FF118" i="1"/>
  <c r="FF115" i="1"/>
  <c r="FF120" i="1" s="1"/>
  <c r="EK177" i="1"/>
  <c r="EK181" i="1"/>
  <c r="EK183" i="1"/>
  <c r="EK179" i="1"/>
  <c r="EK175" i="1"/>
  <c r="EK184" i="1"/>
  <c r="EK209" i="1" s="1"/>
  <c r="FN118" i="1"/>
  <c r="FN115" i="1"/>
  <c r="FN120" i="1" s="1"/>
  <c r="DU192" i="1"/>
  <c r="DU247" i="1"/>
  <c r="DU260" i="1" s="1"/>
  <c r="DW121" i="1"/>
  <c r="DW147" i="1"/>
  <c r="FQ247" i="1"/>
  <c r="FQ260" i="1" s="1"/>
  <c r="FQ192" i="1"/>
  <c r="EN247" i="1"/>
  <c r="EN260" i="1" s="1"/>
  <c r="EN192" i="1"/>
  <c r="AV115" i="1"/>
  <c r="AV118" i="1"/>
  <c r="AV192" i="1"/>
  <c r="AV247" i="1"/>
  <c r="AV260" i="1" s="1"/>
  <c r="EH192" i="1"/>
  <c r="EH247" i="1"/>
  <c r="EH260" i="1" s="1"/>
  <c r="FI190" i="1"/>
  <c r="FI173" i="1"/>
  <c r="FI149" i="1"/>
  <c r="FI147" i="1"/>
  <c r="FI111" i="1"/>
  <c r="FI105" i="1"/>
  <c r="FI107" i="1" s="1"/>
  <c r="FI108" i="1"/>
  <c r="FI101" i="1"/>
  <c r="FI141" i="1"/>
  <c r="FI139" i="1"/>
  <c r="FI143" i="1" s="1"/>
  <c r="FI145" i="1" s="1"/>
  <c r="BD118" i="1"/>
  <c r="BD115" i="1"/>
  <c r="EE184" i="1"/>
  <c r="EE209" i="1" s="1"/>
  <c r="EE175" i="1"/>
  <c r="EE181" i="1"/>
  <c r="EE177" i="1"/>
  <c r="EE183" i="1"/>
  <c r="EE179" i="1"/>
  <c r="BM183" i="1"/>
  <c r="BM184" i="1"/>
  <c r="BM209" i="1" s="1"/>
  <c r="BM181" i="1"/>
  <c r="BM177" i="1"/>
  <c r="BM175" i="1"/>
  <c r="BM179" i="1"/>
  <c r="CT118" i="1"/>
  <c r="CT115" i="1"/>
  <c r="BL118" i="1"/>
  <c r="BL115" i="1"/>
  <c r="BL192" i="1"/>
  <c r="BL247" i="1"/>
  <c r="BL260" i="1" s="1"/>
  <c r="W115" i="1"/>
  <c r="W118" i="1"/>
  <c r="FV115" i="1"/>
  <c r="FV120" i="1" s="1"/>
  <c r="FV175" i="1" s="1"/>
  <c r="FV179" i="1" s="1"/>
  <c r="FV181" i="1" s="1"/>
  <c r="FV184" i="1" s="1"/>
  <c r="FV209" i="1" s="1"/>
  <c r="FV118" i="1"/>
  <c r="FV177" i="1"/>
  <c r="FV183" i="1"/>
  <c r="EP247" i="1"/>
  <c r="EP260" i="1" s="1"/>
  <c r="EP192" i="1"/>
  <c r="EU143" i="1"/>
  <c r="EU145" i="1" s="1"/>
  <c r="V118" i="1"/>
  <c r="V115" i="1"/>
  <c r="EF115" i="1"/>
  <c r="EF118" i="1"/>
  <c r="EF192" i="1"/>
  <c r="EF247" i="1"/>
  <c r="EF260" i="1" s="1"/>
  <c r="DG192" i="1"/>
  <c r="DG247" i="1"/>
  <c r="DG260" i="1" s="1"/>
  <c r="CS247" i="1"/>
  <c r="CS260" i="1" s="1"/>
  <c r="CS192" i="1"/>
  <c r="FA143" i="1"/>
  <c r="FA145" i="1" s="1"/>
  <c r="DR177" i="1"/>
  <c r="DR183" i="1"/>
  <c r="EZ143" i="1"/>
  <c r="EZ145" i="1" s="1"/>
  <c r="BX143" i="1"/>
  <c r="BX145" i="1" s="1"/>
  <c r="BM143" i="1"/>
  <c r="BM145" i="1" s="1"/>
  <c r="AZ118" i="1"/>
  <c r="AZ115" i="1"/>
  <c r="FJ118" i="1"/>
  <c r="FJ115" i="1"/>
  <c r="FJ184" i="1"/>
  <c r="FJ209" i="1" s="1"/>
  <c r="FJ177" i="1"/>
  <c r="FJ175" i="1"/>
  <c r="FJ183" i="1"/>
  <c r="FJ179" i="1"/>
  <c r="FJ181" i="1"/>
  <c r="DO115" i="1"/>
  <c r="DO120" i="1" s="1"/>
  <c r="DO118" i="1"/>
  <c r="BT183" i="1"/>
  <c r="BT175" i="1"/>
  <c r="BT179" i="1"/>
  <c r="BT181" i="1"/>
  <c r="BT177" i="1"/>
  <c r="BT184" i="1"/>
  <c r="BT209" i="1" s="1"/>
  <c r="CZ190" i="1"/>
  <c r="CZ173" i="1"/>
  <c r="CZ111" i="1"/>
  <c r="CZ105" i="1"/>
  <c r="CZ107" i="1" s="1"/>
  <c r="CZ109" i="1" s="1"/>
  <c r="CZ119" i="1" s="1"/>
  <c r="CZ147" i="1"/>
  <c r="CZ108" i="1"/>
  <c r="CZ149" i="1"/>
  <c r="CZ151" i="1" s="1"/>
  <c r="CZ101" i="1"/>
  <c r="C174" i="1"/>
  <c r="EA247" i="1"/>
  <c r="EA260" i="1" s="1"/>
  <c r="EA192" i="1"/>
  <c r="DZ109" i="1"/>
  <c r="DZ119" i="1" s="1"/>
  <c r="FW181" i="1"/>
  <c r="FW183" i="1"/>
  <c r="FW179" i="1"/>
  <c r="FW184" i="1"/>
  <c r="FW209" i="1" s="1"/>
  <c r="FW175" i="1"/>
  <c r="FW177" i="1"/>
  <c r="H109" i="1"/>
  <c r="H119" i="1" s="1"/>
  <c r="CL118" i="1"/>
  <c r="CL115" i="1"/>
  <c r="CL120" i="1" s="1"/>
  <c r="CW109" i="1"/>
  <c r="CW119" i="1" s="1"/>
  <c r="AK183" i="1"/>
  <c r="AK179" i="1"/>
  <c r="AK184" i="1"/>
  <c r="AK209" i="1" s="1"/>
  <c r="AK175" i="1"/>
  <c r="AK177" i="1"/>
  <c r="AK181" i="1"/>
  <c r="M109" i="1"/>
  <c r="M119" i="1" s="1"/>
  <c r="U173" i="1"/>
  <c r="U190" i="1"/>
  <c r="U111" i="1"/>
  <c r="U105" i="1"/>
  <c r="U107" i="1" s="1"/>
  <c r="U149" i="1"/>
  <c r="U108" i="1"/>
  <c r="U101" i="1"/>
  <c r="U139" i="1"/>
  <c r="U141" i="1"/>
  <c r="CU143" i="1"/>
  <c r="CU145" i="1" s="1"/>
  <c r="BN192" i="1"/>
  <c r="BN247" i="1"/>
  <c r="BN260" i="1" s="1"/>
  <c r="AW118" i="1"/>
  <c r="AW115" i="1"/>
  <c r="BZ115" i="1"/>
  <c r="BZ118" i="1"/>
  <c r="BZ192" i="1"/>
  <c r="BZ247" i="1"/>
  <c r="BZ260" i="1" s="1"/>
  <c r="AJ247" i="1"/>
  <c r="AJ260" i="1" s="1"/>
  <c r="AJ192" i="1"/>
  <c r="BI109" i="1"/>
  <c r="BI119" i="1" s="1"/>
  <c r="FD183" i="1"/>
  <c r="FD175" i="1"/>
  <c r="FD181" i="1"/>
  <c r="FD177" i="1"/>
  <c r="FD179" i="1"/>
  <c r="FD184" i="1"/>
  <c r="FD209" i="1" s="1"/>
  <c r="BE190" i="1"/>
  <c r="BE173" i="1"/>
  <c r="BE147" i="1"/>
  <c r="BE108" i="1"/>
  <c r="BE105" i="1"/>
  <c r="BE107" i="1" s="1"/>
  <c r="BE101" i="1"/>
  <c r="BE111" i="1"/>
  <c r="CM190" i="1"/>
  <c r="CM173" i="1"/>
  <c r="CM149" i="1"/>
  <c r="CM147" i="1"/>
  <c r="CM111" i="1"/>
  <c r="CM105" i="1"/>
  <c r="CM107" i="1" s="1"/>
  <c r="CM109" i="1" s="1"/>
  <c r="CM119" i="1" s="1"/>
  <c r="CM108" i="1"/>
  <c r="CM101" i="1"/>
  <c r="EJ118" i="1"/>
  <c r="EJ115" i="1"/>
  <c r="EK247" i="1"/>
  <c r="EK260" i="1" s="1"/>
  <c r="EK192" i="1"/>
  <c r="FN247" i="1"/>
  <c r="FN260" i="1" s="1"/>
  <c r="FN192" i="1"/>
  <c r="CZ141" i="1"/>
  <c r="FU177" i="1"/>
  <c r="FU183" i="1"/>
  <c r="BO177" i="1"/>
  <c r="BO183" i="1"/>
  <c r="FC118" i="1"/>
  <c r="FC115" i="1"/>
  <c r="AG192" i="1"/>
  <c r="AG247" i="1"/>
  <c r="AG260" i="1" s="1"/>
  <c r="AH118" i="1"/>
  <c r="AH115" i="1"/>
  <c r="AH120" i="1" s="1"/>
  <c r="AH247" i="1"/>
  <c r="AH260" i="1" s="1"/>
  <c r="AH192" i="1"/>
  <c r="EX181" i="1"/>
  <c r="EX179" i="1"/>
  <c r="EX175" i="1"/>
  <c r="EX177" i="1"/>
  <c r="EX184" i="1"/>
  <c r="EX209" i="1" s="1"/>
  <c r="EX183" i="1"/>
  <c r="BG139" i="1"/>
  <c r="BG143" i="1" s="1"/>
  <c r="BG145" i="1" s="1"/>
  <c r="O247" i="1"/>
  <c r="O260" i="1" s="1"/>
  <c r="O192" i="1"/>
  <c r="AM109" i="1"/>
  <c r="AM119" i="1" s="1"/>
  <c r="BB118" i="1"/>
  <c r="BB115" i="1"/>
  <c r="DF118" i="1"/>
  <c r="DF115" i="1"/>
  <c r="DF192" i="1"/>
  <c r="DF247" i="1"/>
  <c r="DF260" i="1" s="1"/>
  <c r="Q115" i="1"/>
  <c r="Q118" i="1"/>
  <c r="BX173" i="1"/>
  <c r="BX190" i="1"/>
  <c r="BX151" i="1"/>
  <c r="BX157" i="1"/>
  <c r="BX155" i="1"/>
  <c r="BX101" i="1"/>
  <c r="BX153" i="1"/>
  <c r="BX149" i="1"/>
  <c r="BX108" i="1"/>
  <c r="BX105" i="1"/>
  <c r="BX107" i="1" s="1"/>
  <c r="BX109" i="1" s="1"/>
  <c r="BX119" i="1" s="1"/>
  <c r="BX111" i="1"/>
  <c r="EY190" i="1"/>
  <c r="EY173" i="1"/>
  <c r="EY149" i="1"/>
  <c r="EY147" i="1"/>
  <c r="EY151" i="1" s="1"/>
  <c r="EY111" i="1"/>
  <c r="EY105" i="1"/>
  <c r="EY107" i="1" s="1"/>
  <c r="EY109" i="1" s="1"/>
  <c r="EY119" i="1" s="1"/>
  <c r="EY108" i="1"/>
  <c r="EY101" i="1"/>
  <c r="EY141" i="1"/>
  <c r="EY139" i="1"/>
  <c r="EY143" i="1" s="1"/>
  <c r="EY145" i="1" s="1"/>
  <c r="AC143" i="1"/>
  <c r="AC145" i="1" s="1"/>
  <c r="DE175" i="1"/>
  <c r="DE183" i="1"/>
  <c r="DE179" i="1"/>
  <c r="DE181" i="1"/>
  <c r="DE177" i="1"/>
  <c r="DE184" i="1"/>
  <c r="DE209" i="1" s="1"/>
  <c r="AS192" i="1"/>
  <c r="AS247" i="1"/>
  <c r="AS260" i="1" s="1"/>
  <c r="FG179" i="1"/>
  <c r="FG175" i="1"/>
  <c r="FG177" i="1"/>
  <c r="FG181" i="1"/>
  <c r="FG183" i="1"/>
  <c r="FG184" i="1"/>
  <c r="FG209" i="1" s="1"/>
  <c r="AY109" i="1"/>
  <c r="AY119" i="1" s="1"/>
  <c r="AC175" i="1"/>
  <c r="AC179" i="1"/>
  <c r="AC184" i="1"/>
  <c r="AC209" i="1" s="1"/>
  <c r="AC177" i="1"/>
  <c r="AC181" i="1"/>
  <c r="AC183" i="1"/>
  <c r="CY115" i="1"/>
  <c r="CY118" i="1"/>
  <c r="CY247" i="1"/>
  <c r="CY260" i="1" s="1"/>
  <c r="CY192" i="1"/>
  <c r="BH190" i="1"/>
  <c r="BH173" i="1"/>
  <c r="BH147" i="1"/>
  <c r="BH101" i="1"/>
  <c r="BH108" i="1"/>
  <c r="BH105" i="1"/>
  <c r="BH107" i="1" s="1"/>
  <c r="BH111" i="1"/>
  <c r="AO141" i="1"/>
  <c r="EH118" i="1"/>
  <c r="EH115" i="1"/>
  <c r="AF183" i="1"/>
  <c r="AF175" i="1"/>
  <c r="AF181" i="1"/>
  <c r="AF177" i="1"/>
  <c r="AF184" i="1"/>
  <c r="AF209" i="1" s="1"/>
  <c r="AF179" i="1"/>
  <c r="EL192" i="1"/>
  <c r="EL247" i="1"/>
  <c r="EL260" i="1" s="1"/>
  <c r="DY115" i="1"/>
  <c r="DY120" i="1" s="1"/>
  <c r="DY118" i="1"/>
  <c r="DX190" i="1"/>
  <c r="DX173" i="1"/>
  <c r="DX157" i="1"/>
  <c r="DX155" i="1"/>
  <c r="DX149" i="1"/>
  <c r="DX151" i="1"/>
  <c r="DX111" i="1"/>
  <c r="DX105" i="1"/>
  <c r="DX107" i="1" s="1"/>
  <c r="DX108" i="1"/>
  <c r="DX101" i="1"/>
  <c r="DX153" i="1"/>
  <c r="CT181" i="1"/>
  <c r="CT184" i="1"/>
  <c r="CT209" i="1" s="1"/>
  <c r="CT177" i="1"/>
  <c r="CT183" i="1"/>
  <c r="CT175" i="1"/>
  <c r="CT179" i="1"/>
  <c r="AL190" i="1"/>
  <c r="AL173" i="1"/>
  <c r="AL149" i="1"/>
  <c r="AL101" i="1"/>
  <c r="AL105" i="1"/>
  <c r="AL107" i="1" s="1"/>
  <c r="AL109" i="1" s="1"/>
  <c r="AL119" i="1" s="1"/>
  <c r="AL108" i="1"/>
  <c r="AL139" i="1"/>
  <c r="AL143" i="1" s="1"/>
  <c r="AL145" i="1" s="1"/>
  <c r="AL111" i="1"/>
  <c r="AL141" i="1"/>
  <c r="S118" i="1"/>
  <c r="S115" i="1"/>
  <c r="S120" i="1" s="1"/>
  <c r="S175" i="1" s="1"/>
  <c r="S179" i="1" s="1"/>
  <c r="S181" i="1" s="1"/>
  <c r="S184" i="1" s="1"/>
  <c r="S209" i="1" s="1"/>
  <c r="T192" i="1"/>
  <c r="T247" i="1"/>
  <c r="T260" i="1" s="1"/>
  <c r="EM177" i="1"/>
  <c r="EM183" i="1"/>
  <c r="FE247" i="1"/>
  <c r="FE260" i="1" s="1"/>
  <c r="FE192" i="1"/>
  <c r="AZ177" i="1"/>
  <c r="AZ183" i="1"/>
  <c r="FJ192" i="1"/>
  <c r="FJ247" i="1"/>
  <c r="FJ260" i="1" s="1"/>
  <c r="BT192" i="1"/>
  <c r="BT247" i="1"/>
  <c r="BT260" i="1" s="1"/>
  <c r="EA118" i="1"/>
  <c r="EA115" i="1"/>
  <c r="EA120" i="1" s="1"/>
  <c r="EA175" i="1" s="1"/>
  <c r="EA179" i="1" s="1"/>
  <c r="EA181" i="1" s="1"/>
  <c r="EA184" i="1" s="1"/>
  <c r="EA209" i="1" s="1"/>
  <c r="DZ118" i="1"/>
  <c r="DZ115" i="1"/>
  <c r="FB184" i="1"/>
  <c r="FB209" i="1" s="1"/>
  <c r="FB177" i="1"/>
  <c r="FB175" i="1"/>
  <c r="FB183" i="1"/>
  <c r="FB179" i="1"/>
  <c r="FB181" i="1"/>
  <c r="CQ177" i="1"/>
  <c r="CQ183" i="1"/>
  <c r="CQ175" i="1"/>
  <c r="CQ179" i="1" s="1"/>
  <c r="CQ181" i="1" s="1"/>
  <c r="CQ184" i="1" s="1"/>
  <c r="CQ209" i="1" s="1"/>
  <c r="H115" i="1"/>
  <c r="H118" i="1"/>
  <c r="CL181" i="1"/>
  <c r="CL179" i="1"/>
  <c r="CL175" i="1"/>
  <c r="CL177" i="1"/>
  <c r="CL184" i="1"/>
  <c r="CL209" i="1" s="1"/>
  <c r="CL183" i="1"/>
  <c r="CW118" i="1"/>
  <c r="CW115" i="1"/>
  <c r="CW120" i="1" s="1"/>
  <c r="BW190" i="1"/>
  <c r="BW173" i="1"/>
  <c r="BW147" i="1"/>
  <c r="BW111" i="1"/>
  <c r="BW105" i="1"/>
  <c r="BW107" i="1" s="1"/>
  <c r="BW109" i="1" s="1"/>
  <c r="BW119" i="1" s="1"/>
  <c r="BW108" i="1"/>
  <c r="BW101" i="1"/>
  <c r="M118" i="1"/>
  <c r="M115" i="1"/>
  <c r="M120" i="1" s="1"/>
  <c r="FA121" i="1"/>
  <c r="AI179" i="1"/>
  <c r="AI175" i="1"/>
  <c r="AI177" i="1"/>
  <c r="AI181" i="1"/>
  <c r="AI183" i="1"/>
  <c r="AI184" i="1"/>
  <c r="AI209" i="1" s="1"/>
  <c r="AW109" i="1"/>
  <c r="AW119" i="1" s="1"/>
  <c r="DN118" i="1"/>
  <c r="DN115" i="1"/>
  <c r="BI118" i="1"/>
  <c r="BI115" i="1"/>
  <c r="BI120" i="1" s="1"/>
  <c r="FD247" i="1"/>
  <c r="FD260" i="1" s="1"/>
  <c r="FD192" i="1"/>
  <c r="EJ109" i="1"/>
  <c r="EJ119" i="1" s="1"/>
  <c r="BA190" i="1"/>
  <c r="BA173" i="1"/>
  <c r="BA111" i="1"/>
  <c r="BA105" i="1"/>
  <c r="BA107" i="1" s="1"/>
  <c r="BA147" i="1"/>
  <c r="BA108" i="1"/>
  <c r="BA101" i="1"/>
  <c r="CZ143" i="1"/>
  <c r="CZ145" i="1" s="1"/>
  <c r="FH115" i="1"/>
  <c r="FH120" i="1" s="1"/>
  <c r="FH118" i="1"/>
  <c r="BK115" i="1"/>
  <c r="BK118" i="1"/>
  <c r="FC192" i="1"/>
  <c r="FC247" i="1"/>
  <c r="FC260" i="1" s="1"/>
  <c r="DH183" i="1"/>
  <c r="DH177" i="1"/>
  <c r="CP173" i="1"/>
  <c r="CP147" i="1"/>
  <c r="CP190" i="1"/>
  <c r="CP101" i="1"/>
  <c r="CP111" i="1"/>
  <c r="CP108" i="1"/>
  <c r="CP105" i="1"/>
  <c r="CP107" i="1" s="1"/>
  <c r="CP109" i="1" s="1"/>
  <c r="CP119" i="1" s="1"/>
  <c r="AH177" i="1"/>
  <c r="AH183" i="1"/>
  <c r="EX192" i="1"/>
  <c r="EX247" i="1"/>
  <c r="EX260" i="1" s="1"/>
  <c r="AM115" i="1"/>
  <c r="AM120" i="1" s="1"/>
  <c r="AM175" i="1" s="1"/>
  <c r="AM179" i="1" s="1"/>
  <c r="AM181" i="1" s="1"/>
  <c r="AM184" i="1" s="1"/>
  <c r="AM209" i="1" s="1"/>
  <c r="AM118" i="1"/>
  <c r="AM183" i="1"/>
  <c r="AM177" i="1"/>
  <c r="N115" i="1"/>
  <c r="N120" i="1" s="1"/>
  <c r="N118" i="1"/>
  <c r="Q109" i="1"/>
  <c r="Q119" i="1" s="1"/>
  <c r="D115" i="1"/>
  <c r="D118" i="1"/>
  <c r="DE109" i="1"/>
  <c r="DE119" i="1" s="1"/>
  <c r="DE192" i="1"/>
  <c r="DE247" i="1"/>
  <c r="DE260" i="1" s="1"/>
  <c r="FG115" i="1"/>
  <c r="FG118" i="1"/>
  <c r="FG192" i="1"/>
  <c r="FG247" i="1"/>
  <c r="FG260" i="1" s="1"/>
  <c r="AY118" i="1"/>
  <c r="AY115" i="1"/>
  <c r="AC247" i="1"/>
  <c r="AC260" i="1" s="1"/>
  <c r="AC192" i="1"/>
  <c r="AE109" i="1"/>
  <c r="AE119" i="1" s="1"/>
  <c r="CA109" i="1"/>
  <c r="CA119" i="1" s="1"/>
  <c r="CA184" i="1"/>
  <c r="CA209" i="1" s="1"/>
  <c r="CA181" i="1"/>
  <c r="CA183" i="1"/>
  <c r="CA175" i="1"/>
  <c r="CA179" i="1"/>
  <c r="CA177" i="1"/>
  <c r="K190" i="1"/>
  <c r="K173" i="1"/>
  <c r="K111" i="1"/>
  <c r="K105" i="1"/>
  <c r="K107" i="1" s="1"/>
  <c r="K109" i="1" s="1"/>
  <c r="K119" i="1" s="1"/>
  <c r="K149" i="1"/>
  <c r="K108" i="1"/>
  <c r="K101" i="1"/>
  <c r="EH181" i="1"/>
  <c r="EH183" i="1"/>
  <c r="EH179" i="1"/>
  <c r="EH175" i="1"/>
  <c r="EH184" i="1"/>
  <c r="EH209" i="1" s="1"/>
  <c r="EH177" i="1"/>
  <c r="CF109" i="1"/>
  <c r="CF119" i="1" s="1"/>
  <c r="AF109" i="1"/>
  <c r="AF119" i="1" s="1"/>
  <c r="AF192" i="1"/>
  <c r="AF247" i="1"/>
  <c r="AF260" i="1" s="1"/>
  <c r="DY183" i="1"/>
  <c r="DY184" i="1"/>
  <c r="DY209" i="1" s="1"/>
  <c r="DY177" i="1"/>
  <c r="DY175" i="1"/>
  <c r="DY181" i="1"/>
  <c r="DY179" i="1"/>
  <c r="DI247" i="1"/>
  <c r="DI260" i="1" s="1"/>
  <c r="DI192" i="1"/>
  <c r="FL192" i="1"/>
  <c r="FL247" i="1"/>
  <c r="FL260" i="1" s="1"/>
  <c r="EI139" i="1"/>
  <c r="EI143" i="1" s="1"/>
  <c r="EI145" i="1" s="1"/>
  <c r="BS109" i="1"/>
  <c r="BS119" i="1" s="1"/>
  <c r="BS177" i="1"/>
  <c r="BS183" i="1"/>
  <c r="CO118" i="1"/>
  <c r="CO115" i="1"/>
  <c r="BP143" i="1"/>
  <c r="BP145" i="1" s="1"/>
  <c r="T115" i="1"/>
  <c r="T118" i="1"/>
  <c r="T179" i="1"/>
  <c r="T175" i="1"/>
  <c r="T183" i="1"/>
  <c r="T184" i="1"/>
  <c r="T209" i="1" s="1"/>
  <c r="T177" i="1"/>
  <c r="T181" i="1"/>
  <c r="FT115" i="1"/>
  <c r="FT118" i="1"/>
  <c r="CE118" i="1"/>
  <c r="CE115" i="1"/>
  <c r="V109" i="1"/>
  <c r="V119" i="1" s="1"/>
  <c r="V192" i="1"/>
  <c r="V247" i="1"/>
  <c r="V260" i="1" s="1"/>
  <c r="EF151" i="1"/>
  <c r="EM115" i="1"/>
  <c r="EM120" i="1" s="1"/>
  <c r="EM175" i="1" s="1"/>
  <c r="EM179" i="1" s="1"/>
  <c r="EM181" i="1" s="1"/>
  <c r="EM184" i="1" s="1"/>
  <c r="EM209" i="1" s="1"/>
  <c r="EM118" i="1"/>
  <c r="DJ109" i="1"/>
  <c r="DJ119" i="1" s="1"/>
  <c r="BF181" i="1"/>
  <c r="BF177" i="1"/>
  <c r="BF179" i="1"/>
  <c r="BF175" i="1"/>
  <c r="BF184" i="1"/>
  <c r="BF209" i="1" s="1"/>
  <c r="BF183" i="1"/>
  <c r="Y173" i="1"/>
  <c r="Y147" i="1"/>
  <c r="Y190" i="1"/>
  <c r="Y149" i="1"/>
  <c r="Y151" i="1" s="1"/>
  <c r="Y108" i="1"/>
  <c r="Y111" i="1"/>
  <c r="Y105" i="1"/>
  <c r="Y107" i="1" s="1"/>
  <c r="Y109" i="1" s="1"/>
  <c r="Y119" i="1" s="1"/>
  <c r="Y101" i="1"/>
  <c r="DR118" i="1"/>
  <c r="DR115" i="1"/>
  <c r="DR120" i="1" s="1"/>
  <c r="DR175" i="1" s="1"/>
  <c r="DR179" i="1" s="1"/>
  <c r="DR181" i="1" s="1"/>
  <c r="DR184" i="1" s="1"/>
  <c r="DR209" i="1" s="1"/>
  <c r="DR151" i="1"/>
  <c r="AT109" i="1"/>
  <c r="AT119" i="1" s="1"/>
  <c r="DO247" i="1"/>
  <c r="DO260" i="1" s="1"/>
  <c r="DO192" i="1"/>
  <c r="CC115" i="1"/>
  <c r="CC118" i="1"/>
  <c r="DL109" i="1"/>
  <c r="DL119" i="1" s="1"/>
  <c r="DZ181" i="1"/>
  <c r="DZ184" i="1"/>
  <c r="DZ209" i="1" s="1"/>
  <c r="DZ179" i="1"/>
  <c r="DZ175" i="1"/>
  <c r="DZ177" i="1"/>
  <c r="DZ183" i="1"/>
  <c r="FW109" i="1"/>
  <c r="FW119" i="1" s="1"/>
  <c r="FW192" i="1"/>
  <c r="FW247" i="1"/>
  <c r="FW260" i="1" s="1"/>
  <c r="FB115" i="1"/>
  <c r="FB120" i="1" s="1"/>
  <c r="FB118" i="1"/>
  <c r="FB192" i="1"/>
  <c r="FB247" i="1"/>
  <c r="FB260" i="1" s="1"/>
  <c r="AU109" i="1"/>
  <c r="AU119" i="1" s="1"/>
  <c r="AU184" i="1"/>
  <c r="AU209" i="1" s="1"/>
  <c r="AU175" i="1"/>
  <c r="AU183" i="1"/>
  <c r="AU177" i="1"/>
  <c r="AU181" i="1"/>
  <c r="AU179" i="1"/>
  <c r="CL192" i="1"/>
  <c r="CL247" i="1"/>
  <c r="CL260" i="1" s="1"/>
  <c r="FM190" i="1"/>
  <c r="FM147" i="1"/>
  <c r="FM173" i="1"/>
  <c r="FM108" i="1"/>
  <c r="FM105" i="1"/>
  <c r="FM107" i="1" s="1"/>
  <c r="FM101" i="1"/>
  <c r="FM111" i="1"/>
  <c r="FK109" i="1"/>
  <c r="FK119" i="1" s="1"/>
  <c r="AK247" i="1"/>
  <c r="AK260" i="1" s="1"/>
  <c r="AK192" i="1"/>
  <c r="AI192" i="1"/>
  <c r="AI247" i="1"/>
  <c r="AI260" i="1" s="1"/>
  <c r="FD109" i="1"/>
  <c r="FD119" i="1" s="1"/>
  <c r="EZ173" i="1"/>
  <c r="EZ190" i="1"/>
  <c r="EZ101" i="1"/>
  <c r="EZ108" i="1"/>
  <c r="EZ105" i="1"/>
  <c r="EZ107" i="1" s="1"/>
  <c r="EZ109" i="1" s="1"/>
  <c r="EZ119" i="1" s="1"/>
  <c r="EZ149" i="1"/>
  <c r="EZ111" i="1"/>
  <c r="EJ192" i="1"/>
  <c r="EJ247" i="1"/>
  <c r="EJ260" i="1" s="1"/>
  <c r="EK109" i="1"/>
  <c r="EK119" i="1" s="1"/>
  <c r="BV118" i="1"/>
  <c r="BV115" i="1"/>
  <c r="BV120" i="1" s="1"/>
  <c r="DC143" i="1"/>
  <c r="DC145" i="1" s="1"/>
  <c r="FZ170" i="1"/>
  <c r="FH179" i="1"/>
  <c r="FH175" i="1"/>
  <c r="FH183" i="1"/>
  <c r="FH181" i="1"/>
  <c r="FH184" i="1"/>
  <c r="FH209" i="1" s="1"/>
  <c r="FH177" i="1"/>
  <c r="DU109" i="1"/>
  <c r="DU119" i="1" s="1"/>
  <c r="FU118" i="1"/>
  <c r="FU115" i="1"/>
  <c r="CD181" i="1"/>
  <c r="CD179" i="1"/>
  <c r="CD175" i="1"/>
  <c r="CD183" i="1"/>
  <c r="CD184" i="1"/>
  <c r="CD209" i="1" s="1"/>
  <c r="CD177" i="1"/>
  <c r="CG190" i="1"/>
  <c r="CG173" i="1"/>
  <c r="CG151" i="1"/>
  <c r="CG153" i="1"/>
  <c r="CG149" i="1"/>
  <c r="CG111" i="1"/>
  <c r="CG105" i="1"/>
  <c r="CG107" i="1" s="1"/>
  <c r="CG155" i="1"/>
  <c r="CG157" i="1"/>
  <c r="CG108" i="1"/>
  <c r="CG101" i="1"/>
  <c r="DD143" i="1"/>
  <c r="DD145" i="1" s="1"/>
  <c r="BO247" i="1"/>
  <c r="BO260" i="1" s="1"/>
  <c r="BO192" i="1"/>
  <c r="CH118" i="1"/>
  <c r="CH115" i="1"/>
  <c r="CH120" i="1" s="1"/>
  <c r="BC115" i="1"/>
  <c r="BC118" i="1"/>
  <c r="BC247" i="1"/>
  <c r="BC260" i="1" s="1"/>
  <c r="BC192" i="1"/>
  <c r="BK184" i="1"/>
  <c r="BK209" i="1" s="1"/>
  <c r="BK175" i="1"/>
  <c r="BK183" i="1"/>
  <c r="BK179" i="1"/>
  <c r="BK181" i="1"/>
  <c r="BK177" i="1"/>
  <c r="DH109" i="1"/>
  <c r="DH119" i="1" s="1"/>
  <c r="DH192" i="1"/>
  <c r="DH247" i="1"/>
  <c r="DH260" i="1" s="1"/>
  <c r="AB143" i="1"/>
  <c r="AB145" i="1" s="1"/>
  <c r="FA179" i="1"/>
  <c r="AM192" i="1"/>
  <c r="AM247" i="1"/>
  <c r="AM260" i="1" s="1"/>
  <c r="BB184" i="1"/>
  <c r="BB209" i="1" s="1"/>
  <c r="BB177" i="1"/>
  <c r="BB175" i="1"/>
  <c r="BB183" i="1"/>
  <c r="BB179" i="1"/>
  <c r="BB181" i="1"/>
  <c r="Q177" i="1"/>
  <c r="Q183" i="1"/>
  <c r="DP118" i="1"/>
  <c r="DP115" i="1"/>
  <c r="DP120" i="1" s="1"/>
  <c r="EU151" i="1"/>
  <c r="D179" i="1"/>
  <c r="D177" i="1"/>
  <c r="D184" i="1"/>
  <c r="D209" i="1" s="1"/>
  <c r="D181" i="1"/>
  <c r="D183" i="1"/>
  <c r="D175" i="1"/>
  <c r="BH143" i="1"/>
  <c r="BH145" i="1" s="1"/>
  <c r="DE118" i="1"/>
  <c r="DE115" i="1"/>
  <c r="DE120" i="1" s="1"/>
  <c r="AS118" i="1"/>
  <c r="AS115" i="1"/>
  <c r="AY183" i="1"/>
  <c r="AY177" i="1"/>
  <c r="AC109" i="1"/>
  <c r="AC119" i="1" s="1"/>
  <c r="EN118" i="1"/>
  <c r="EN115" i="1"/>
  <c r="EN120" i="1" s="1"/>
  <c r="AE118" i="1"/>
  <c r="AE115" i="1"/>
  <c r="AE120" i="1" s="1"/>
  <c r="CA115" i="1"/>
  <c r="CA118" i="1"/>
  <c r="AO139" i="1"/>
  <c r="AO143" i="1" s="1"/>
  <c r="AO145" i="1" s="1"/>
  <c r="R109" i="1"/>
  <c r="R119" i="1" s="1"/>
  <c r="CF115" i="1"/>
  <c r="CF120" i="1" s="1"/>
  <c r="CF118" i="1"/>
  <c r="AF115" i="1"/>
  <c r="AF118" i="1"/>
  <c r="FA149" i="1"/>
  <c r="EQ183" i="1"/>
  <c r="EQ175" i="1"/>
  <c r="EQ179" i="1"/>
  <c r="EQ177" i="1"/>
  <c r="EQ184" i="1"/>
  <c r="EQ209" i="1" s="1"/>
  <c r="EQ181" i="1"/>
  <c r="DY247" i="1"/>
  <c r="DY260" i="1" s="1"/>
  <c r="DY192" i="1"/>
  <c r="P139" i="1"/>
  <c r="P143" i="1" s="1"/>
  <c r="P145" i="1" s="1"/>
  <c r="FD143" i="1"/>
  <c r="FD145" i="1" s="1"/>
  <c r="DI177" i="1"/>
  <c r="DI183" i="1"/>
  <c r="DI151" i="1"/>
  <c r="FL118" i="1"/>
  <c r="FL115" i="1"/>
  <c r="FL120" i="1" s="1"/>
  <c r="BW143" i="1"/>
  <c r="BW145" i="1" s="1"/>
  <c r="DC173" i="1"/>
  <c r="DC153" i="1"/>
  <c r="DC190" i="1"/>
  <c r="DC157" i="1"/>
  <c r="DC111" i="1"/>
  <c r="DC105" i="1"/>
  <c r="DC107" i="1" s="1"/>
  <c r="DC109" i="1" s="1"/>
  <c r="DC119" i="1" s="1"/>
  <c r="DC155" i="1"/>
  <c r="DC151" i="1"/>
  <c r="DC108" i="1"/>
  <c r="DC149" i="1"/>
  <c r="DC101" i="1"/>
  <c r="CJ183" i="1"/>
  <c r="CJ177" i="1"/>
  <c r="W247" i="1"/>
  <c r="W260" i="1" s="1"/>
  <c r="W192" i="1"/>
  <c r="FV247" i="1"/>
  <c r="FV260" i="1" s="1"/>
  <c r="FV192" i="1"/>
  <c r="J118" i="1"/>
  <c r="J115" i="1"/>
  <c r="J120" i="1" s="1"/>
  <c r="J175" i="1" s="1"/>
  <c r="J179" i="1" s="1"/>
  <c r="J181" i="1" s="1"/>
  <c r="J184" i="1" s="1"/>
  <c r="J209" i="1" s="1"/>
  <c r="BF247" i="1"/>
  <c r="BF260" i="1" s="1"/>
  <c r="BF192" i="1"/>
  <c r="AW192" i="1"/>
  <c r="AW247" i="1"/>
  <c r="AW260" i="1" s="1"/>
  <c r="DN177" i="1"/>
  <c r="DN183" i="1"/>
  <c r="EK118" i="1"/>
  <c r="EK115" i="1"/>
  <c r="EU177" i="1"/>
  <c r="EU183" i="1"/>
  <c r="D247" i="1"/>
  <c r="D260" i="1" s="1"/>
  <c r="D192" i="1"/>
  <c r="EQ192" i="1"/>
  <c r="EQ247" i="1"/>
  <c r="EQ260" i="1" s="1"/>
  <c r="DK181" i="1"/>
  <c r="DK175" i="1"/>
  <c r="DK177" i="1"/>
  <c r="DK184" i="1"/>
  <c r="DK209" i="1" s="1"/>
  <c r="DK183" i="1"/>
  <c r="DK179" i="1"/>
  <c r="AX115" i="1"/>
  <c r="AX118" i="1"/>
  <c r="BS115" i="1"/>
  <c r="BS118" i="1"/>
  <c r="EV190" i="1"/>
  <c r="EV173" i="1"/>
  <c r="EV149" i="1"/>
  <c r="EV111" i="1"/>
  <c r="EV105" i="1"/>
  <c r="EV107" i="1" s="1"/>
  <c r="EV108" i="1"/>
  <c r="EV101" i="1"/>
  <c r="J247" i="1"/>
  <c r="J260" i="1" s="1"/>
  <c r="J192" i="1"/>
  <c r="DR192" i="1"/>
  <c r="DR247" i="1"/>
  <c r="DR260" i="1" s="1"/>
  <c r="FK115" i="1"/>
  <c r="FK118" i="1"/>
  <c r="BI177" i="1"/>
  <c r="BI183" i="1"/>
  <c r="BI179" i="1"/>
  <c r="BI181" i="1"/>
  <c r="BI175" i="1"/>
  <c r="BI184" i="1"/>
  <c r="BI209" i="1" s="1"/>
  <c r="BV181" i="1"/>
  <c r="BV183" i="1"/>
  <c r="BV179" i="1"/>
  <c r="BV177" i="1"/>
  <c r="BV184" i="1"/>
  <c r="BV209" i="1" s="1"/>
  <c r="BV175" i="1"/>
  <c r="FH247" i="1"/>
  <c r="FH260" i="1" s="1"/>
  <c r="FH192" i="1"/>
  <c r="Z118" i="1"/>
  <c r="Z115" i="1"/>
  <c r="BB192" i="1"/>
  <c r="BB247" i="1"/>
  <c r="BB260" i="1" s="1"/>
  <c r="Q247" i="1"/>
  <c r="Q260" i="1" s="1"/>
  <c r="Q192" i="1"/>
  <c r="AE192" i="1"/>
  <c r="AE247" i="1"/>
  <c r="AE260" i="1" s="1"/>
  <c r="I190" i="1"/>
  <c r="I147" i="1"/>
  <c r="I173" i="1"/>
  <c r="I149" i="1"/>
  <c r="I151" i="1" s="1"/>
  <c r="I108" i="1"/>
  <c r="I105" i="1"/>
  <c r="I107" i="1" s="1"/>
  <c r="I109" i="1" s="1"/>
  <c r="I119" i="1" s="1"/>
  <c r="I101" i="1"/>
  <c r="I111" i="1"/>
  <c r="CV190" i="1"/>
  <c r="CV173" i="1"/>
  <c r="CV101" i="1"/>
  <c r="CV108" i="1"/>
  <c r="CV149" i="1"/>
  <c r="CV111" i="1"/>
  <c r="CV105" i="1"/>
  <c r="CV107" i="1" s="1"/>
  <c r="CV109" i="1" s="1"/>
  <c r="CV119" i="1" s="1"/>
  <c r="AT118" i="1"/>
  <c r="AT115" i="1"/>
  <c r="G115" i="1"/>
  <c r="G120" i="1" s="1"/>
  <c r="G118" i="1"/>
  <c r="DL247" i="1"/>
  <c r="DL260" i="1" s="1"/>
  <c r="DL192" i="1"/>
  <c r="FO139" i="1"/>
  <c r="FO143" i="1" s="1"/>
  <c r="FO145" i="1" s="1"/>
  <c r="DT190" i="1"/>
  <c r="DT173" i="1"/>
  <c r="DT101" i="1"/>
  <c r="DT108" i="1"/>
  <c r="DT105" i="1"/>
  <c r="DT107" i="1" s="1"/>
  <c r="DT109" i="1" s="1"/>
  <c r="DT119" i="1" s="1"/>
  <c r="DT149" i="1"/>
  <c r="DT111" i="1"/>
  <c r="FK183" i="1"/>
  <c r="FK177" i="1"/>
  <c r="AI115" i="1"/>
  <c r="AI118" i="1"/>
  <c r="CI177" i="1"/>
  <c r="CI183" i="1"/>
  <c r="DN192" i="1"/>
  <c r="DN247" i="1"/>
  <c r="DN260" i="1" s="1"/>
  <c r="FF247" i="1"/>
  <c r="FF260" i="1" s="1"/>
  <c r="FF192" i="1"/>
  <c r="BI247" i="1"/>
  <c r="BI260" i="1" s="1"/>
  <c r="BI192" i="1"/>
  <c r="F190" i="1"/>
  <c r="F173" i="1"/>
  <c r="F101" i="1"/>
  <c r="F147" i="1"/>
  <c r="F105" i="1"/>
  <c r="F107" i="1" s="1"/>
  <c r="F109" i="1" s="1"/>
  <c r="F119" i="1" s="1"/>
  <c r="F108" i="1"/>
  <c r="F111" i="1"/>
  <c r="AD190" i="1"/>
  <c r="AD173" i="1"/>
  <c r="AD147" i="1"/>
  <c r="AD101" i="1"/>
  <c r="AD111" i="1"/>
  <c r="AD108" i="1"/>
  <c r="AD105" i="1"/>
  <c r="AD107" i="1" s="1"/>
  <c r="AD109" i="1" s="1"/>
  <c r="AD119" i="1" s="1"/>
  <c r="BV192" i="1"/>
  <c r="BV247" i="1"/>
  <c r="BV260" i="1" s="1"/>
  <c r="DU177" i="1"/>
  <c r="DU183" i="1"/>
  <c r="DU179" i="1"/>
  <c r="DU175" i="1"/>
  <c r="DU184" i="1"/>
  <c r="DU209" i="1" s="1"/>
  <c r="DU181" i="1"/>
  <c r="CD118" i="1"/>
  <c r="CD115" i="1"/>
  <c r="CD120" i="1" s="1"/>
  <c r="CD192" i="1"/>
  <c r="CD247" i="1"/>
  <c r="CD260" i="1" s="1"/>
  <c r="BO118" i="1"/>
  <c r="BO115" i="1"/>
  <c r="BO120" i="1" s="1"/>
  <c r="BO175" i="1" s="1"/>
  <c r="BO179" i="1" s="1"/>
  <c r="BO181" i="1" s="1"/>
  <c r="BO184" i="1" s="1"/>
  <c r="BO209" i="1" s="1"/>
  <c r="EO115" i="1"/>
  <c r="EO118" i="1"/>
  <c r="Z181" i="1"/>
  <c r="Z179" i="1"/>
  <c r="Z175" i="1"/>
  <c r="Z177" i="1"/>
  <c r="Z184" i="1"/>
  <c r="Z209" i="1" s="1"/>
  <c r="Z183" i="1"/>
  <c r="AQ143" i="1"/>
  <c r="AQ145" i="1" s="1"/>
  <c r="CS143" i="1"/>
  <c r="CS145" i="1" s="1"/>
  <c r="FR247" i="1"/>
  <c r="FR260" i="1" s="1"/>
  <c r="FR192" i="1"/>
  <c r="DP192" i="1"/>
  <c r="DP247" i="1"/>
  <c r="DP260" i="1" s="1"/>
  <c r="C296" i="1"/>
  <c r="DD190" i="1"/>
  <c r="DD173" i="1"/>
  <c r="DD149" i="1"/>
  <c r="DD155" i="1"/>
  <c r="DD153" i="1"/>
  <c r="DD151" i="1"/>
  <c r="DD157" i="1"/>
  <c r="DD101" i="1"/>
  <c r="DD108" i="1"/>
  <c r="DD105" i="1"/>
  <c r="DD107" i="1" s="1"/>
  <c r="DD109" i="1" s="1"/>
  <c r="DD119" i="1" s="1"/>
  <c r="DD111" i="1"/>
  <c r="BP115" i="1"/>
  <c r="BP118" i="1"/>
  <c r="CA247" i="1"/>
  <c r="CA260" i="1" s="1"/>
  <c r="CA192" i="1"/>
  <c r="CX190" i="1"/>
  <c r="CX173" i="1"/>
  <c r="CX147" i="1"/>
  <c r="CX101" i="1"/>
  <c r="CX105" i="1"/>
  <c r="CX107" i="1" s="1"/>
  <c r="CX108" i="1"/>
  <c r="CX111" i="1"/>
  <c r="DV190" i="1"/>
  <c r="DV173" i="1"/>
  <c r="DV149" i="1"/>
  <c r="DV101" i="1"/>
  <c r="DV111" i="1"/>
  <c r="DV108" i="1"/>
  <c r="DV105" i="1"/>
  <c r="DV107" i="1" s="1"/>
  <c r="DV139" i="1"/>
  <c r="DV141" i="1"/>
  <c r="DA190" i="1"/>
  <c r="DA155" i="1"/>
  <c r="DA173" i="1"/>
  <c r="DA157" i="1"/>
  <c r="DA153" i="1"/>
  <c r="DA108" i="1"/>
  <c r="DA149" i="1"/>
  <c r="DA151" i="1"/>
  <c r="DA105" i="1"/>
  <c r="DA107" i="1" s="1"/>
  <c r="DA109" i="1" s="1"/>
  <c r="DA119" i="1" s="1"/>
  <c r="DA101" i="1"/>
  <c r="DA111" i="1"/>
  <c r="EI190" i="1"/>
  <c r="EI173" i="1"/>
  <c r="EI151" i="1"/>
  <c r="EI111" i="1"/>
  <c r="EI105" i="1"/>
  <c r="EI107" i="1" s="1"/>
  <c r="EI149" i="1"/>
  <c r="EI108" i="1"/>
  <c r="EI147" i="1"/>
  <c r="EI101" i="1"/>
  <c r="R181" i="1"/>
  <c r="R179" i="1"/>
  <c r="R175" i="1"/>
  <c r="R183" i="1"/>
  <c r="R184" i="1"/>
  <c r="R209" i="1" s="1"/>
  <c r="R177" i="1"/>
  <c r="M143" i="1"/>
  <c r="M145" i="1" s="1"/>
  <c r="FS216" i="1"/>
  <c r="CF179" i="1"/>
  <c r="CF175" i="1"/>
  <c r="CF177" i="1"/>
  <c r="CF183" i="1"/>
  <c r="CF181" i="1"/>
  <c r="CF184" i="1"/>
  <c r="CF209" i="1" s="1"/>
  <c r="EQ118" i="1"/>
  <c r="EQ115" i="1"/>
  <c r="ED190" i="1"/>
  <c r="ED173" i="1"/>
  <c r="ED147" i="1"/>
  <c r="ED101" i="1"/>
  <c r="ED105" i="1"/>
  <c r="ED107" i="1" s="1"/>
  <c r="ED109" i="1" s="1"/>
  <c r="ED119" i="1" s="1"/>
  <c r="ED108" i="1"/>
  <c r="ED111" i="1"/>
  <c r="E190" i="1"/>
  <c r="E151" i="1"/>
  <c r="E173" i="1"/>
  <c r="E147" i="1"/>
  <c r="E149" i="1"/>
  <c r="E111" i="1"/>
  <c r="E105" i="1"/>
  <c r="E107" i="1" s="1"/>
  <c r="E108" i="1"/>
  <c r="E101" i="1"/>
  <c r="DB118" i="1"/>
  <c r="DB115" i="1"/>
  <c r="DB181" i="1"/>
  <c r="DB183" i="1"/>
  <c r="DB177" i="1"/>
  <c r="DB175" i="1"/>
  <c r="DB179" i="1"/>
  <c r="DB184" i="1"/>
  <c r="DB209" i="1" s="1"/>
  <c r="FL183" i="1"/>
  <c r="FL175" i="1"/>
  <c r="FL181" i="1"/>
  <c r="FL177" i="1"/>
  <c r="FL179" i="1"/>
  <c r="FL184" i="1"/>
  <c r="FL209" i="1" s="1"/>
  <c r="CU109" i="1"/>
  <c r="CU119" i="1" s="1"/>
  <c r="CU179" i="1"/>
  <c r="CU175" i="1"/>
  <c r="CU177" i="1"/>
  <c r="CU181" i="1"/>
  <c r="CU184" i="1"/>
  <c r="CU209" i="1" s="1"/>
  <c r="CU183" i="1"/>
  <c r="CJ109" i="1"/>
  <c r="CJ119" i="1" s="1"/>
  <c r="CJ192" i="1"/>
  <c r="CJ247" i="1"/>
  <c r="CJ260" i="1" s="1"/>
  <c r="CO247" i="1"/>
  <c r="CO260" i="1" s="1"/>
  <c r="CO192" i="1"/>
  <c r="EB177" i="1"/>
  <c r="EB179" i="1" s="1"/>
  <c r="EB181" i="1" s="1"/>
  <c r="EB184" i="1" s="1"/>
  <c r="EB209" i="1" s="1"/>
  <c r="EB183" i="1"/>
  <c r="EB175" i="1"/>
  <c r="EP109" i="1"/>
  <c r="EP119" i="1" s="1"/>
  <c r="BE143" i="1"/>
  <c r="BE145" i="1" s="1"/>
  <c r="S183" i="1"/>
  <c r="S177" i="1"/>
  <c r="CR109" i="1"/>
  <c r="CR119" i="1" s="1"/>
  <c r="CR247" i="1"/>
  <c r="CR260" i="1" s="1"/>
  <c r="CR192" i="1"/>
  <c r="V184" i="1"/>
  <c r="V209" i="1" s="1"/>
  <c r="V177" i="1"/>
  <c r="V181" i="1"/>
  <c r="V183" i="1"/>
  <c r="V179" i="1"/>
  <c r="V175" i="1"/>
  <c r="DG109" i="1"/>
  <c r="DG119" i="1" s="1"/>
  <c r="CS184" i="1"/>
  <c r="CS209" i="1" s="1"/>
  <c r="CS183" i="1"/>
  <c r="CS179" i="1"/>
  <c r="CS175" i="1"/>
  <c r="CS177" i="1"/>
  <c r="CS181" i="1"/>
  <c r="DJ118" i="1"/>
  <c r="DJ115" i="1"/>
  <c r="DJ247" i="1"/>
  <c r="DJ260" i="1" s="1"/>
  <c r="DJ192" i="1"/>
  <c r="EW173" i="1"/>
  <c r="EW147" i="1"/>
  <c r="EW190" i="1"/>
  <c r="EW108" i="1"/>
  <c r="EW111" i="1"/>
  <c r="EW105" i="1"/>
  <c r="EW107" i="1" s="1"/>
  <c r="EW109" i="1" s="1"/>
  <c r="EW119" i="1" s="1"/>
  <c r="EW101" i="1"/>
  <c r="K139" i="1"/>
  <c r="K143" i="1" s="1"/>
  <c r="K145" i="1" s="1"/>
  <c r="AT247" i="1"/>
  <c r="AT260" i="1" s="1"/>
  <c r="AT192" i="1"/>
  <c r="G175" i="1"/>
  <c r="G181" i="1"/>
  <c r="G177" i="1"/>
  <c r="G179" i="1"/>
  <c r="G184" i="1"/>
  <c r="G209" i="1" s="1"/>
  <c r="G183" i="1"/>
  <c r="DO151" i="1"/>
  <c r="CC247" i="1"/>
  <c r="CC260" i="1" s="1"/>
  <c r="CC192" i="1"/>
  <c r="AP247" i="1"/>
  <c r="AP260" i="1" s="1"/>
  <c r="AP192" i="1"/>
  <c r="EA177" i="1"/>
  <c r="EA183" i="1"/>
  <c r="DL177" i="1"/>
  <c r="DL183" i="1"/>
  <c r="CQ118" i="1"/>
  <c r="CQ115" i="1"/>
  <c r="CQ120" i="1" s="1"/>
  <c r="FO141" i="1"/>
  <c r="FK192" i="1"/>
  <c r="FK247" i="1"/>
  <c r="FK260" i="1" s="1"/>
  <c r="M177" i="1"/>
  <c r="M183" i="1"/>
  <c r="M175" i="1"/>
  <c r="M179" i="1" s="1"/>
  <c r="M181" i="1" s="1"/>
  <c r="M184" i="1" s="1"/>
  <c r="M209" i="1" s="1"/>
  <c r="FH143" i="1"/>
  <c r="FH145" i="1" s="1"/>
  <c r="X183" i="1"/>
  <c r="X175" i="1"/>
  <c r="X184" i="1"/>
  <c r="X209" i="1" s="1"/>
  <c r="X177" i="1"/>
  <c r="X179" i="1"/>
  <c r="X181" i="1"/>
  <c r="CI115" i="1"/>
  <c r="CI118" i="1"/>
  <c r="BZ109" i="1"/>
  <c r="BZ119" i="1" s="1"/>
  <c r="DN109" i="1"/>
  <c r="DN119" i="1" s="1"/>
  <c r="FM143" i="1"/>
  <c r="FM145" i="1" s="1"/>
  <c r="FP143" i="1"/>
  <c r="FP145" i="1" s="1"/>
  <c r="CV141" i="1"/>
  <c r="CV143" i="1" s="1"/>
  <c r="CV145" i="1" s="1"/>
  <c r="FU247" i="1"/>
  <c r="FU260" i="1" s="1"/>
  <c r="FU192" i="1"/>
  <c r="BU190" i="1"/>
  <c r="BU155" i="1"/>
  <c r="BU173" i="1"/>
  <c r="BU157" i="1"/>
  <c r="BU108" i="1"/>
  <c r="BU151" i="1"/>
  <c r="BU153" i="1"/>
  <c r="BU111" i="1"/>
  <c r="BU105" i="1"/>
  <c r="BU107" i="1" s="1"/>
  <c r="BU101" i="1"/>
  <c r="BU149" i="1"/>
  <c r="CH192" i="1"/>
  <c r="CH247" i="1"/>
  <c r="CH260" i="1" s="1"/>
  <c r="FQ183" i="1"/>
  <c r="FQ177" i="1"/>
  <c r="EO109" i="1"/>
  <c r="EO119" i="1" s="1"/>
  <c r="EO179" i="1"/>
  <c r="EO175" i="1"/>
  <c r="EO184" i="1"/>
  <c r="EO209" i="1" s="1"/>
  <c r="EO181" i="1"/>
  <c r="EO177" i="1"/>
  <c r="EO183" i="1"/>
  <c r="DH151" i="1"/>
  <c r="AG115" i="1"/>
  <c r="AG120" i="1" s="1"/>
  <c r="AG118" i="1"/>
  <c r="AG184" i="1"/>
  <c r="AG209" i="1" s="1"/>
  <c r="AG183" i="1"/>
  <c r="AG179" i="1"/>
  <c r="AG175" i="1"/>
  <c r="AG177" i="1"/>
  <c r="AG181" i="1"/>
  <c r="Z247" i="1"/>
  <c r="Z260" i="1" s="1"/>
  <c r="Z192" i="1"/>
  <c r="BD143" i="1"/>
  <c r="BD145" i="1" s="1"/>
  <c r="N109" i="1"/>
  <c r="N119" i="1" s="1"/>
  <c r="DF109" i="1"/>
  <c r="DF119" i="1" s="1"/>
  <c r="FR184" i="1"/>
  <c r="FR209" i="1" s="1"/>
  <c r="FR177" i="1"/>
  <c r="FR183" i="1"/>
  <c r="FR179" i="1"/>
  <c r="FR181" i="1"/>
  <c r="FR175" i="1"/>
  <c r="EU115" i="1"/>
  <c r="EU118" i="1"/>
  <c r="DQ190" i="1"/>
  <c r="DQ173" i="1"/>
  <c r="DQ147" i="1"/>
  <c r="DQ151" i="1"/>
  <c r="DQ108" i="1"/>
  <c r="DQ149" i="1"/>
  <c r="DQ111" i="1"/>
  <c r="DQ105" i="1"/>
  <c r="DQ107" i="1" s="1"/>
  <c r="DQ101" i="1"/>
  <c r="EG139" i="1"/>
  <c r="EG143" i="1" s="1"/>
  <c r="EG145" i="1" s="1"/>
  <c r="BP179" i="1"/>
  <c r="BP177" i="1"/>
  <c r="BP181" i="1"/>
  <c r="BP183" i="1"/>
  <c r="BP184" i="1"/>
  <c r="BP209" i="1" s="1"/>
  <c r="BP175" i="1"/>
  <c r="AY192" i="1"/>
  <c r="AY247" i="1"/>
  <c r="AY260" i="1" s="1"/>
  <c r="FX192" i="1"/>
  <c r="FX247" i="1"/>
  <c r="FX260" i="1" s="1"/>
  <c r="EN151" i="1"/>
  <c r="AE184" i="1"/>
  <c r="AE209" i="1" s="1"/>
  <c r="AE181" i="1"/>
  <c r="AE177" i="1"/>
  <c r="AE183" i="1"/>
  <c r="AE179" i="1"/>
  <c r="AE175" i="1"/>
  <c r="AV109" i="1"/>
  <c r="AV119" i="1" s="1"/>
  <c r="AV183" i="1"/>
  <c r="AV175" i="1"/>
  <c r="AV184" i="1"/>
  <c r="AV209" i="1" s="1"/>
  <c r="AV179" i="1"/>
  <c r="AV181" i="1"/>
  <c r="AV177" i="1"/>
  <c r="R247" i="1"/>
  <c r="R260" i="1" s="1"/>
  <c r="R192" i="1"/>
  <c r="DY143" i="1"/>
  <c r="DY145" i="1" s="1"/>
  <c r="BD109" i="1"/>
  <c r="BD119" i="1" s="1"/>
  <c r="BD183" i="1"/>
  <c r="BD175" i="1"/>
  <c r="BD184" i="1"/>
  <c r="BD209" i="1" s="1"/>
  <c r="BD179" i="1"/>
  <c r="BD177" i="1"/>
  <c r="BD181" i="1"/>
  <c r="BM109" i="1"/>
  <c r="BM119" i="1" s="1"/>
  <c r="CT109" i="1"/>
  <c r="CT119" i="1" s="1"/>
  <c r="DB109" i="1"/>
  <c r="DB119" i="1" s="1"/>
  <c r="DB192" i="1"/>
  <c r="DB247" i="1"/>
  <c r="DB260" i="1" s="1"/>
  <c r="DK247" i="1"/>
  <c r="DK260" i="1" s="1"/>
  <c r="DK192" i="1"/>
  <c r="BY120" i="1"/>
  <c r="DT139" i="1"/>
  <c r="DT143" i="1" s="1"/>
  <c r="DT145" i="1" s="1"/>
  <c r="I141" i="1"/>
  <c r="D143" i="1"/>
  <c r="D145" i="1" s="1"/>
  <c r="FK216" i="1" l="1"/>
  <c r="BV121" i="1"/>
  <c r="BV149" i="1"/>
  <c r="BV124" i="1"/>
  <c r="BV203" i="1" s="1"/>
  <c r="FS316" i="1"/>
  <c r="FS121" i="1"/>
  <c r="FS147" i="1"/>
  <c r="FS159" i="1" s="1"/>
  <c r="FS204" i="1" s="1"/>
  <c r="FS124" i="1"/>
  <c r="FS203" i="1" s="1"/>
  <c r="DB216" i="1"/>
  <c r="FX227" i="1"/>
  <c r="FX216" i="1"/>
  <c r="DP216" i="1"/>
  <c r="BI216" i="1"/>
  <c r="FA151" i="1"/>
  <c r="FA153" i="1" s="1"/>
  <c r="BC216" i="1"/>
  <c r="T120" i="1"/>
  <c r="M121" i="1"/>
  <c r="M124" i="1"/>
  <c r="M203" i="1" s="1"/>
  <c r="M153" i="1"/>
  <c r="CY120" i="1"/>
  <c r="CM247" i="1"/>
  <c r="CM260" i="1" s="1"/>
  <c r="CM192" i="1"/>
  <c r="L192" i="1"/>
  <c r="L247" i="1"/>
  <c r="L260" i="1" s="1"/>
  <c r="BG109" i="1"/>
  <c r="BG119" i="1" s="1"/>
  <c r="AN183" i="1"/>
  <c r="AN175" i="1"/>
  <c r="AN181" i="1"/>
  <c r="AN177" i="1"/>
  <c r="AN179" i="1"/>
  <c r="AN184" i="1"/>
  <c r="AN209" i="1" s="1"/>
  <c r="X121" i="1"/>
  <c r="X124" i="1"/>
  <c r="X203" i="1" s="1"/>
  <c r="X147" i="1"/>
  <c r="CQ216" i="1"/>
  <c r="EU216" i="1"/>
  <c r="CK115" i="1"/>
  <c r="CK118" i="1"/>
  <c r="BU179" i="1"/>
  <c r="BU175" i="1"/>
  <c r="BU183" i="1"/>
  <c r="BU177" i="1"/>
  <c r="BU181" i="1"/>
  <c r="BU184" i="1"/>
  <c r="BU209" i="1" s="1"/>
  <c r="E109" i="1"/>
  <c r="E119" i="1" s="1"/>
  <c r="BY121" i="1"/>
  <c r="BY153" i="1"/>
  <c r="BY124" i="1"/>
  <c r="BY203" i="1" s="1"/>
  <c r="DQ109" i="1"/>
  <c r="DQ119" i="1" s="1"/>
  <c r="BU192" i="1"/>
  <c r="BU247" i="1"/>
  <c r="BU260" i="1" s="1"/>
  <c r="CO216" i="1"/>
  <c r="ED184" i="1"/>
  <c r="ED209" i="1" s="1"/>
  <c r="ED177" i="1"/>
  <c r="ED179" i="1"/>
  <c r="ED181" i="1"/>
  <c r="ED183" i="1"/>
  <c r="ED175" i="1"/>
  <c r="CF316" i="1"/>
  <c r="CF121" i="1"/>
  <c r="CF147" i="1"/>
  <c r="CF159" i="1" s="1"/>
  <c r="CF204" i="1" s="1"/>
  <c r="CF124" i="1"/>
  <c r="CF203" i="1" s="1"/>
  <c r="CF205" i="1" s="1"/>
  <c r="CF207" i="1" s="1"/>
  <c r="CF212" i="1" s="1"/>
  <c r="CF217" i="1" s="1"/>
  <c r="CH121" i="1"/>
  <c r="CH124" i="1"/>
  <c r="CH203" i="1" s="1"/>
  <c r="CH147" i="1"/>
  <c r="CG192" i="1"/>
  <c r="CG247" i="1"/>
  <c r="CG260" i="1" s="1"/>
  <c r="EZ118" i="1"/>
  <c r="EZ115" i="1"/>
  <c r="AI216" i="1"/>
  <c r="FJ216" i="1"/>
  <c r="DY316" i="1"/>
  <c r="DY121" i="1"/>
  <c r="DY124" i="1"/>
  <c r="DY203" i="1" s="1"/>
  <c r="DY205" i="1" s="1"/>
  <c r="DY207" i="1" s="1"/>
  <c r="DY212" i="1" s="1"/>
  <c r="DY147" i="1"/>
  <c r="DY159" i="1" s="1"/>
  <c r="DY204" i="1" s="1"/>
  <c r="BH247" i="1"/>
  <c r="BH260" i="1" s="1"/>
  <c r="BH192" i="1"/>
  <c r="BE192" i="1"/>
  <c r="BE247" i="1"/>
  <c r="BE260" i="1" s="1"/>
  <c r="U177" i="1"/>
  <c r="U175" i="1"/>
  <c r="U183" i="1"/>
  <c r="U179" i="1"/>
  <c r="U184" i="1"/>
  <c r="U209" i="1" s="1"/>
  <c r="U181" i="1"/>
  <c r="EP216" i="1"/>
  <c r="BL120" i="1"/>
  <c r="FI247" i="1"/>
  <c r="FI260" i="1" s="1"/>
  <c r="FI192" i="1"/>
  <c r="EB121" i="1"/>
  <c r="EB124" i="1"/>
  <c r="EB203" i="1" s="1"/>
  <c r="EB153" i="1"/>
  <c r="BR192" i="1"/>
  <c r="BR247" i="1"/>
  <c r="BR260" i="1" s="1"/>
  <c r="DM184" i="1"/>
  <c r="DM209" i="1" s="1"/>
  <c r="DM175" i="1"/>
  <c r="DM177" i="1"/>
  <c r="DM181" i="1"/>
  <c r="DM179" i="1"/>
  <c r="DM183" i="1"/>
  <c r="ER109" i="1"/>
  <c r="ER119" i="1" s="1"/>
  <c r="CW216" i="1"/>
  <c r="EG247" i="1"/>
  <c r="EG260" i="1" s="1"/>
  <c r="EG192" i="1"/>
  <c r="EC192" i="1"/>
  <c r="EC247" i="1"/>
  <c r="EC260" i="1" s="1"/>
  <c r="AQ118" i="1"/>
  <c r="AQ115" i="1"/>
  <c r="EB216" i="1"/>
  <c r="ET118" i="1"/>
  <c r="ET115" i="1"/>
  <c r="ET120" i="1" s="1"/>
  <c r="DU121" i="1"/>
  <c r="DU147" i="1"/>
  <c r="DU159" i="1" s="1"/>
  <c r="DU204" i="1" s="1"/>
  <c r="DU124" i="1"/>
  <c r="DU203" i="1" s="1"/>
  <c r="DK216" i="1"/>
  <c r="R216" i="1"/>
  <c r="DQ115" i="1"/>
  <c r="DQ118" i="1"/>
  <c r="DQ177" i="1"/>
  <c r="DQ183" i="1"/>
  <c r="FU216" i="1"/>
  <c r="ED247" i="1"/>
  <c r="ED260" i="1" s="1"/>
  <c r="ED192" i="1"/>
  <c r="EI109" i="1"/>
  <c r="EI119" i="1" s="1"/>
  <c r="DA115" i="1"/>
  <c r="DA118" i="1"/>
  <c r="DA181" i="1"/>
  <c r="DA177" i="1"/>
  <c r="DA183" i="1"/>
  <c r="DA184" i="1"/>
  <c r="DA209" i="1" s="1"/>
  <c r="DA179" i="1"/>
  <c r="DA175" i="1"/>
  <c r="DV184" i="1"/>
  <c r="DV209" i="1" s="1"/>
  <c r="DV177" i="1"/>
  <c r="DV175" i="1"/>
  <c r="DV181" i="1"/>
  <c r="DV183" i="1"/>
  <c r="DV179" i="1"/>
  <c r="AD115" i="1"/>
  <c r="AD120" i="1" s="1"/>
  <c r="AD118" i="1"/>
  <c r="DN216" i="1"/>
  <c r="AI120" i="1"/>
  <c r="DT115" i="1"/>
  <c r="DT118" i="1"/>
  <c r="AT120" i="1"/>
  <c r="BB216" i="1"/>
  <c r="AX120" i="1"/>
  <c r="EQ216" i="1"/>
  <c r="BF216" i="1"/>
  <c r="DY216" i="1"/>
  <c r="AS120" i="1"/>
  <c r="CG109" i="1"/>
  <c r="CG119" i="1" s="1"/>
  <c r="FM109" i="1"/>
  <c r="FM119" i="1" s="1"/>
  <c r="FM192" i="1"/>
  <c r="FM247" i="1"/>
  <c r="FM260" i="1" s="1"/>
  <c r="Y177" i="1"/>
  <c r="Y183" i="1"/>
  <c r="CE120" i="1"/>
  <c r="CO120" i="1"/>
  <c r="K115" i="1"/>
  <c r="K118" i="1"/>
  <c r="FG120" i="1"/>
  <c r="BK120" i="1"/>
  <c r="BA109" i="1"/>
  <c r="BA119" i="1" s="1"/>
  <c r="BW184" i="1"/>
  <c r="BW209" i="1" s="1"/>
  <c r="BW179" i="1"/>
  <c r="BW175" i="1"/>
  <c r="BW183" i="1"/>
  <c r="BW177" i="1"/>
  <c r="BW181" i="1"/>
  <c r="DZ120" i="1"/>
  <c r="FE216" i="1"/>
  <c r="CY216" i="1"/>
  <c r="Q120" i="1"/>
  <c r="O216" i="1"/>
  <c r="BN216" i="1"/>
  <c r="U109" i="1"/>
  <c r="U119" i="1" s="1"/>
  <c r="CZ118" i="1"/>
  <c r="CZ115" i="1"/>
  <c r="CZ120" i="1" s="1"/>
  <c r="AZ120" i="1"/>
  <c r="BD120" i="1"/>
  <c r="FI109" i="1"/>
  <c r="FI119" i="1" s="1"/>
  <c r="L143" i="1"/>
  <c r="L145" i="1" s="1"/>
  <c r="CU120" i="1"/>
  <c r="BR109" i="1"/>
  <c r="BR119" i="1" s="1"/>
  <c r="BJ247" i="1"/>
  <c r="BJ260" i="1" s="1"/>
  <c r="BJ192" i="1"/>
  <c r="BS216" i="1"/>
  <c r="DK120" i="1"/>
  <c r="AN109" i="1"/>
  <c r="AN119" i="1" s="1"/>
  <c r="P247" i="1"/>
  <c r="P260" i="1" s="1"/>
  <c r="P192" i="1"/>
  <c r="P183" i="1"/>
  <c r="P175" i="1"/>
  <c r="P181" i="1"/>
  <c r="P177" i="1"/>
  <c r="P184" i="1"/>
  <c r="P209" i="1" s="1"/>
  <c r="P179" i="1"/>
  <c r="DM247" i="1"/>
  <c r="DM260" i="1" s="1"/>
  <c r="DM192" i="1"/>
  <c r="AZ216" i="1"/>
  <c r="BQ120" i="1"/>
  <c r="EG179" i="1"/>
  <c r="EG175" i="1"/>
  <c r="EG183" i="1"/>
  <c r="EG181" i="1"/>
  <c r="EG184" i="1"/>
  <c r="EG209" i="1" s="1"/>
  <c r="EG177" i="1"/>
  <c r="BP216" i="1"/>
  <c r="DS109" i="1"/>
  <c r="DS119" i="1" s="1"/>
  <c r="DS247" i="1"/>
  <c r="DS260" i="1" s="1"/>
  <c r="DS192" i="1"/>
  <c r="ES118" i="1"/>
  <c r="ES115" i="1"/>
  <c r="ES120" i="1" s="1"/>
  <c r="EC118" i="1"/>
  <c r="EC115" i="1"/>
  <c r="EC120" i="1" s="1"/>
  <c r="CF225" i="1"/>
  <c r="CF216" i="1"/>
  <c r="AU216" i="1"/>
  <c r="FO109" i="1"/>
  <c r="FO119" i="1" s="1"/>
  <c r="FO177" i="1"/>
  <c r="FO183" i="1"/>
  <c r="F192" i="1"/>
  <c r="F247" i="1"/>
  <c r="F260" i="1" s="1"/>
  <c r="DE216" i="1"/>
  <c r="FD216" i="1"/>
  <c r="BZ216" i="1"/>
  <c r="CL121" i="1"/>
  <c r="CL124" i="1"/>
  <c r="CL203" i="1" s="1"/>
  <c r="CL149" i="1"/>
  <c r="AB118" i="1"/>
  <c r="AB115" i="1"/>
  <c r="AB120" i="1" s="1"/>
  <c r="AN247" i="1"/>
  <c r="AN260" i="1" s="1"/>
  <c r="AN192" i="1"/>
  <c r="DM118" i="1"/>
  <c r="DM115" i="1"/>
  <c r="ER179" i="1"/>
  <c r="ER175" i="1"/>
  <c r="ER181" i="1"/>
  <c r="ER177" i="1"/>
  <c r="ER184" i="1"/>
  <c r="ER209" i="1" s="1"/>
  <c r="ER183" i="1"/>
  <c r="CB192" i="1"/>
  <c r="CB247" i="1"/>
  <c r="CB260" i="1" s="1"/>
  <c r="CU216" i="1"/>
  <c r="CN118" i="1"/>
  <c r="CN115" i="1"/>
  <c r="CN120" i="1" s="1"/>
  <c r="FW120" i="1"/>
  <c r="AR179" i="1"/>
  <c r="AR184" i="1"/>
  <c r="AR209" i="1" s="1"/>
  <c r="AR175" i="1"/>
  <c r="AR177" i="1"/>
  <c r="AR181" i="1"/>
  <c r="AR183" i="1"/>
  <c r="BO121" i="1"/>
  <c r="BO124" i="1"/>
  <c r="BO203" i="1" s="1"/>
  <c r="BO153" i="1"/>
  <c r="CV115" i="1"/>
  <c r="CV118" i="1"/>
  <c r="FT120" i="1"/>
  <c r="AF216" i="1"/>
  <c r="EK216" i="1"/>
  <c r="EF120" i="1"/>
  <c r="DU216" i="1"/>
  <c r="EL120" i="1"/>
  <c r="CB183" i="1"/>
  <c r="CB175" i="1"/>
  <c r="CB184" i="1"/>
  <c r="CB209" i="1" s="1"/>
  <c r="CB181" i="1"/>
  <c r="CB177" i="1"/>
  <c r="CB179" i="1"/>
  <c r="AQ192" i="1"/>
  <c r="AQ247" i="1"/>
  <c r="AQ260" i="1" s="1"/>
  <c r="AA115" i="1"/>
  <c r="AA120" i="1" s="1"/>
  <c r="AA118" i="1"/>
  <c r="CN192" i="1"/>
  <c r="CN247" i="1"/>
  <c r="CN260" i="1" s="1"/>
  <c r="E192" i="1"/>
  <c r="E247" i="1"/>
  <c r="E260" i="1" s="1"/>
  <c r="Z216" i="1"/>
  <c r="BU115" i="1"/>
  <c r="BU118" i="1"/>
  <c r="DJ216" i="1"/>
  <c r="DB120" i="1"/>
  <c r="EI192" i="1"/>
  <c r="EI247" i="1"/>
  <c r="EI260" i="1" s="1"/>
  <c r="DD247" i="1"/>
  <c r="DD260" i="1" s="1"/>
  <c r="DD192" i="1"/>
  <c r="CD121" i="1"/>
  <c r="CD124" i="1"/>
  <c r="CD203" i="1" s="1"/>
  <c r="CD147" i="1"/>
  <c r="CD159" i="1" s="1"/>
  <c r="CD204" i="1" s="1"/>
  <c r="F118" i="1"/>
  <c r="F115" i="1"/>
  <c r="F120" i="1" s="1"/>
  <c r="G121" i="1"/>
  <c r="G124" i="1"/>
  <c r="G203" i="1" s="1"/>
  <c r="G149" i="1"/>
  <c r="I115" i="1"/>
  <c r="I120" i="1" s="1"/>
  <c r="I118" i="1"/>
  <c r="J216" i="1"/>
  <c r="AW216" i="1"/>
  <c r="DC192" i="1"/>
  <c r="DC247" i="1"/>
  <c r="DC260" i="1" s="1"/>
  <c r="EN121" i="1"/>
  <c r="EN153" i="1"/>
  <c r="EN124" i="1"/>
  <c r="EN203" i="1" s="1"/>
  <c r="FB121" i="1"/>
  <c r="FB124" i="1"/>
  <c r="FB203" i="1" s="1"/>
  <c r="FB147" i="1"/>
  <c r="Y115" i="1"/>
  <c r="Y120" i="1" s="1"/>
  <c r="Y175" i="1" s="1"/>
  <c r="Y179" i="1" s="1"/>
  <c r="Y181" i="1" s="1"/>
  <c r="Y184" i="1" s="1"/>
  <c r="Y209" i="1" s="1"/>
  <c r="Y118" i="1"/>
  <c r="DI216" i="1"/>
  <c r="K192" i="1"/>
  <c r="K247" i="1"/>
  <c r="K260" i="1" s="1"/>
  <c r="BA247" i="1"/>
  <c r="BA260" i="1" s="1"/>
  <c r="BA192" i="1"/>
  <c r="AG216" i="1"/>
  <c r="AJ216" i="1"/>
  <c r="DG216" i="1"/>
  <c r="EN216" i="1"/>
  <c r="DW151" i="1"/>
  <c r="DW153" i="1" s="1"/>
  <c r="BR177" i="1"/>
  <c r="BR183" i="1"/>
  <c r="BJ184" i="1"/>
  <c r="BJ209" i="1" s="1"/>
  <c r="BJ177" i="1"/>
  <c r="BJ175" i="1"/>
  <c r="BJ181" i="1"/>
  <c r="BJ179" i="1"/>
  <c r="BJ183" i="1"/>
  <c r="CT216" i="1"/>
  <c r="FP192" i="1"/>
  <c r="FP247" i="1"/>
  <c r="FP260" i="1" s="1"/>
  <c r="CS316" i="1"/>
  <c r="CS121" i="1"/>
  <c r="CS147" i="1"/>
  <c r="CS159" i="1" s="1"/>
  <c r="CS204" i="1" s="1"/>
  <c r="CS124" i="1"/>
  <c r="CS203" i="1" s="1"/>
  <c r="DQ192" i="1"/>
  <c r="DQ247" i="1"/>
  <c r="DQ260" i="1" s="1"/>
  <c r="AG121" i="1"/>
  <c r="AG124" i="1"/>
  <c r="AG203" i="1" s="1"/>
  <c r="AG149" i="1"/>
  <c r="DJ120" i="1"/>
  <c r="CR216" i="1"/>
  <c r="EQ120" i="1"/>
  <c r="EI115" i="1"/>
  <c r="EI118" i="1"/>
  <c r="DV118" i="1"/>
  <c r="DV115" i="1"/>
  <c r="DV192" i="1"/>
  <c r="DV247" i="1"/>
  <c r="DV260" i="1" s="1"/>
  <c r="EO120" i="1"/>
  <c r="BV216" i="1"/>
  <c r="F184" i="1"/>
  <c r="F209" i="1" s="1"/>
  <c r="F177" i="1"/>
  <c r="F183" i="1"/>
  <c r="F181" i="1"/>
  <c r="F175" i="1"/>
  <c r="F179" i="1"/>
  <c r="DT179" i="1"/>
  <c r="DT181" i="1"/>
  <c r="DT184" i="1"/>
  <c r="DT209" i="1" s="1"/>
  <c r="DT183" i="1"/>
  <c r="DT175" i="1"/>
  <c r="DT177" i="1"/>
  <c r="Z120" i="1"/>
  <c r="DC184" i="1"/>
  <c r="DC209" i="1" s="1"/>
  <c r="DC177" i="1"/>
  <c r="DC181" i="1"/>
  <c r="DC175" i="1"/>
  <c r="DC183" i="1"/>
  <c r="DC179" i="1"/>
  <c r="BO216" i="1"/>
  <c r="CG118" i="1"/>
  <c r="CG115" i="1"/>
  <c r="CG120" i="1" s="1"/>
  <c r="EZ192" i="1"/>
  <c r="EZ247" i="1"/>
  <c r="EZ260" i="1" s="1"/>
  <c r="AK216" i="1"/>
  <c r="FW216" i="1"/>
  <c r="AC216" i="1"/>
  <c r="BA118" i="1"/>
  <c r="BA115" i="1"/>
  <c r="BA120" i="1" s="1"/>
  <c r="BW192" i="1"/>
  <c r="BW247" i="1"/>
  <c r="BW260" i="1" s="1"/>
  <c r="AL184" i="1"/>
  <c r="AL209" i="1" s="1"/>
  <c r="AL177" i="1"/>
  <c r="AL175" i="1"/>
  <c r="AL181" i="1"/>
  <c r="AL183" i="1"/>
  <c r="AL179" i="1"/>
  <c r="EL216" i="1"/>
  <c r="EH120" i="1"/>
  <c r="EY192" i="1"/>
  <c r="EY247" i="1"/>
  <c r="EY260" i="1" s="1"/>
  <c r="FC120" i="1"/>
  <c r="FN216" i="1"/>
  <c r="CM183" i="1"/>
  <c r="CM177" i="1"/>
  <c r="U118" i="1"/>
  <c r="U115" i="1"/>
  <c r="U120" i="1" s="1"/>
  <c r="CZ183" i="1"/>
  <c r="CZ177" i="1"/>
  <c r="EF216" i="1"/>
  <c r="CT120" i="1"/>
  <c r="FI118" i="1"/>
  <c r="FI115" i="1"/>
  <c r="EH216" i="1"/>
  <c r="M216" i="1"/>
  <c r="L118" i="1"/>
  <c r="L115" i="1"/>
  <c r="AK120" i="1"/>
  <c r="DH120" i="1"/>
  <c r="AU120" i="1"/>
  <c r="BJ118" i="1"/>
  <c r="BJ115" i="1"/>
  <c r="AN143" i="1"/>
  <c r="AN145" i="1" s="1"/>
  <c r="AN118" i="1"/>
  <c r="AN115" i="1"/>
  <c r="EE216" i="1"/>
  <c r="DM109" i="1"/>
  <c r="DM119" i="1" s="1"/>
  <c r="EX120" i="1"/>
  <c r="CI216" i="1"/>
  <c r="ER115" i="1"/>
  <c r="ER118" i="1"/>
  <c r="ER192" i="1"/>
  <c r="ER247" i="1"/>
  <c r="ER260" i="1" s="1"/>
  <c r="DS115" i="1"/>
  <c r="DS118" i="1"/>
  <c r="EO216" i="1"/>
  <c r="AJ121" i="1"/>
  <c r="AJ147" i="1"/>
  <c r="AJ124" i="1"/>
  <c r="AJ203" i="1" s="1"/>
  <c r="BQ216" i="1"/>
  <c r="AA179" i="1"/>
  <c r="AA175" i="1"/>
  <c r="AA183" i="1"/>
  <c r="AA184" i="1"/>
  <c r="AA209" i="1" s="1"/>
  <c r="AA181" i="1"/>
  <c r="AA177" i="1"/>
  <c r="AA247" i="1"/>
  <c r="AA260" i="1" s="1"/>
  <c r="AA192" i="1"/>
  <c r="AR115" i="1"/>
  <c r="AR120" i="1" s="1"/>
  <c r="AR118" i="1"/>
  <c r="FO118" i="1"/>
  <c r="FO115" i="1"/>
  <c r="FO120" i="1" s="1"/>
  <c r="CX118" i="1"/>
  <c r="CX115" i="1"/>
  <c r="CX120" i="1" s="1"/>
  <c r="DT192" i="1"/>
  <c r="DT247" i="1"/>
  <c r="DT260" i="1" s="1"/>
  <c r="I247" i="1"/>
  <c r="I260" i="1" s="1"/>
  <c r="I192" i="1"/>
  <c r="D216" i="1"/>
  <c r="J121" i="1"/>
  <c r="J153" i="1"/>
  <c r="J124" i="1"/>
  <c r="J203" i="1" s="1"/>
  <c r="DE121" i="1"/>
  <c r="DE124" i="1"/>
  <c r="DE203" i="1" s="1"/>
  <c r="DE147" i="1"/>
  <c r="DE159" i="1" s="1"/>
  <c r="DE204" i="1" s="1"/>
  <c r="DH216" i="1"/>
  <c r="EZ179" i="1"/>
  <c r="EZ183" i="1"/>
  <c r="EZ181" i="1"/>
  <c r="EZ177" i="1"/>
  <c r="EZ175" i="1"/>
  <c r="EZ184" i="1"/>
  <c r="EZ209" i="1" s="1"/>
  <c r="N121" i="1"/>
  <c r="N124" i="1"/>
  <c r="N203" i="1" s="1"/>
  <c r="N149" i="1"/>
  <c r="CW121" i="1"/>
  <c r="CW147" i="1"/>
  <c r="CW124" i="1"/>
  <c r="CW203" i="1" s="1"/>
  <c r="DF216" i="1"/>
  <c r="FZ87" i="1"/>
  <c r="C95" i="1"/>
  <c r="BT121" i="1"/>
  <c r="BT124" i="1"/>
  <c r="BT203" i="1" s="1"/>
  <c r="BT147" i="1"/>
  <c r="BT159" i="1" s="1"/>
  <c r="BT204" i="1" s="1"/>
  <c r="FR316" i="1"/>
  <c r="FR121" i="1"/>
  <c r="FR124" i="1"/>
  <c r="FR203" i="1" s="1"/>
  <c r="FR205" i="1" s="1"/>
  <c r="FR207" i="1" s="1"/>
  <c r="FR212" i="1" s="1"/>
  <c r="FR217" i="1" s="1"/>
  <c r="FR147" i="1"/>
  <c r="FR159" i="1" s="1"/>
  <c r="FR204" i="1" s="1"/>
  <c r="BK216" i="1"/>
  <c r="BG177" i="1"/>
  <c r="BG183" i="1"/>
  <c r="H216" i="1"/>
  <c r="ET192" i="1"/>
  <c r="ET247" i="1"/>
  <c r="ET260" i="1" s="1"/>
  <c r="EU120" i="1"/>
  <c r="CH216" i="1"/>
  <c r="CI120" i="1"/>
  <c r="AP216" i="1"/>
  <c r="DR121" i="1"/>
  <c r="DR124" i="1"/>
  <c r="DR203" i="1" s="1"/>
  <c r="DR153" i="1"/>
  <c r="AY120" i="1"/>
  <c r="EY115" i="1"/>
  <c r="EY118" i="1"/>
  <c r="DF120" i="1"/>
  <c r="CM115" i="1"/>
  <c r="CM118" i="1"/>
  <c r="S216" i="1"/>
  <c r="AO115" i="1"/>
  <c r="AO120" i="1" s="1"/>
  <c r="AO175" i="1" s="1"/>
  <c r="AO179" i="1" s="1"/>
  <c r="AO181" i="1" s="1"/>
  <c r="AO184" i="1" s="1"/>
  <c r="AO209" i="1" s="1"/>
  <c r="AO118" i="1"/>
  <c r="AC121" i="1"/>
  <c r="AC149" i="1"/>
  <c r="AC124" i="1"/>
  <c r="AC203" i="1" s="1"/>
  <c r="CK247" i="1"/>
  <c r="CK260" i="1" s="1"/>
  <c r="CK192" i="1"/>
  <c r="AR192" i="1"/>
  <c r="AR247" i="1"/>
  <c r="AR260" i="1" s="1"/>
  <c r="EW115" i="1"/>
  <c r="EW120" i="1" s="1"/>
  <c r="EW118" i="1"/>
  <c r="CX184" i="1"/>
  <c r="CX209" i="1" s="1"/>
  <c r="CX177" i="1"/>
  <c r="CX175" i="1"/>
  <c r="CX181" i="1"/>
  <c r="CX183" i="1"/>
  <c r="CX179" i="1"/>
  <c r="FH216" i="1"/>
  <c r="FV216" i="1"/>
  <c r="FL121" i="1"/>
  <c r="FL124" i="1"/>
  <c r="FL203" i="1" s="1"/>
  <c r="FL149" i="1"/>
  <c r="AM216" i="1"/>
  <c r="EX216" i="1"/>
  <c r="CP192" i="1"/>
  <c r="CP247" i="1"/>
  <c r="CP260" i="1" s="1"/>
  <c r="BI121" i="1"/>
  <c r="BI147" i="1"/>
  <c r="BI124" i="1"/>
  <c r="BI203" i="1" s="1"/>
  <c r="BW115" i="1"/>
  <c r="BW120" i="1" s="1"/>
  <c r="BW118" i="1"/>
  <c r="DX183" i="1"/>
  <c r="DX175" i="1"/>
  <c r="DX179" i="1"/>
  <c r="DX177" i="1"/>
  <c r="DX181" i="1"/>
  <c r="DX184" i="1"/>
  <c r="DX209" i="1" s="1"/>
  <c r="BX247" i="1"/>
  <c r="BX260" i="1" s="1"/>
  <c r="BX192" i="1"/>
  <c r="BE115" i="1"/>
  <c r="BE120" i="1" s="1"/>
  <c r="BE118" i="1"/>
  <c r="V120" i="1"/>
  <c r="W120" i="1"/>
  <c r="AV216" i="1"/>
  <c r="FN121" i="1"/>
  <c r="FN153" i="1"/>
  <c r="FN124" i="1"/>
  <c r="FN203" i="1" s="1"/>
  <c r="L177" i="1"/>
  <c r="L183" i="1"/>
  <c r="BR118" i="1"/>
  <c r="BR115" i="1"/>
  <c r="BR120" i="1" s="1"/>
  <c r="DZ216" i="1"/>
  <c r="BG192" i="1"/>
  <c r="BG247" i="1"/>
  <c r="BG260" i="1" s="1"/>
  <c r="AB247" i="1"/>
  <c r="AB260" i="1" s="1"/>
  <c r="AB192" i="1"/>
  <c r="EN175" i="1"/>
  <c r="EN179" i="1" s="1"/>
  <c r="EN181" i="1" s="1"/>
  <c r="EN184" i="1" s="1"/>
  <c r="EN209" i="1" s="1"/>
  <c r="FP115" i="1"/>
  <c r="FP120" i="1" s="1"/>
  <c r="FP118" i="1"/>
  <c r="FN175" i="1"/>
  <c r="FN179" i="1" s="1"/>
  <c r="FN181" i="1" s="1"/>
  <c r="FN184" i="1" s="1"/>
  <c r="FN209" i="1" s="1"/>
  <c r="EG115" i="1"/>
  <c r="EG120" i="1" s="1"/>
  <c r="EG118" i="1"/>
  <c r="ES247" i="1"/>
  <c r="ES260" i="1" s="1"/>
  <c r="ES192" i="1"/>
  <c r="CN179" i="1"/>
  <c r="CN183" i="1"/>
  <c r="CN181" i="1"/>
  <c r="CN177" i="1"/>
  <c r="CN175" i="1"/>
  <c r="CN184" i="1"/>
  <c r="CN209" i="1" s="1"/>
  <c r="DL120" i="1"/>
  <c r="AY216" i="1"/>
  <c r="CQ121" i="1"/>
  <c r="CQ124" i="1"/>
  <c r="CQ203" i="1" s="1"/>
  <c r="CQ153" i="1"/>
  <c r="CC216" i="1"/>
  <c r="EW181" i="1"/>
  <c r="EW177" i="1"/>
  <c r="EW183" i="1"/>
  <c r="EW179" i="1"/>
  <c r="EW175" i="1"/>
  <c r="EW184" i="1"/>
  <c r="EW209" i="1" s="1"/>
  <c r="E118" i="1"/>
  <c r="E115" i="1"/>
  <c r="E120" i="1" s="1"/>
  <c r="ED118" i="1"/>
  <c r="ED115" i="1"/>
  <c r="DV143" i="1"/>
  <c r="DV145" i="1" s="1"/>
  <c r="CX247" i="1"/>
  <c r="CX260" i="1" s="1"/>
  <c r="CX192" i="1"/>
  <c r="AD184" i="1"/>
  <c r="AD209" i="1" s="1"/>
  <c r="AD177" i="1"/>
  <c r="AD175" i="1"/>
  <c r="AD183" i="1"/>
  <c r="AD179" i="1"/>
  <c r="AD181" i="1"/>
  <c r="FF216" i="1"/>
  <c r="CV247" i="1"/>
  <c r="CV260" i="1" s="1"/>
  <c r="CV192" i="1"/>
  <c r="Q216" i="1"/>
  <c r="DR216" i="1"/>
  <c r="EV109" i="1"/>
  <c r="EV119" i="1" s="1"/>
  <c r="EK120" i="1"/>
  <c r="AF120" i="1"/>
  <c r="AE121" i="1"/>
  <c r="AE124" i="1"/>
  <c r="AE203" i="1" s="1"/>
  <c r="AE205" i="1" s="1"/>
  <c r="AE207" i="1" s="1"/>
  <c r="AE212" i="1" s="1"/>
  <c r="AE147" i="1"/>
  <c r="AE159" i="1" s="1"/>
  <c r="AE204" i="1" s="1"/>
  <c r="DP316" i="1"/>
  <c r="DP121" i="1"/>
  <c r="DP124" i="1"/>
  <c r="DP203" i="1" s="1"/>
  <c r="DP147" i="1"/>
  <c r="DP159" i="1" s="1"/>
  <c r="DP204" i="1" s="1"/>
  <c r="FM115" i="1"/>
  <c r="FM118" i="1"/>
  <c r="FM181" i="1"/>
  <c r="FM177" i="1"/>
  <c r="FM183" i="1"/>
  <c r="FM179" i="1"/>
  <c r="FM184" i="1"/>
  <c r="FM209" i="1" s="1"/>
  <c r="FM175" i="1"/>
  <c r="FB216" i="1"/>
  <c r="CC120" i="1"/>
  <c r="Y247" i="1"/>
  <c r="Y260" i="1" s="1"/>
  <c r="Y192" i="1"/>
  <c r="D120" i="1"/>
  <c r="CP115" i="1"/>
  <c r="CP118" i="1"/>
  <c r="BT216" i="1"/>
  <c r="DX109" i="1"/>
  <c r="DX119" i="1" s="1"/>
  <c r="DX247" i="1"/>
  <c r="DX260" i="1" s="1"/>
  <c r="DX192" i="1"/>
  <c r="BX179" i="1"/>
  <c r="BX184" i="1"/>
  <c r="BX209" i="1" s="1"/>
  <c r="BX177" i="1"/>
  <c r="BX175" i="1"/>
  <c r="BX183" i="1"/>
  <c r="BX181" i="1"/>
  <c r="BB120" i="1"/>
  <c r="AW120" i="1"/>
  <c r="U247" i="1"/>
  <c r="U260" i="1" s="1"/>
  <c r="U192" i="1"/>
  <c r="FJ120" i="1"/>
  <c r="FI183" i="1"/>
  <c r="FI177" i="1"/>
  <c r="CJ120" i="1"/>
  <c r="BF120" i="1"/>
  <c r="AB179" i="1"/>
  <c r="AB183" i="1"/>
  <c r="AB181" i="1"/>
  <c r="AB175" i="1"/>
  <c r="AB184" i="1"/>
  <c r="AB209" i="1" s="1"/>
  <c r="AB177" i="1"/>
  <c r="AO109" i="1"/>
  <c r="AO119" i="1" s="1"/>
  <c r="BD216" i="1"/>
  <c r="EC181" i="1"/>
  <c r="EC184" i="1"/>
  <c r="EC209" i="1" s="1"/>
  <c r="EC179" i="1"/>
  <c r="EC183" i="1"/>
  <c r="EC175" i="1"/>
  <c r="EC177" i="1"/>
  <c r="FE120" i="1"/>
  <c r="AQ184" i="1"/>
  <c r="AQ209" i="1" s="1"/>
  <c r="AQ177" i="1"/>
  <c r="AQ181" i="1"/>
  <c r="AQ183" i="1"/>
  <c r="AQ175" i="1"/>
  <c r="AQ179" i="1"/>
  <c r="ET184" i="1"/>
  <c r="ET209" i="1" s="1"/>
  <c r="ET177" i="1"/>
  <c r="ET181" i="1"/>
  <c r="ET183" i="1"/>
  <c r="ET179" i="1"/>
  <c r="ET175" i="1"/>
  <c r="CK109" i="1"/>
  <c r="CK119" i="1" s="1"/>
  <c r="CJ216" i="1"/>
  <c r="E179" i="1"/>
  <c r="E181" i="1" s="1"/>
  <c r="E184" i="1" s="1"/>
  <c r="E209" i="1" s="1"/>
  <c r="E175" i="1"/>
  <c r="E177" i="1"/>
  <c r="E183" i="1"/>
  <c r="CL216" i="1"/>
  <c r="EM121" i="1"/>
  <c r="EM124" i="1"/>
  <c r="EM203" i="1" s="1"/>
  <c r="EM153" i="1"/>
  <c r="AM121" i="1"/>
  <c r="AM124" i="1"/>
  <c r="AM203" i="1" s="1"/>
  <c r="AM153" i="1"/>
  <c r="FH121" i="1"/>
  <c r="FH124" i="1"/>
  <c r="FH203" i="1" s="1"/>
  <c r="FH147" i="1"/>
  <c r="FH159" i="1" s="1"/>
  <c r="FH204" i="1" s="1"/>
  <c r="EA121" i="1"/>
  <c r="EA124" i="1"/>
  <c r="EA203" i="1" s="1"/>
  <c r="EA153" i="1"/>
  <c r="T216" i="1"/>
  <c r="AL247" i="1"/>
  <c r="AL260" i="1" s="1"/>
  <c r="AL192" i="1"/>
  <c r="AS216" i="1"/>
  <c r="BX118" i="1"/>
  <c r="BX115" i="1"/>
  <c r="BX120" i="1" s="1"/>
  <c r="AH216" i="1"/>
  <c r="FV121" i="1"/>
  <c r="FV153" i="1"/>
  <c r="FV124" i="1"/>
  <c r="FV203" i="1" s="1"/>
  <c r="P118" i="1"/>
  <c r="P115" i="1"/>
  <c r="P120" i="1" s="1"/>
  <c r="O121" i="1"/>
  <c r="O124" i="1"/>
  <c r="O203" i="1" s="1"/>
  <c r="O149" i="1"/>
  <c r="AX216" i="1"/>
  <c r="DA192" i="1"/>
  <c r="DA247" i="1"/>
  <c r="DA260" i="1" s="1"/>
  <c r="BP120" i="1"/>
  <c r="FK120" i="1"/>
  <c r="EV183" i="1"/>
  <c r="EV175" i="1"/>
  <c r="EV184" i="1"/>
  <c r="EV209" i="1" s="1"/>
  <c r="EV181" i="1"/>
  <c r="EV177" i="1"/>
  <c r="EV179" i="1"/>
  <c r="H120" i="1"/>
  <c r="S121" i="1"/>
  <c r="S124" i="1"/>
  <c r="S203" i="1" s="1"/>
  <c r="S153" i="1"/>
  <c r="U143" i="1"/>
  <c r="U145" i="1" s="1"/>
  <c r="EE120" i="1"/>
  <c r="BN121" i="1"/>
  <c r="BN153" i="1"/>
  <c r="BN124" i="1"/>
  <c r="BN203" i="1" s="1"/>
  <c r="AO177" i="1"/>
  <c r="AO183" i="1"/>
  <c r="DD115" i="1"/>
  <c r="DD120" i="1" s="1"/>
  <c r="DD118" i="1"/>
  <c r="FR225" i="1"/>
  <c r="FR216" i="1"/>
  <c r="DL216" i="1"/>
  <c r="CV179" i="1"/>
  <c r="CV175" i="1"/>
  <c r="CV183" i="1"/>
  <c r="CV181" i="1"/>
  <c r="CV184" i="1"/>
  <c r="CV209" i="1" s="1"/>
  <c r="CV177" i="1"/>
  <c r="AE216" i="1"/>
  <c r="EV192" i="1"/>
  <c r="EV247" i="1"/>
  <c r="EV260" i="1" s="1"/>
  <c r="DC118" i="1"/>
  <c r="DC115" i="1"/>
  <c r="DC120" i="1" s="1"/>
  <c r="CA120" i="1"/>
  <c r="BY175" i="1"/>
  <c r="BY179" i="1" s="1"/>
  <c r="BY181" i="1" s="1"/>
  <c r="BY184" i="1" s="1"/>
  <c r="BY209" i="1" s="1"/>
  <c r="BH115" i="1"/>
  <c r="BH118" i="1"/>
  <c r="AH121" i="1"/>
  <c r="AH153" i="1"/>
  <c r="AH124" i="1"/>
  <c r="AH203" i="1" s="1"/>
  <c r="BZ120" i="1"/>
  <c r="CS216" i="1"/>
  <c r="FQ216" i="1"/>
  <c r="FF316" i="1"/>
  <c r="FF121" i="1"/>
  <c r="FF124" i="1"/>
  <c r="FF203" i="1" s="1"/>
  <c r="FF205" i="1" s="1"/>
  <c r="FF207" i="1" s="1"/>
  <c r="FF212" i="1" s="1"/>
  <c r="FF217" i="1" s="1"/>
  <c r="FF228" i="1" s="1"/>
  <c r="FF147" i="1"/>
  <c r="FF159" i="1" s="1"/>
  <c r="FF204" i="1" s="1"/>
  <c r="G216" i="1"/>
  <c r="BG115" i="1"/>
  <c r="BG120" i="1" s="1"/>
  <c r="BG175" i="1" s="1"/>
  <c r="BG179" i="1" s="1"/>
  <c r="BG181" i="1" s="1"/>
  <c r="BG184" i="1" s="1"/>
  <c r="BG209" i="1" s="1"/>
  <c r="BG118" i="1"/>
  <c r="FX316" i="1"/>
  <c r="FX121" i="1"/>
  <c r="FX147" i="1"/>
  <c r="FX159" i="1" s="1"/>
  <c r="FX204" i="1" s="1"/>
  <c r="FX124" i="1"/>
  <c r="FX203" i="1" s="1"/>
  <c r="FX205" i="1" s="1"/>
  <c r="FX207" i="1" s="1"/>
  <c r="FX212" i="1" s="1"/>
  <c r="FX217" i="1" s="1"/>
  <c r="DS143" i="1"/>
  <c r="DS145" i="1" s="1"/>
  <c r="CB118" i="1"/>
  <c r="CB115" i="1"/>
  <c r="CB120" i="1" s="1"/>
  <c r="DI121" i="1"/>
  <c r="DI153" i="1"/>
  <c r="DI124" i="1"/>
  <c r="DI203" i="1" s="1"/>
  <c r="BM216" i="1"/>
  <c r="BU109" i="1"/>
  <c r="BU119" i="1" s="1"/>
  <c r="AT216" i="1"/>
  <c r="EW247" i="1"/>
  <c r="EW260" i="1" s="1"/>
  <c r="EW192" i="1"/>
  <c r="EI183" i="1"/>
  <c r="EI177" i="1"/>
  <c r="DV109" i="1"/>
  <c r="DV119" i="1" s="1"/>
  <c r="CX109" i="1"/>
  <c r="CX119" i="1" s="1"/>
  <c r="CA216" i="1"/>
  <c r="DD179" i="1"/>
  <c r="DD184" i="1"/>
  <c r="DD209" i="1" s="1"/>
  <c r="DD175" i="1"/>
  <c r="DD177" i="1"/>
  <c r="DD181" i="1"/>
  <c r="DD183" i="1"/>
  <c r="CD216" i="1"/>
  <c r="AD192" i="1"/>
  <c r="AD247" i="1"/>
  <c r="AD260" i="1" s="1"/>
  <c r="I183" i="1"/>
  <c r="I177" i="1"/>
  <c r="EV118" i="1"/>
  <c r="EV115" i="1"/>
  <c r="BS120" i="1"/>
  <c r="W216" i="1"/>
  <c r="BC120" i="1"/>
  <c r="CG184" i="1"/>
  <c r="CG209" i="1" s="1"/>
  <c r="CG177" i="1"/>
  <c r="CG175" i="1"/>
  <c r="CG183" i="1"/>
  <c r="CG179" i="1"/>
  <c r="CG181" i="1"/>
  <c r="FU120" i="1"/>
  <c r="EJ216" i="1"/>
  <c r="DO216" i="1"/>
  <c r="V216" i="1"/>
  <c r="FL216" i="1"/>
  <c r="K179" i="1"/>
  <c r="K175" i="1"/>
  <c r="K183" i="1"/>
  <c r="K181" i="1"/>
  <c r="K184" i="1"/>
  <c r="K209" i="1" s="1"/>
  <c r="K177" i="1"/>
  <c r="FG216" i="1"/>
  <c r="AH175" i="1"/>
  <c r="AH179" i="1" s="1"/>
  <c r="AH181" i="1" s="1"/>
  <c r="AH184" i="1" s="1"/>
  <c r="AH209" i="1" s="1"/>
  <c r="CP184" i="1"/>
  <c r="CP209" i="1" s="1"/>
  <c r="CP177" i="1"/>
  <c r="CP175" i="1"/>
  <c r="CP183" i="1"/>
  <c r="CP179" i="1"/>
  <c r="CP181" i="1"/>
  <c r="FC216" i="1"/>
  <c r="BA184" i="1"/>
  <c r="BA209" i="1" s="1"/>
  <c r="BA175" i="1"/>
  <c r="BA177" i="1"/>
  <c r="BA181" i="1"/>
  <c r="BA183" i="1"/>
  <c r="BA179" i="1"/>
  <c r="DN120" i="1"/>
  <c r="AL118" i="1"/>
  <c r="AL115" i="1"/>
  <c r="DX118" i="1"/>
  <c r="DX115" i="1"/>
  <c r="BH109" i="1"/>
  <c r="BH119" i="1" s="1"/>
  <c r="BH179" i="1"/>
  <c r="BH181" i="1"/>
  <c r="BH184" i="1"/>
  <c r="BH209" i="1" s="1"/>
  <c r="BH177" i="1"/>
  <c r="BH175" i="1"/>
  <c r="BH183" i="1"/>
  <c r="EY183" i="1"/>
  <c r="EY177" i="1"/>
  <c r="EJ120" i="1"/>
  <c r="CM151" i="1"/>
  <c r="BE109" i="1"/>
  <c r="BE119" i="1" s="1"/>
  <c r="BE179" i="1"/>
  <c r="BE175" i="1"/>
  <c r="BE181" i="1"/>
  <c r="BE183" i="1"/>
  <c r="BE184" i="1"/>
  <c r="BE209" i="1" s="1"/>
  <c r="BE177" i="1"/>
  <c r="EA216" i="1"/>
  <c r="CZ247" i="1"/>
  <c r="CZ260" i="1" s="1"/>
  <c r="CZ192" i="1"/>
  <c r="DO121" i="1"/>
  <c r="DO124" i="1"/>
  <c r="DO203" i="1" s="1"/>
  <c r="DO153" i="1"/>
  <c r="BL216" i="1"/>
  <c r="FI151" i="1"/>
  <c r="AV120" i="1"/>
  <c r="X216" i="1"/>
  <c r="CR120" i="1"/>
  <c r="EM216" i="1"/>
  <c r="CE216" i="1"/>
  <c r="R120" i="1"/>
  <c r="BJ109" i="1"/>
  <c r="BJ119" i="1" s="1"/>
  <c r="FP151" i="1"/>
  <c r="FP177" i="1"/>
  <c r="FP183" i="1"/>
  <c r="N216" i="1"/>
  <c r="FQ120" i="1"/>
  <c r="AO247" i="1"/>
  <c r="AO260" i="1" s="1"/>
  <c r="AO192" i="1"/>
  <c r="FT216" i="1"/>
  <c r="EP120" i="1"/>
  <c r="EG109" i="1"/>
  <c r="EG119" i="1" s="1"/>
  <c r="DS177" i="1"/>
  <c r="DS183" i="1"/>
  <c r="ES184" i="1"/>
  <c r="ES209" i="1" s="1"/>
  <c r="ES177" i="1"/>
  <c r="ES175" i="1"/>
  <c r="ES183" i="1"/>
  <c r="ES179" i="1"/>
  <c r="ES181" i="1"/>
  <c r="DG120" i="1"/>
  <c r="AQ109" i="1"/>
  <c r="AQ119" i="1" s="1"/>
  <c r="BM120" i="1"/>
  <c r="CK181" i="1"/>
  <c r="CK177" i="1"/>
  <c r="CK184" i="1"/>
  <c r="CK209" i="1" s="1"/>
  <c r="CK179" i="1"/>
  <c r="CK175" i="1"/>
  <c r="CK183" i="1"/>
  <c r="FD120" i="1"/>
  <c r="AP120" i="1"/>
  <c r="FO192" i="1"/>
  <c r="FO247" i="1"/>
  <c r="FO260" i="1" s="1"/>
  <c r="AM155" i="1" l="1"/>
  <c r="AM157" i="1" s="1"/>
  <c r="AM159" i="1" s="1"/>
  <c r="AM204" i="1" s="1"/>
  <c r="AM205" i="1" s="1"/>
  <c r="AM207" i="1" s="1"/>
  <c r="AM212" i="1" s="1"/>
  <c r="AM217" i="1" s="1"/>
  <c r="CJ121" i="1"/>
  <c r="CJ124" i="1"/>
  <c r="CJ203" i="1" s="1"/>
  <c r="CJ153" i="1"/>
  <c r="CJ175" i="1"/>
  <c r="CJ179" i="1" s="1"/>
  <c r="CJ181" i="1" s="1"/>
  <c r="CJ184" i="1" s="1"/>
  <c r="CJ209" i="1" s="1"/>
  <c r="CQ155" i="1"/>
  <c r="CQ157" i="1" s="1"/>
  <c r="CQ159" i="1" s="1"/>
  <c r="BR121" i="1"/>
  <c r="BR153" i="1"/>
  <c r="BR124" i="1"/>
  <c r="BR203" i="1" s="1"/>
  <c r="BW216" i="1"/>
  <c r="BZ121" i="1"/>
  <c r="BZ147" i="1"/>
  <c r="BZ124" i="1"/>
  <c r="BZ203" i="1" s="1"/>
  <c r="CC121" i="1"/>
  <c r="CC124" i="1"/>
  <c r="CC203" i="1" s="1"/>
  <c r="CC147" i="1"/>
  <c r="CV216" i="1"/>
  <c r="V121" i="1"/>
  <c r="V124" i="1"/>
  <c r="V203" i="1" s="1"/>
  <c r="V147" i="1"/>
  <c r="DR155" i="1"/>
  <c r="DR157" i="1" s="1"/>
  <c r="DR159" i="1" s="1"/>
  <c r="BM121" i="1"/>
  <c r="BM147" i="1"/>
  <c r="BM124" i="1"/>
  <c r="BM203" i="1" s="1"/>
  <c r="EP121" i="1"/>
  <c r="EP124" i="1"/>
  <c r="EP203" i="1" s="1"/>
  <c r="EP147" i="1"/>
  <c r="EP159" i="1" s="1"/>
  <c r="EP204" i="1" s="1"/>
  <c r="FX237" i="1"/>
  <c r="FX239" i="1" s="1"/>
  <c r="FX219" i="1"/>
  <c r="BN155" i="1"/>
  <c r="BN157" i="1" s="1"/>
  <c r="BN159" i="1" s="1"/>
  <c r="BG216" i="1"/>
  <c r="EW121" i="1"/>
  <c r="EW124" i="1"/>
  <c r="EW203" i="1" s="1"/>
  <c r="EW149" i="1"/>
  <c r="AK121" i="1"/>
  <c r="AK147" i="1"/>
  <c r="AK124" i="1"/>
  <c r="AK203" i="1" s="1"/>
  <c r="I121" i="1"/>
  <c r="I124" i="1"/>
  <c r="I203" i="1" s="1"/>
  <c r="I153" i="1"/>
  <c r="DB121" i="1"/>
  <c r="DB124" i="1"/>
  <c r="DB203" i="1" s="1"/>
  <c r="DB205" i="1" s="1"/>
  <c r="DB207" i="1" s="1"/>
  <c r="DB212" i="1" s="1"/>
  <c r="DB217" i="1" s="1"/>
  <c r="DB147" i="1"/>
  <c r="DB159" i="1" s="1"/>
  <c r="DB204" i="1" s="1"/>
  <c r="ES121" i="1"/>
  <c r="ES147" i="1"/>
  <c r="ES124" i="1"/>
  <c r="ES203" i="1" s="1"/>
  <c r="CU121" i="1"/>
  <c r="CU124" i="1"/>
  <c r="CU203" i="1" s="1"/>
  <c r="CU149" i="1"/>
  <c r="CF237" i="1"/>
  <c r="CF219" i="1"/>
  <c r="BV151" i="1"/>
  <c r="BV153" i="1" s="1"/>
  <c r="EV120" i="1"/>
  <c r="DC121" i="1"/>
  <c r="DC147" i="1"/>
  <c r="DC159" i="1" s="1"/>
  <c r="DC204" i="1" s="1"/>
  <c r="DC124" i="1"/>
  <c r="DC203" i="1" s="1"/>
  <c r="H121" i="1"/>
  <c r="H149" i="1"/>
  <c r="H124" i="1"/>
  <c r="H203" i="1" s="1"/>
  <c r="BP121" i="1"/>
  <c r="BP124" i="1"/>
  <c r="BP203" i="1" s="1"/>
  <c r="BP147" i="1"/>
  <c r="O151" i="1"/>
  <c r="O153" i="1" s="1"/>
  <c r="BX121" i="1"/>
  <c r="BX147" i="1"/>
  <c r="BX159" i="1" s="1"/>
  <c r="BX204" i="1" s="1"/>
  <c r="BX124" i="1"/>
  <c r="BX203" i="1" s="1"/>
  <c r="BX205" i="1" s="1"/>
  <c r="BX207" i="1" s="1"/>
  <c r="BX212" i="1" s="1"/>
  <c r="BX217" i="1" s="1"/>
  <c r="E121" i="1"/>
  <c r="E124" i="1"/>
  <c r="E203" i="1" s="1"/>
  <c r="E153" i="1"/>
  <c r="BX228" i="1"/>
  <c r="BX216" i="1"/>
  <c r="BX225" i="1"/>
  <c r="BX227" i="1"/>
  <c r="CM120" i="1"/>
  <c r="BT205" i="1"/>
  <c r="BT207" i="1" s="1"/>
  <c r="BT212" i="1" s="1"/>
  <c r="BT217" i="1" s="1"/>
  <c r="DE316" i="1"/>
  <c r="AJ151" i="1"/>
  <c r="AJ153" i="1" s="1"/>
  <c r="AN120" i="1"/>
  <c r="U121" i="1"/>
  <c r="U147" i="1"/>
  <c r="U124" i="1"/>
  <c r="U203" i="1" s="1"/>
  <c r="EH121" i="1"/>
  <c r="EH124" i="1"/>
  <c r="EH203" i="1" s="1"/>
  <c r="EH147" i="1"/>
  <c r="DQ216" i="1"/>
  <c r="G151" i="1"/>
  <c r="G153" i="1" s="1"/>
  <c r="CD205" i="1"/>
  <c r="CD207" i="1" s="1"/>
  <c r="CD212" i="1" s="1"/>
  <c r="CD217" i="1" s="1"/>
  <c r="EL121" i="1"/>
  <c r="EL124" i="1"/>
  <c r="EL203" i="1" s="1"/>
  <c r="EL149" i="1"/>
  <c r="CV120" i="1"/>
  <c r="DZ121" i="1"/>
  <c r="DZ149" i="1"/>
  <c r="DZ124" i="1"/>
  <c r="DZ203" i="1" s="1"/>
  <c r="BK121" i="1"/>
  <c r="BK149" i="1"/>
  <c r="BK124" i="1"/>
  <c r="BK203" i="1" s="1"/>
  <c r="AS121" i="1"/>
  <c r="AS124" i="1"/>
  <c r="AS203" i="1" s="1"/>
  <c r="AS149" i="1"/>
  <c r="FI216" i="1"/>
  <c r="R121" i="1"/>
  <c r="R124" i="1"/>
  <c r="R203" i="1" s="1"/>
  <c r="R149" i="1"/>
  <c r="CZ216" i="1"/>
  <c r="EA155" i="1"/>
  <c r="EA157" i="1"/>
  <c r="EA159" i="1" s="1"/>
  <c r="AB216" i="1"/>
  <c r="FR219" i="1"/>
  <c r="FR237" i="1"/>
  <c r="FC121" i="1"/>
  <c r="FC124" i="1"/>
  <c r="FC203" i="1" s="1"/>
  <c r="FC149" i="1"/>
  <c r="EZ216" i="1"/>
  <c r="FB151" i="1"/>
  <c r="FB153" i="1" s="1"/>
  <c r="FW121" i="1"/>
  <c r="FW147" i="1"/>
  <c r="FW124" i="1"/>
  <c r="FW203" i="1" s="1"/>
  <c r="CO121" i="1"/>
  <c r="CO149" i="1"/>
  <c r="CO124" i="1"/>
  <c r="CO203" i="1" s="1"/>
  <c r="EB155" i="1"/>
  <c r="EB157" i="1" s="1"/>
  <c r="EB159" i="1" s="1"/>
  <c r="X151" i="1"/>
  <c r="X153" i="1" s="1"/>
  <c r="BH120" i="1"/>
  <c r="P121" i="1"/>
  <c r="P124" i="1"/>
  <c r="P203" i="1" s="1"/>
  <c r="P147" i="1"/>
  <c r="FN155" i="1"/>
  <c r="FN157" i="1"/>
  <c r="FN159" i="1" s="1"/>
  <c r="CI121" i="1"/>
  <c r="CI153" i="1"/>
  <c r="CI124" i="1"/>
  <c r="CI203" i="1" s="1"/>
  <c r="CI175" i="1"/>
  <c r="CI179" i="1" s="1"/>
  <c r="CI181" i="1" s="1"/>
  <c r="CI184" i="1" s="1"/>
  <c r="CI209" i="1" s="1"/>
  <c r="ER120" i="1"/>
  <c r="FD121" i="1"/>
  <c r="FD124" i="1"/>
  <c r="FD203" i="1" s="1"/>
  <c r="FD205" i="1" s="1"/>
  <c r="FD207" i="1" s="1"/>
  <c r="FD212" i="1" s="1"/>
  <c r="FD217" i="1" s="1"/>
  <c r="FD147" i="1"/>
  <c r="FD159" i="1" s="1"/>
  <c r="FD204" i="1" s="1"/>
  <c r="BS121" i="1"/>
  <c r="BS124" i="1"/>
  <c r="BS203" i="1" s="1"/>
  <c r="BS153" i="1"/>
  <c r="BS175" i="1"/>
  <c r="BS179" i="1" s="1"/>
  <c r="BS181" i="1" s="1"/>
  <c r="BS184" i="1" s="1"/>
  <c r="BS209" i="1" s="1"/>
  <c r="DI155" i="1"/>
  <c r="DI157" i="1" s="1"/>
  <c r="DI159" i="1" s="1"/>
  <c r="CA121" i="1"/>
  <c r="CA147" i="1"/>
  <c r="CA124" i="1"/>
  <c r="CA203" i="1" s="1"/>
  <c r="DD121" i="1"/>
  <c r="DD147" i="1"/>
  <c r="DD159" i="1" s="1"/>
  <c r="DD204" i="1" s="1"/>
  <c r="DD124" i="1"/>
  <c r="DD203" i="1" s="1"/>
  <c r="FK121" i="1"/>
  <c r="FK124" i="1"/>
  <c r="FK203" i="1" s="1"/>
  <c r="FK153" i="1"/>
  <c r="FK175" i="1"/>
  <c r="FK179" i="1" s="1"/>
  <c r="FK181" i="1" s="1"/>
  <c r="FK184" i="1" s="1"/>
  <c r="FK209" i="1" s="1"/>
  <c r="EM157" i="1"/>
  <c r="EM159" i="1" s="1"/>
  <c r="EM155" i="1"/>
  <c r="FE121" i="1"/>
  <c r="FE147" i="1"/>
  <c r="FE124" i="1"/>
  <c r="FE203" i="1" s="1"/>
  <c r="BB121" i="1"/>
  <c r="BB149" i="1"/>
  <c r="BB124" i="1"/>
  <c r="BB203" i="1" s="1"/>
  <c r="AE217" i="1"/>
  <c r="FF225" i="1"/>
  <c r="EG121" i="1"/>
  <c r="EG147" i="1"/>
  <c r="EG124" i="1"/>
  <c r="EG203" i="1" s="1"/>
  <c r="BE121" i="1"/>
  <c r="BE124" i="1"/>
  <c r="BE203" i="1" s="1"/>
  <c r="BE149" i="1"/>
  <c r="FO121" i="1"/>
  <c r="FO124" i="1"/>
  <c r="FO203" i="1" s="1"/>
  <c r="FO153" i="1"/>
  <c r="DV120" i="1"/>
  <c r="DW155" i="1"/>
  <c r="DW157" i="1"/>
  <c r="DW159" i="1" s="1"/>
  <c r="AA121" i="1"/>
  <c r="AA124" i="1"/>
  <c r="AA203" i="1" s="1"/>
  <c r="AA149" i="1"/>
  <c r="AB121" i="1"/>
  <c r="AB124" i="1"/>
  <c r="AB203" i="1" s="1"/>
  <c r="AB149" i="1"/>
  <c r="FO175" i="1"/>
  <c r="FO179" i="1" s="1"/>
  <c r="FO181" i="1" s="1"/>
  <c r="FO184" i="1" s="1"/>
  <c r="FO209" i="1" s="1"/>
  <c r="Q121" i="1"/>
  <c r="Q124" i="1"/>
  <c r="Q203" i="1" s="1"/>
  <c r="Q153" i="1"/>
  <c r="Q175" i="1"/>
  <c r="Q179" i="1" s="1"/>
  <c r="Q181" i="1" s="1"/>
  <c r="Q184" i="1" s="1"/>
  <c r="Q209" i="1" s="1"/>
  <c r="BH216" i="1"/>
  <c r="DO155" i="1"/>
  <c r="DO157" i="1" s="1"/>
  <c r="DO159" i="1" s="1"/>
  <c r="DG121" i="1"/>
  <c r="DG147" i="1"/>
  <c r="DG124" i="1"/>
  <c r="DG203" i="1" s="1"/>
  <c r="DX120" i="1"/>
  <c r="AD216" i="1"/>
  <c r="AH155" i="1"/>
  <c r="AH157" i="1"/>
  <c r="AH159" i="1" s="1"/>
  <c r="FV157" i="1"/>
  <c r="FV159" i="1" s="1"/>
  <c r="FV155" i="1"/>
  <c r="FH205" i="1"/>
  <c r="FH207" i="1" s="1"/>
  <c r="FH212" i="1" s="1"/>
  <c r="FH217" i="1" s="1"/>
  <c r="CP120" i="1"/>
  <c r="FM120" i="1"/>
  <c r="AE316" i="1"/>
  <c r="CX216" i="1"/>
  <c r="CP216" i="1"/>
  <c r="AR216" i="1"/>
  <c r="DF121" i="1"/>
  <c r="DF153" i="1"/>
  <c r="DF124" i="1"/>
  <c r="DF203" i="1" s="1"/>
  <c r="DF175" i="1"/>
  <c r="DF179" i="1" s="1"/>
  <c r="DF181" i="1" s="1"/>
  <c r="DF184" i="1" s="1"/>
  <c r="DF209" i="1" s="1"/>
  <c r="I216" i="1"/>
  <c r="DS120" i="1"/>
  <c r="L120" i="1"/>
  <c r="Z121" i="1"/>
  <c r="Z147" i="1"/>
  <c r="Z124" i="1"/>
  <c r="Z203" i="1" s="1"/>
  <c r="DJ121" i="1"/>
  <c r="DJ149" i="1"/>
  <c r="DJ124" i="1"/>
  <c r="DJ203" i="1" s="1"/>
  <c r="CS205" i="1"/>
  <c r="CS207" i="1" s="1"/>
  <c r="CS212" i="1" s="1"/>
  <c r="CS217" i="1" s="1"/>
  <c r="BA216" i="1"/>
  <c r="EN155" i="1"/>
  <c r="EN157" i="1" s="1"/>
  <c r="EN159" i="1" s="1"/>
  <c r="AQ216" i="1"/>
  <c r="CF227" i="1"/>
  <c r="DS216" i="1"/>
  <c r="FG121" i="1"/>
  <c r="FG147" i="1"/>
  <c r="FG159" i="1" s="1"/>
  <c r="FG204" i="1" s="1"/>
  <c r="FG124" i="1"/>
  <c r="FG203" i="1" s="1"/>
  <c r="DU316" i="1"/>
  <c r="AQ120" i="1"/>
  <c r="CG216" i="1"/>
  <c r="BY157" i="1"/>
  <c r="BY159" i="1" s="1"/>
  <c r="BY204" i="1" s="1"/>
  <c r="BY205" i="1" s="1"/>
  <c r="BY207" i="1" s="1"/>
  <c r="BY212" i="1" s="1"/>
  <c r="BY217" i="1" s="1"/>
  <c r="BY155" i="1"/>
  <c r="L216" i="1"/>
  <c r="T121" i="1"/>
  <c r="T147" i="1"/>
  <c r="T159" i="1" s="1"/>
  <c r="T204" i="1" s="1"/>
  <c r="T124" i="1"/>
  <c r="T203" i="1" s="1"/>
  <c r="FX225" i="1"/>
  <c r="FX229" i="1" s="1"/>
  <c r="FX233" i="1" s="1"/>
  <c r="FX238" i="1" s="1"/>
  <c r="FS205" i="1"/>
  <c r="FS207" i="1" s="1"/>
  <c r="FS212" i="1" s="1"/>
  <c r="FS217" i="1" s="1"/>
  <c r="BG121" i="1"/>
  <c r="BG124" i="1"/>
  <c r="BG203" i="1" s="1"/>
  <c r="BG153" i="1"/>
  <c r="DL121" i="1"/>
  <c r="DL124" i="1"/>
  <c r="DL203" i="1" s="1"/>
  <c r="DL153" i="1"/>
  <c r="DL175" i="1"/>
  <c r="DL179" i="1" s="1"/>
  <c r="DL181" i="1" s="1"/>
  <c r="DL184" i="1" s="1"/>
  <c r="DL209" i="1" s="1"/>
  <c r="AY121" i="1"/>
  <c r="AY153" i="1"/>
  <c r="AY124" i="1"/>
  <c r="AY203" i="1" s="1"/>
  <c r="AY175" i="1"/>
  <c r="AY179" i="1" s="1"/>
  <c r="AY181" i="1" s="1"/>
  <c r="AY184" i="1" s="1"/>
  <c r="AY209" i="1" s="1"/>
  <c r="ET216" i="1"/>
  <c r="DT216" i="1"/>
  <c r="K216" i="1"/>
  <c r="CB216" i="1"/>
  <c r="F216" i="1"/>
  <c r="CZ121" i="1"/>
  <c r="CZ153" i="1"/>
  <c r="CZ124" i="1"/>
  <c r="CZ203" i="1" s="1"/>
  <c r="AD121" i="1"/>
  <c r="AD149" i="1"/>
  <c r="AD124" i="1"/>
  <c r="AD203" i="1" s="1"/>
  <c r="EC216" i="1"/>
  <c r="FO216" i="1"/>
  <c r="CR121" i="1"/>
  <c r="CR124" i="1"/>
  <c r="CR203" i="1" s="1"/>
  <c r="CR147" i="1"/>
  <c r="DN121" i="1"/>
  <c r="DN124" i="1"/>
  <c r="DN203" i="1" s="1"/>
  <c r="DN153" i="1"/>
  <c r="DN175" i="1"/>
  <c r="DN179" i="1" s="1"/>
  <c r="DN181" i="1" s="1"/>
  <c r="DN184" i="1" s="1"/>
  <c r="DN209" i="1" s="1"/>
  <c r="AV316" i="1"/>
  <c r="AV121" i="1"/>
  <c r="AV147" i="1"/>
  <c r="AV159" i="1" s="1"/>
  <c r="AV204" i="1" s="1"/>
  <c r="AV124" i="1"/>
  <c r="AV203" i="1" s="1"/>
  <c r="BC121" i="1"/>
  <c r="BC153" i="1"/>
  <c r="BC124" i="1"/>
  <c r="BC203" i="1" s="1"/>
  <c r="BC175" i="1"/>
  <c r="BC179" i="1" s="1"/>
  <c r="BC181" i="1" s="1"/>
  <c r="BC184" i="1" s="1"/>
  <c r="BC209" i="1" s="1"/>
  <c r="EW216" i="1"/>
  <c r="CB121" i="1"/>
  <c r="CB149" i="1"/>
  <c r="CB124" i="1"/>
  <c r="CB203" i="1" s="1"/>
  <c r="FF237" i="1"/>
  <c r="FF219" i="1"/>
  <c r="EE121" i="1"/>
  <c r="EE147" i="1"/>
  <c r="EE124" i="1"/>
  <c r="EE203" i="1" s="1"/>
  <c r="DA216" i="1"/>
  <c r="BF121" i="1"/>
  <c r="BF149" i="1"/>
  <c r="BF124" i="1"/>
  <c r="BF203" i="1" s="1"/>
  <c r="D121" i="1"/>
  <c r="D124" i="1"/>
  <c r="D203" i="1" s="1"/>
  <c r="D149" i="1"/>
  <c r="AF121" i="1"/>
  <c r="AF124" i="1"/>
  <c r="AF203" i="1" s="1"/>
  <c r="AF147" i="1"/>
  <c r="FF227" i="1"/>
  <c r="FP121" i="1"/>
  <c r="FP153" i="1"/>
  <c r="FP124" i="1"/>
  <c r="FP203" i="1" s="1"/>
  <c r="BW121" i="1"/>
  <c r="BW149" i="1"/>
  <c r="BW124" i="1"/>
  <c r="BW203" i="1" s="1"/>
  <c r="FL151" i="1"/>
  <c r="FL153" i="1" s="1"/>
  <c r="CK216" i="1"/>
  <c r="AO121" i="1"/>
  <c r="AO153" i="1"/>
  <c r="AO124" i="1"/>
  <c r="AO203" i="1" s="1"/>
  <c r="EU121" i="1"/>
  <c r="EU153" i="1"/>
  <c r="EU124" i="1"/>
  <c r="EU203" i="1" s="1"/>
  <c r="EU175" i="1"/>
  <c r="EU179" i="1" s="1"/>
  <c r="EU181" i="1" s="1"/>
  <c r="EU184" i="1" s="1"/>
  <c r="EU209" i="1" s="1"/>
  <c r="BT316" i="1"/>
  <c r="CW151" i="1"/>
  <c r="CW153" i="1" s="1"/>
  <c r="J155" i="1"/>
  <c r="J157" i="1"/>
  <c r="J159" i="1" s="1"/>
  <c r="AR121" i="1"/>
  <c r="AR124" i="1"/>
  <c r="AR203" i="1" s="1"/>
  <c r="AR149" i="1"/>
  <c r="EX121" i="1"/>
  <c r="EX147" i="1"/>
  <c r="EX124" i="1"/>
  <c r="EX203" i="1" s="1"/>
  <c r="EI120" i="1"/>
  <c r="AG151" i="1"/>
  <c r="AG153" i="1" s="1"/>
  <c r="BR175" i="1"/>
  <c r="BR179" i="1" s="1"/>
  <c r="BR181" i="1" s="1"/>
  <c r="BR184" i="1" s="1"/>
  <c r="BR209" i="1" s="1"/>
  <c r="Y121" i="1"/>
  <c r="Y124" i="1"/>
  <c r="Y203" i="1" s="1"/>
  <c r="Y153" i="1"/>
  <c r="CD316" i="1"/>
  <c r="BO155" i="1"/>
  <c r="BO157" i="1" s="1"/>
  <c r="BO159" i="1" s="1"/>
  <c r="CL151" i="1"/>
  <c r="CL153" i="1" s="1"/>
  <c r="CF228" i="1"/>
  <c r="CF229" i="1" s="1"/>
  <c r="CF233" i="1" s="1"/>
  <c r="CF238" i="1" s="1"/>
  <c r="BD121" i="1"/>
  <c r="BD124" i="1"/>
  <c r="BD203" i="1" s="1"/>
  <c r="BD149" i="1"/>
  <c r="ET121" i="1"/>
  <c r="ET124" i="1"/>
  <c r="ET203" i="1" s="1"/>
  <c r="ET147" i="1"/>
  <c r="BL121" i="1"/>
  <c r="BL147" i="1"/>
  <c r="BL124" i="1"/>
  <c r="BL203" i="1" s="1"/>
  <c r="DY217" i="1"/>
  <c r="CH151" i="1"/>
  <c r="CH153" i="1" s="1"/>
  <c r="CM216" i="1"/>
  <c r="FX228" i="1"/>
  <c r="EJ121" i="1"/>
  <c r="EJ149" i="1"/>
  <c r="EJ124" i="1"/>
  <c r="EJ203" i="1" s="1"/>
  <c r="AL120" i="1"/>
  <c r="FU121" i="1"/>
  <c r="FU124" i="1"/>
  <c r="FU203" i="1" s="1"/>
  <c r="FU153" i="1"/>
  <c r="FU175" i="1"/>
  <c r="FU179" i="1" s="1"/>
  <c r="FU181" i="1" s="1"/>
  <c r="FU184" i="1" s="1"/>
  <c r="FU209" i="1" s="1"/>
  <c r="EV216" i="1"/>
  <c r="FR227" i="1"/>
  <c r="FR229" i="1" s="1"/>
  <c r="FR233" i="1" s="1"/>
  <c r="FR238" i="1" s="1"/>
  <c r="FH316" i="1"/>
  <c r="FJ121" i="1"/>
  <c r="FJ124" i="1"/>
  <c r="FJ203" i="1" s="1"/>
  <c r="FJ149" i="1"/>
  <c r="Y216" i="1"/>
  <c r="DP205" i="1"/>
  <c r="DP207" i="1" s="1"/>
  <c r="DP212" i="1" s="1"/>
  <c r="DP217" i="1" s="1"/>
  <c r="EK121" i="1"/>
  <c r="EK124" i="1"/>
  <c r="EK203" i="1" s="1"/>
  <c r="EK149" i="1"/>
  <c r="EY120" i="1"/>
  <c r="C197" i="1"/>
  <c r="C200" i="1" s="1"/>
  <c r="C100" i="1"/>
  <c r="C123" i="1"/>
  <c r="FZ95" i="1"/>
  <c r="AA216" i="1"/>
  <c r="ER216" i="1"/>
  <c r="BJ120" i="1"/>
  <c r="FI120" i="1"/>
  <c r="EO121" i="1"/>
  <c r="EO124" i="1"/>
  <c r="EO203" i="1" s="1"/>
  <c r="EO149" i="1"/>
  <c r="EQ121" i="1"/>
  <c r="EQ149" i="1"/>
  <c r="EQ124" i="1"/>
  <c r="EQ203" i="1" s="1"/>
  <c r="DD216" i="1"/>
  <c r="E216" i="1"/>
  <c r="DM120" i="1"/>
  <c r="DM216" i="1"/>
  <c r="P216" i="1"/>
  <c r="BJ216" i="1"/>
  <c r="AZ121" i="1"/>
  <c r="AZ153" i="1"/>
  <c r="AZ124" i="1"/>
  <c r="AZ203" i="1" s="1"/>
  <c r="AZ175" i="1"/>
  <c r="AZ179" i="1" s="1"/>
  <c r="AZ181" i="1" s="1"/>
  <c r="AZ184" i="1" s="1"/>
  <c r="AZ209" i="1" s="1"/>
  <c r="K120" i="1"/>
  <c r="AT121" i="1"/>
  <c r="AT124" i="1"/>
  <c r="AT203" i="1" s="1"/>
  <c r="AT149" i="1"/>
  <c r="DA120" i="1"/>
  <c r="DQ120" i="1"/>
  <c r="BR216" i="1"/>
  <c r="CK120" i="1"/>
  <c r="AO216" i="1"/>
  <c r="S157" i="1"/>
  <c r="S159" i="1" s="1"/>
  <c r="S155" i="1"/>
  <c r="U216" i="1"/>
  <c r="ES216" i="1"/>
  <c r="W121" i="1"/>
  <c r="W147" i="1"/>
  <c r="W124" i="1"/>
  <c r="W203" i="1" s="1"/>
  <c r="CY121" i="1"/>
  <c r="CY147" i="1"/>
  <c r="CY159" i="1" s="1"/>
  <c r="CY204" i="1" s="1"/>
  <c r="CY124" i="1"/>
  <c r="CY203" i="1" s="1"/>
  <c r="FR228" i="1"/>
  <c r="BI151" i="1"/>
  <c r="BI153" i="1" s="1"/>
  <c r="CX121" i="1"/>
  <c r="CX124" i="1"/>
  <c r="CX203" i="1" s="1"/>
  <c r="CX149" i="1"/>
  <c r="AU316" i="1"/>
  <c r="AU121" i="1"/>
  <c r="AU147" i="1"/>
  <c r="AU159" i="1" s="1"/>
  <c r="AU204" i="1" s="1"/>
  <c r="AU124" i="1"/>
  <c r="AU203" i="1" s="1"/>
  <c r="AU205" i="1" s="1"/>
  <c r="AU207" i="1" s="1"/>
  <c r="AU212" i="1" s="1"/>
  <c r="AU217" i="1" s="1"/>
  <c r="CT316" i="1"/>
  <c r="CT121" i="1"/>
  <c r="CT147" i="1"/>
  <c r="CT159" i="1" s="1"/>
  <c r="CT204" i="1" s="1"/>
  <c r="CT124" i="1"/>
  <c r="CT203" i="1" s="1"/>
  <c r="BA121" i="1"/>
  <c r="BA149" i="1"/>
  <c r="BA124" i="1"/>
  <c r="BA203" i="1" s="1"/>
  <c r="CG316" i="1"/>
  <c r="CG121" i="1"/>
  <c r="CG147" i="1"/>
  <c r="CG159" i="1" s="1"/>
  <c r="CG204" i="1" s="1"/>
  <c r="CG124" i="1"/>
  <c r="CG203" i="1" s="1"/>
  <c r="CG205" i="1" s="1"/>
  <c r="CG207" i="1" s="1"/>
  <c r="CG212" i="1" s="1"/>
  <c r="CG217" i="1" s="1"/>
  <c r="CG225" i="1" s="1"/>
  <c r="DC216" i="1"/>
  <c r="F121" i="1"/>
  <c r="F149" i="1"/>
  <c r="F124" i="1"/>
  <c r="F203" i="1" s="1"/>
  <c r="BU120" i="1"/>
  <c r="CN216" i="1"/>
  <c r="EF121" i="1"/>
  <c r="EF124" i="1"/>
  <c r="EF203" i="1" s="1"/>
  <c r="EF153" i="1"/>
  <c r="EF175" i="1"/>
  <c r="EF179" i="1" s="1"/>
  <c r="EF181" i="1" s="1"/>
  <c r="EF184" i="1" s="1"/>
  <c r="EF209" i="1" s="1"/>
  <c r="CN121" i="1"/>
  <c r="CN124" i="1"/>
  <c r="CN203" i="1" s="1"/>
  <c r="CN149" i="1"/>
  <c r="AN216" i="1"/>
  <c r="EC121" i="1"/>
  <c r="EC124" i="1"/>
  <c r="EC203" i="1" s="1"/>
  <c r="EC147" i="1"/>
  <c r="EC159" i="1" s="1"/>
  <c r="EC204" i="1" s="1"/>
  <c r="CE121" i="1"/>
  <c r="CE124" i="1"/>
  <c r="CE203" i="1" s="1"/>
  <c r="CE147" i="1"/>
  <c r="FM216" i="1"/>
  <c r="AX121" i="1"/>
  <c r="AX124" i="1"/>
  <c r="AX203" i="1" s="1"/>
  <c r="AX147" i="1"/>
  <c r="DT120" i="1"/>
  <c r="ED216" i="1"/>
  <c r="EG216" i="1"/>
  <c r="M155" i="1"/>
  <c r="M157" i="1" s="1"/>
  <c r="M159" i="1" s="1"/>
  <c r="AP121" i="1"/>
  <c r="AP124" i="1"/>
  <c r="AP203" i="1" s="1"/>
  <c r="AP153" i="1"/>
  <c r="AP175" i="1"/>
  <c r="AP179" i="1" s="1"/>
  <c r="AP181" i="1" s="1"/>
  <c r="AP184" i="1" s="1"/>
  <c r="AP209" i="1" s="1"/>
  <c r="FQ121" i="1"/>
  <c r="FQ153" i="1"/>
  <c r="FQ124" i="1"/>
  <c r="FQ203" i="1" s="1"/>
  <c r="FQ175" i="1"/>
  <c r="FQ179" i="1" s="1"/>
  <c r="FQ181" i="1" s="1"/>
  <c r="FQ184" i="1" s="1"/>
  <c r="FQ209" i="1" s="1"/>
  <c r="FP175" i="1"/>
  <c r="FP179" i="1" s="1"/>
  <c r="FP181" i="1" s="1"/>
  <c r="FP184" i="1" s="1"/>
  <c r="FP209" i="1" s="1"/>
  <c r="I175" i="1"/>
  <c r="I179" i="1" s="1"/>
  <c r="I181" i="1" s="1"/>
  <c r="I184" i="1" s="1"/>
  <c r="I209" i="1" s="1"/>
  <c r="AL216" i="1"/>
  <c r="AW121" i="1"/>
  <c r="AW124" i="1"/>
  <c r="AW203" i="1" s="1"/>
  <c r="AW147" i="1"/>
  <c r="AW159" i="1" s="1"/>
  <c r="AW204" i="1" s="1"/>
  <c r="DX216" i="1"/>
  <c r="ED120" i="1"/>
  <c r="AC151" i="1"/>
  <c r="AC153" i="1" s="1"/>
  <c r="N151" i="1"/>
  <c r="N153" i="1" s="1"/>
  <c r="DE205" i="1"/>
  <c r="DE207" i="1" s="1"/>
  <c r="DE212" i="1" s="1"/>
  <c r="DE217" i="1" s="1"/>
  <c r="DH121" i="1"/>
  <c r="DH124" i="1"/>
  <c r="DH203" i="1" s="1"/>
  <c r="DH153" i="1"/>
  <c r="DH175" i="1"/>
  <c r="DH179" i="1" s="1"/>
  <c r="DH181" i="1" s="1"/>
  <c r="DH184" i="1" s="1"/>
  <c r="DH209" i="1" s="1"/>
  <c r="CZ175" i="1"/>
  <c r="CZ179" i="1" s="1"/>
  <c r="CZ181" i="1" s="1"/>
  <c r="CZ184" i="1" s="1"/>
  <c r="CZ209" i="1" s="1"/>
  <c r="EY216" i="1"/>
  <c r="DV216" i="1"/>
  <c r="FP216" i="1"/>
  <c r="EI216" i="1"/>
  <c r="FT121" i="1"/>
  <c r="FT147" i="1"/>
  <c r="FT124" i="1"/>
  <c r="FT203" i="1" s="1"/>
  <c r="BQ121" i="1"/>
  <c r="BQ124" i="1"/>
  <c r="BQ203" i="1" s="1"/>
  <c r="BQ149" i="1"/>
  <c r="DK121" i="1"/>
  <c r="DK147" i="1"/>
  <c r="DK124" i="1"/>
  <c r="DK203" i="1" s="1"/>
  <c r="AI121" i="1"/>
  <c r="AI124" i="1"/>
  <c r="AI203" i="1" s="1"/>
  <c r="AI147" i="1"/>
  <c r="DU205" i="1"/>
  <c r="DU207" i="1" s="1"/>
  <c r="DU212" i="1" s="1"/>
  <c r="DU217" i="1" s="1"/>
  <c r="BE216" i="1"/>
  <c r="EZ120" i="1"/>
  <c r="BU216" i="1"/>
  <c r="FA155" i="1"/>
  <c r="FA157" i="1"/>
  <c r="FA159" i="1" s="1"/>
  <c r="BY237" i="1" l="1"/>
  <c r="BY219" i="1"/>
  <c r="BY227" i="1"/>
  <c r="BY228" i="1"/>
  <c r="BY225" i="1"/>
  <c r="BY229" i="1" s="1"/>
  <c r="BY233" i="1" s="1"/>
  <c r="BY238" i="1" s="1"/>
  <c r="DR204" i="1"/>
  <c r="DR205" i="1" s="1"/>
  <c r="DR207" i="1" s="1"/>
  <c r="DR212" i="1" s="1"/>
  <c r="DR217" i="1" s="1"/>
  <c r="DR316" i="1"/>
  <c r="EN204" i="1"/>
  <c r="EN205" i="1" s="1"/>
  <c r="EN207" i="1" s="1"/>
  <c r="EN212" i="1" s="1"/>
  <c r="EN217" i="1" s="1"/>
  <c r="EN316" i="1"/>
  <c r="DO204" i="1"/>
  <c r="DO205" i="1" s="1"/>
  <c r="DO207" i="1" s="1"/>
  <c r="DO212" i="1" s="1"/>
  <c r="DO217" i="1" s="1"/>
  <c r="DO316" i="1"/>
  <c r="CG229" i="1"/>
  <c r="CG233" i="1" s="1"/>
  <c r="CG238" i="1" s="1"/>
  <c r="EB204" i="1"/>
  <c r="EB205" i="1" s="1"/>
  <c r="EB207" i="1" s="1"/>
  <c r="EB212" i="1" s="1"/>
  <c r="EB217" i="1" s="1"/>
  <c r="EB316" i="1"/>
  <c r="AM237" i="1"/>
  <c r="AM219" i="1"/>
  <c r="AM225" i="1"/>
  <c r="AM227" i="1"/>
  <c r="AM228" i="1"/>
  <c r="BO204" i="1"/>
  <c r="BO205" i="1" s="1"/>
  <c r="BO207" i="1" s="1"/>
  <c r="BO212" i="1" s="1"/>
  <c r="BO217" i="1" s="1"/>
  <c r="BO316" i="1"/>
  <c r="M204" i="1"/>
  <c r="M205" i="1" s="1"/>
  <c r="M207" i="1" s="1"/>
  <c r="M212" i="1" s="1"/>
  <c r="M217" i="1" s="1"/>
  <c r="M316" i="1"/>
  <c r="DI204" i="1"/>
  <c r="DI205" i="1" s="1"/>
  <c r="DI207" i="1" s="1"/>
  <c r="DI212" i="1" s="1"/>
  <c r="DI217" i="1" s="1"/>
  <c r="DI316" i="1"/>
  <c r="BN204" i="1"/>
  <c r="BN205" i="1" s="1"/>
  <c r="BN207" i="1" s="1"/>
  <c r="BN212" i="1" s="1"/>
  <c r="BN217" i="1" s="1"/>
  <c r="BN316" i="1"/>
  <c r="CQ204" i="1"/>
  <c r="CQ205" i="1" s="1"/>
  <c r="CQ207" i="1" s="1"/>
  <c r="CQ212" i="1" s="1"/>
  <c r="CQ217" i="1" s="1"/>
  <c r="CQ316" i="1"/>
  <c r="EZ121" i="1"/>
  <c r="EZ124" i="1"/>
  <c r="EZ203" i="1" s="1"/>
  <c r="EZ147" i="1"/>
  <c r="ET151" i="1"/>
  <c r="ET153" i="1" s="1"/>
  <c r="EX151" i="1"/>
  <c r="EX153" i="1" s="1"/>
  <c r="AQ121" i="1"/>
  <c r="AQ124" i="1"/>
  <c r="AQ203" i="1" s="1"/>
  <c r="AQ147" i="1"/>
  <c r="AQ159" i="1" s="1"/>
  <c r="AQ204" i="1" s="1"/>
  <c r="FW151" i="1"/>
  <c r="FW153" i="1" s="1"/>
  <c r="U151" i="1"/>
  <c r="U153" i="1" s="1"/>
  <c r="BU121" i="1"/>
  <c r="BU147" i="1"/>
  <c r="BU159" i="1" s="1"/>
  <c r="BU204" i="1" s="1"/>
  <c r="BU124" i="1"/>
  <c r="BU203" i="1" s="1"/>
  <c r="BU205" i="1" s="1"/>
  <c r="BU207" i="1" s="1"/>
  <c r="BU212" i="1" s="1"/>
  <c r="BU217" i="1" s="1"/>
  <c r="DY219" i="1"/>
  <c r="DY237" i="1"/>
  <c r="DY227" i="1"/>
  <c r="DY225" i="1"/>
  <c r="DY228" i="1"/>
  <c r="F151" i="1"/>
  <c r="F153" i="1" s="1"/>
  <c r="BI155" i="1"/>
  <c r="BI157" i="1" s="1"/>
  <c r="BI159" i="1" s="1"/>
  <c r="DQ121" i="1"/>
  <c r="DQ153" i="1"/>
  <c r="DQ124" i="1"/>
  <c r="DQ203" i="1" s="1"/>
  <c r="DQ175" i="1"/>
  <c r="DQ179" i="1" s="1"/>
  <c r="DQ181" i="1" s="1"/>
  <c r="DQ184" i="1" s="1"/>
  <c r="DQ209" i="1" s="1"/>
  <c r="CL155" i="1"/>
  <c r="CL157" i="1" s="1"/>
  <c r="CL159" i="1" s="1"/>
  <c r="EC205" i="1"/>
  <c r="EC207" i="1" s="1"/>
  <c r="EC212" i="1" s="1"/>
  <c r="EC217" i="1" s="1"/>
  <c r="FJ151" i="1"/>
  <c r="FJ153" i="1" s="1"/>
  <c r="BL151" i="1"/>
  <c r="BL153" i="1" s="1"/>
  <c r="AR151" i="1"/>
  <c r="AR153" i="1" s="1"/>
  <c r="BG155" i="1"/>
  <c r="BG157" i="1" s="1"/>
  <c r="BG159" i="1" s="1"/>
  <c r="CP121" i="1"/>
  <c r="CP149" i="1"/>
  <c r="CP124" i="1"/>
  <c r="CP203" i="1" s="1"/>
  <c r="DW204" i="1"/>
  <c r="DW205" i="1" s="1"/>
  <c r="DW207" i="1" s="1"/>
  <c r="DW212" i="1" s="1"/>
  <c r="DW217" i="1" s="1"/>
  <c r="DW316" i="1"/>
  <c r="EM204" i="1"/>
  <c r="EM205" i="1" s="1"/>
  <c r="EM207" i="1" s="1"/>
  <c r="EM212" i="1" s="1"/>
  <c r="EM217" i="1" s="1"/>
  <c r="EM316" i="1"/>
  <c r="FN204" i="1"/>
  <c r="FN205" i="1" s="1"/>
  <c r="FN207" i="1" s="1"/>
  <c r="FN212" i="1" s="1"/>
  <c r="FN217" i="1" s="1"/>
  <c r="FN316" i="1"/>
  <c r="EL151" i="1"/>
  <c r="EL153" i="1" s="1"/>
  <c r="AJ155" i="1"/>
  <c r="AJ157" i="1" s="1"/>
  <c r="AJ159" i="1" s="1"/>
  <c r="CF239" i="1"/>
  <c r="EW151" i="1"/>
  <c r="EW153" i="1" s="1"/>
  <c r="EP316" i="1"/>
  <c r="DU237" i="1"/>
  <c r="DU219" i="1"/>
  <c r="DU227" i="1"/>
  <c r="DU228" i="1"/>
  <c r="DU225" i="1"/>
  <c r="AC155" i="1"/>
  <c r="AC157" i="1"/>
  <c r="AC159" i="1" s="1"/>
  <c r="AP157" i="1"/>
  <c r="AP159" i="1" s="1"/>
  <c r="AP155" i="1"/>
  <c r="AX151" i="1"/>
  <c r="AX153" i="1" s="1"/>
  <c r="CT205" i="1"/>
  <c r="CT207" i="1" s="1"/>
  <c r="CT212" i="1" s="1"/>
  <c r="CT217" i="1" s="1"/>
  <c r="W151" i="1"/>
  <c r="W153" i="1" s="1"/>
  <c r="CK121" i="1"/>
  <c r="CK149" i="1"/>
  <c r="CK124" i="1"/>
  <c r="CK203" i="1" s="1"/>
  <c r="AT151" i="1"/>
  <c r="AT153" i="1" s="1"/>
  <c r="AZ155" i="1"/>
  <c r="AZ157" i="1"/>
  <c r="AZ159" i="1" s="1"/>
  <c r="DM121" i="1"/>
  <c r="DM147" i="1"/>
  <c r="DM124" i="1"/>
  <c r="DM203" i="1" s="1"/>
  <c r="C190" i="1"/>
  <c r="C147" i="1"/>
  <c r="C173" i="1"/>
  <c r="C111" i="1"/>
  <c r="C105" i="1"/>
  <c r="C107" i="1" s="1"/>
  <c r="C108" i="1"/>
  <c r="C101" i="1"/>
  <c r="FZ101" i="1" s="1"/>
  <c r="C149" i="1"/>
  <c r="FZ100" i="1"/>
  <c r="C141" i="1"/>
  <c r="C139" i="1"/>
  <c r="C143" i="1" s="1"/>
  <c r="C145" i="1" s="1"/>
  <c r="BD151" i="1"/>
  <c r="BD153" i="1" s="1"/>
  <c r="EI121" i="1"/>
  <c r="EI153" i="1"/>
  <c r="EI124" i="1"/>
  <c r="EI203" i="1" s="1"/>
  <c r="EI175" i="1"/>
  <c r="EI179" i="1" s="1"/>
  <c r="EI181" i="1" s="1"/>
  <c r="EI184" i="1" s="1"/>
  <c r="EI209" i="1" s="1"/>
  <c r="BW151" i="1"/>
  <c r="BW153" i="1" s="1"/>
  <c r="AF151" i="1"/>
  <c r="AF153" i="1" s="1"/>
  <c r="AV205" i="1"/>
  <c r="AV207" i="1" s="1"/>
  <c r="AV212" i="1" s="1"/>
  <c r="AV217" i="1" s="1"/>
  <c r="AD151" i="1"/>
  <c r="AD153" i="1" s="1"/>
  <c r="T316" i="1"/>
  <c r="FG316" i="1"/>
  <c r="FH237" i="1"/>
  <c r="FH239" i="1" s="1"/>
  <c r="FH219" i="1"/>
  <c r="FH228" i="1"/>
  <c r="FH225" i="1"/>
  <c r="FH229" i="1" s="1"/>
  <c r="FH233" i="1" s="1"/>
  <c r="FH238" i="1" s="1"/>
  <c r="FH227" i="1"/>
  <c r="Q155" i="1"/>
  <c r="Q157" i="1" s="1"/>
  <c r="Q159" i="1" s="1"/>
  <c r="DD316" i="1"/>
  <c r="FD316" i="1"/>
  <c r="X157" i="1"/>
  <c r="X159" i="1" s="1"/>
  <c r="X155" i="1"/>
  <c r="E155" i="1"/>
  <c r="E157" i="1" s="1"/>
  <c r="E159" i="1" s="1"/>
  <c r="BX316" i="1"/>
  <c r="V151" i="1"/>
  <c r="V153" i="1" s="1"/>
  <c r="CJ155" i="1"/>
  <c r="CJ157" i="1" s="1"/>
  <c r="CJ159" i="1" s="1"/>
  <c r="FA204" i="1"/>
  <c r="FA205" i="1" s="1"/>
  <c r="FA207" i="1" s="1"/>
  <c r="FA212" i="1" s="1"/>
  <c r="FA217" i="1" s="1"/>
  <c r="FA316" i="1"/>
  <c r="S204" i="1"/>
  <c r="S205" i="1" s="1"/>
  <c r="S207" i="1" s="1"/>
  <c r="S212" i="1" s="1"/>
  <c r="S217" i="1" s="1"/>
  <c r="S316" i="1"/>
  <c r="DL157" i="1"/>
  <c r="DL159" i="1" s="1"/>
  <c r="DL155" i="1"/>
  <c r="DZ151" i="1"/>
  <c r="DZ153" i="1" s="1"/>
  <c r="EV121" i="1"/>
  <c r="EV147" i="1"/>
  <c r="EV124" i="1"/>
  <c r="EV203" i="1" s="1"/>
  <c r="FX268" i="1"/>
  <c r="FX244" i="1"/>
  <c r="FX250" i="1" s="1"/>
  <c r="FQ155" i="1"/>
  <c r="FQ157" i="1" s="1"/>
  <c r="FQ159" i="1" s="1"/>
  <c r="EF155" i="1"/>
  <c r="EF157" i="1" s="1"/>
  <c r="EF159" i="1" s="1"/>
  <c r="EQ151" i="1"/>
  <c r="EQ153" i="1" s="1"/>
  <c r="CN151" i="1"/>
  <c r="CN153" i="1" s="1"/>
  <c r="AY155" i="1"/>
  <c r="AY157" i="1"/>
  <c r="AY159" i="1" s="1"/>
  <c r="DK151" i="1"/>
  <c r="DK153" i="1" s="1"/>
  <c r="DH155" i="1"/>
  <c r="DH157" i="1" s="1"/>
  <c r="DH159" i="1" s="1"/>
  <c r="AW205" i="1"/>
  <c r="AW207" i="1" s="1"/>
  <c r="AW212" i="1" s="1"/>
  <c r="AW217" i="1" s="1"/>
  <c r="DT121" i="1"/>
  <c r="DT124" i="1"/>
  <c r="DT203" i="1" s="1"/>
  <c r="DT147" i="1"/>
  <c r="CG219" i="1"/>
  <c r="CG237" i="1"/>
  <c r="DA121" i="1"/>
  <c r="DA124" i="1"/>
  <c r="DA203" i="1" s="1"/>
  <c r="DA147" i="1"/>
  <c r="DA159" i="1" s="1"/>
  <c r="DA204" i="1" s="1"/>
  <c r="EO151" i="1"/>
  <c r="EO153" i="1" s="1"/>
  <c r="AL121" i="1"/>
  <c r="AL124" i="1"/>
  <c r="AL203" i="1" s="1"/>
  <c r="AL147" i="1"/>
  <c r="AG155" i="1"/>
  <c r="AG157" i="1" s="1"/>
  <c r="AG159" i="1" s="1"/>
  <c r="BH121" i="1"/>
  <c r="BH149" i="1"/>
  <c r="BH124" i="1"/>
  <c r="BH203" i="1" s="1"/>
  <c r="EA204" i="1"/>
  <c r="EA205" i="1" s="1"/>
  <c r="EA207" i="1" s="1"/>
  <c r="EA212" i="1" s="1"/>
  <c r="EA217" i="1" s="1"/>
  <c r="EA316" i="1"/>
  <c r="AS151" i="1"/>
  <c r="AS153" i="1" s="1"/>
  <c r="AI151" i="1"/>
  <c r="AI153" i="1" s="1"/>
  <c r="ED121" i="1"/>
  <c r="ED149" i="1"/>
  <c r="ED124" i="1"/>
  <c r="ED203" i="1" s="1"/>
  <c r="AW316" i="1"/>
  <c r="CE151" i="1"/>
  <c r="CE153" i="1" s="1"/>
  <c r="EC316" i="1"/>
  <c r="CX151" i="1"/>
  <c r="CX153" i="1" s="1"/>
  <c r="C208" i="1"/>
  <c r="FZ208" i="1" s="1"/>
  <c r="FZ200" i="1"/>
  <c r="FF239" i="1"/>
  <c r="CG228" i="1"/>
  <c r="CS237" i="1"/>
  <c r="CS219" i="1"/>
  <c r="CS228" i="1"/>
  <c r="CS225" i="1"/>
  <c r="CS227" i="1"/>
  <c r="Z151" i="1"/>
  <c r="Z153" i="1" s="1"/>
  <c r="DV121" i="1"/>
  <c r="DV147" i="1"/>
  <c r="DV124" i="1"/>
  <c r="DV203" i="1" s="1"/>
  <c r="BE151" i="1"/>
  <c r="BE153" i="1" s="1"/>
  <c r="FK157" i="1"/>
  <c r="FK159" i="1" s="1"/>
  <c r="FK155" i="1"/>
  <c r="BS155" i="1"/>
  <c r="BS157" i="1"/>
  <c r="BS159" i="1" s="1"/>
  <c r="ER316" i="1"/>
  <c r="ER121" i="1"/>
  <c r="ER147" i="1"/>
  <c r="ER159" i="1" s="1"/>
  <c r="ER204" i="1" s="1"/>
  <c r="ER124" i="1"/>
  <c r="ER203" i="1" s="1"/>
  <c r="FR239" i="1"/>
  <c r="DC316" i="1"/>
  <c r="CU151" i="1"/>
  <c r="CU153" i="1" s="1"/>
  <c r="CC151" i="1"/>
  <c r="CC153" i="1" s="1"/>
  <c r="BZ151" i="1"/>
  <c r="BZ153" i="1" s="1"/>
  <c r="BQ151" i="1"/>
  <c r="BQ153" i="1" s="1"/>
  <c r="J204" i="1"/>
  <c r="J205" i="1" s="1"/>
  <c r="J207" i="1" s="1"/>
  <c r="J212" i="1" s="1"/>
  <c r="J217" i="1" s="1"/>
  <c r="J316" i="1"/>
  <c r="AA151" i="1"/>
  <c r="AA153" i="1" s="1"/>
  <c r="AE219" i="1"/>
  <c r="AE237" i="1"/>
  <c r="AE228" i="1"/>
  <c r="AE225" i="1"/>
  <c r="AE227" i="1"/>
  <c r="DB219" i="1"/>
  <c r="DB237" i="1"/>
  <c r="DB227" i="1"/>
  <c r="DB228" i="1"/>
  <c r="DB225" i="1"/>
  <c r="FT151" i="1"/>
  <c r="FT153" i="1" s="1"/>
  <c r="CY205" i="1"/>
  <c r="CY207" i="1" s="1"/>
  <c r="CY212" i="1" s="1"/>
  <c r="CY217" i="1" s="1"/>
  <c r="EY121" i="1"/>
  <c r="EY124" i="1"/>
  <c r="EY203" i="1" s="1"/>
  <c r="EY153" i="1"/>
  <c r="EY175" i="1"/>
  <c r="EY179" i="1" s="1"/>
  <c r="EY181" i="1" s="1"/>
  <c r="EY184" i="1" s="1"/>
  <c r="EY209" i="1" s="1"/>
  <c r="DP237" i="1"/>
  <c r="DP219" i="1"/>
  <c r="DP228" i="1"/>
  <c r="DP227" i="1"/>
  <c r="DP225" i="1"/>
  <c r="EJ151" i="1"/>
  <c r="EJ153" i="1" s="1"/>
  <c r="CH155" i="1"/>
  <c r="CH157" i="1" s="1"/>
  <c r="CH159" i="1" s="1"/>
  <c r="Y155" i="1"/>
  <c r="Y157" i="1" s="1"/>
  <c r="Y159" i="1" s="1"/>
  <c r="Y204" i="1" s="1"/>
  <c r="Y205" i="1" s="1"/>
  <c r="Y207" i="1" s="1"/>
  <c r="Y212" i="1" s="1"/>
  <c r="Y217" i="1" s="1"/>
  <c r="EU155" i="1"/>
  <c r="EU157" i="1" s="1"/>
  <c r="EU159" i="1" s="1"/>
  <c r="EU204" i="1" s="1"/>
  <c r="EU205" i="1" s="1"/>
  <c r="EU207" i="1" s="1"/>
  <c r="EU212" i="1" s="1"/>
  <c r="EU217" i="1" s="1"/>
  <c r="CR151" i="1"/>
  <c r="CR153" i="1" s="1"/>
  <c r="CG227" i="1"/>
  <c r="FV204" i="1"/>
  <c r="FV205" i="1" s="1"/>
  <c r="FV207" i="1" s="1"/>
  <c r="FV212" i="1" s="1"/>
  <c r="FV217" i="1" s="1"/>
  <c r="FV316" i="1"/>
  <c r="DX121" i="1"/>
  <c r="DX147" i="1"/>
  <c r="DX159" i="1" s="1"/>
  <c r="DX204" i="1" s="1"/>
  <c r="DX124" i="1"/>
  <c r="DX203" i="1" s="1"/>
  <c r="DX205" i="1" s="1"/>
  <c r="DX207" i="1" s="1"/>
  <c r="DX212" i="1" s="1"/>
  <c r="DX217" i="1" s="1"/>
  <c r="FF229" i="1"/>
  <c r="FF233" i="1" s="1"/>
  <c r="FF238" i="1" s="1"/>
  <c r="FE151" i="1"/>
  <c r="FE153" i="1" s="1"/>
  <c r="P151" i="1"/>
  <c r="P153" i="1" s="1"/>
  <c r="BT237" i="1"/>
  <c r="BT219" i="1"/>
  <c r="BT228" i="1"/>
  <c r="BT225" i="1"/>
  <c r="BT229" i="1" s="1"/>
  <c r="BT233" i="1" s="1"/>
  <c r="BT238" i="1" s="1"/>
  <c r="BT227" i="1"/>
  <c r="O155" i="1"/>
  <c r="O157" i="1"/>
  <c r="O159" i="1" s="1"/>
  <c r="H151" i="1"/>
  <c r="H153" i="1" s="1"/>
  <c r="BM151" i="1"/>
  <c r="BM153" i="1" s="1"/>
  <c r="BR155" i="1"/>
  <c r="BR157" i="1" s="1"/>
  <c r="BR159" i="1" s="1"/>
  <c r="DE237" i="1"/>
  <c r="DE219" i="1"/>
  <c r="DE227" i="1"/>
  <c r="DE228" i="1"/>
  <c r="DE225" i="1"/>
  <c r="FU155" i="1"/>
  <c r="FU157" i="1"/>
  <c r="FU159" i="1" s="1"/>
  <c r="FS237" i="1"/>
  <c r="FS219" i="1"/>
  <c r="FS227" i="1"/>
  <c r="FS225" i="1"/>
  <c r="FS228" i="1"/>
  <c r="FO155" i="1"/>
  <c r="FO157" i="1" s="1"/>
  <c r="FO159" i="1" s="1"/>
  <c r="CA151" i="1"/>
  <c r="CA153" i="1" s="1"/>
  <c r="CM121" i="1"/>
  <c r="CM124" i="1"/>
  <c r="CM203" i="1" s="1"/>
  <c r="CM153" i="1"/>
  <c r="CM175" i="1"/>
  <c r="CM179" i="1" s="1"/>
  <c r="CM181" i="1" s="1"/>
  <c r="CM184" i="1" s="1"/>
  <c r="CM209" i="1" s="1"/>
  <c r="AU237" i="1"/>
  <c r="AU219" i="1"/>
  <c r="AU228" i="1"/>
  <c r="AU225" i="1"/>
  <c r="AU227" i="1"/>
  <c r="FI121" i="1"/>
  <c r="FI124" i="1"/>
  <c r="FI203" i="1" s="1"/>
  <c r="FI153" i="1"/>
  <c r="FI175" i="1"/>
  <c r="FI179" i="1" s="1"/>
  <c r="FI181" i="1" s="1"/>
  <c r="FI184" i="1" s="1"/>
  <c r="FI209" i="1" s="1"/>
  <c r="FP155" i="1"/>
  <c r="FP157" i="1" s="1"/>
  <c r="FP159" i="1" s="1"/>
  <c r="BF151" i="1"/>
  <c r="BF153" i="1" s="1"/>
  <c r="CB151" i="1"/>
  <c r="CB153" i="1" s="1"/>
  <c r="CZ155" i="1"/>
  <c r="CZ157" i="1"/>
  <c r="CZ159" i="1" s="1"/>
  <c r="DJ151" i="1"/>
  <c r="DJ153" i="1" s="1"/>
  <c r="L121" i="1"/>
  <c r="L124" i="1"/>
  <c r="L203" i="1" s="1"/>
  <c r="L153" i="1"/>
  <c r="L175" i="1"/>
  <c r="L179" i="1" s="1"/>
  <c r="L181" i="1" s="1"/>
  <c r="L184" i="1" s="1"/>
  <c r="L209" i="1" s="1"/>
  <c r="AH204" i="1"/>
  <c r="AH205" i="1" s="1"/>
  <c r="AH207" i="1" s="1"/>
  <c r="AH212" i="1" s="1"/>
  <c r="AH217" i="1" s="1"/>
  <c r="AH316" i="1"/>
  <c r="CI155" i="1"/>
  <c r="CI157" i="1"/>
  <c r="CI159" i="1" s="1"/>
  <c r="FC151" i="1"/>
  <c r="FC153" i="1" s="1"/>
  <c r="CD219" i="1"/>
  <c r="CD237" i="1"/>
  <c r="CD228" i="1"/>
  <c r="CD227" i="1"/>
  <c r="CD225" i="1"/>
  <c r="BP151" i="1"/>
  <c r="BP153" i="1" s="1"/>
  <c r="AK151" i="1"/>
  <c r="AK153" i="1" s="1"/>
  <c r="N155" i="1"/>
  <c r="N157" i="1" s="1"/>
  <c r="N159" i="1" s="1"/>
  <c r="BA151" i="1"/>
  <c r="BA153" i="1" s="1"/>
  <c r="CY316" i="1"/>
  <c r="K121" i="1"/>
  <c r="K147" i="1"/>
  <c r="K124" i="1"/>
  <c r="K203" i="1" s="1"/>
  <c r="BJ121" i="1"/>
  <c r="BJ149" i="1"/>
  <c r="BJ124" i="1"/>
  <c r="BJ203" i="1" s="1"/>
  <c r="EK151" i="1"/>
  <c r="EK153" i="1" s="1"/>
  <c r="CW155" i="1"/>
  <c r="CW157" i="1"/>
  <c r="CW159" i="1" s="1"/>
  <c r="AO155" i="1"/>
  <c r="AO157" i="1" s="1"/>
  <c r="AO159" i="1" s="1"/>
  <c r="FL155" i="1"/>
  <c r="FL157" i="1"/>
  <c r="FL159" i="1" s="1"/>
  <c r="D151" i="1"/>
  <c r="D153" i="1" s="1"/>
  <c r="EE151" i="1"/>
  <c r="EE153" i="1" s="1"/>
  <c r="BC157" i="1"/>
  <c r="BC159" i="1" s="1"/>
  <c r="BC155" i="1"/>
  <c r="DN155" i="1"/>
  <c r="DN157" i="1" s="1"/>
  <c r="DN159" i="1" s="1"/>
  <c r="T205" i="1"/>
  <c r="T207" i="1" s="1"/>
  <c r="T212" i="1" s="1"/>
  <c r="T217" i="1" s="1"/>
  <c r="FG205" i="1"/>
  <c r="FG207" i="1" s="1"/>
  <c r="FG212" i="1" s="1"/>
  <c r="FG217" i="1" s="1"/>
  <c r="DS121" i="1"/>
  <c r="DS124" i="1"/>
  <c r="DS203" i="1" s="1"/>
  <c r="DS153" i="1"/>
  <c r="DS175" i="1"/>
  <c r="DS179" i="1" s="1"/>
  <c r="DS181" i="1" s="1"/>
  <c r="DS184" i="1" s="1"/>
  <c r="DS209" i="1" s="1"/>
  <c r="DG151" i="1"/>
  <c r="DG153" i="1" s="1"/>
  <c r="BB151" i="1"/>
  <c r="BB153" i="1" s="1"/>
  <c r="DD205" i="1"/>
  <c r="DD207" i="1" s="1"/>
  <c r="DD212" i="1" s="1"/>
  <c r="DD217" i="1" s="1"/>
  <c r="R151" i="1"/>
  <c r="R153" i="1" s="1"/>
  <c r="EH151" i="1"/>
  <c r="EH153" i="1" s="1"/>
  <c r="BX229" i="1"/>
  <c r="BX233" i="1" s="1"/>
  <c r="BX238" i="1" s="1"/>
  <c r="BX237" i="1"/>
  <c r="BX239" i="1" s="1"/>
  <c r="BX219" i="1"/>
  <c r="BV155" i="1"/>
  <c r="BV157" i="1" s="1"/>
  <c r="BV159" i="1" s="1"/>
  <c r="DB316" i="1"/>
  <c r="EP205" i="1"/>
  <c r="EP207" i="1" s="1"/>
  <c r="EP212" i="1" s="1"/>
  <c r="EP217" i="1" s="1"/>
  <c r="DF155" i="1"/>
  <c r="DF157" i="1" s="1"/>
  <c r="DF159" i="1" s="1"/>
  <c r="FM121" i="1"/>
  <c r="FM149" i="1"/>
  <c r="FM124" i="1"/>
  <c r="FM203" i="1" s="1"/>
  <c r="AB151" i="1"/>
  <c r="AB153" i="1" s="1"/>
  <c r="EG151" i="1"/>
  <c r="EG153" i="1" s="1"/>
  <c r="FD237" i="1"/>
  <c r="FD219" i="1"/>
  <c r="FD228" i="1"/>
  <c r="FD227" i="1"/>
  <c r="FD225" i="1"/>
  <c r="CO151" i="1"/>
  <c r="CO153" i="1" s="1"/>
  <c r="FB155" i="1"/>
  <c r="FB157" i="1"/>
  <c r="FB159" i="1" s="1"/>
  <c r="BK151" i="1"/>
  <c r="BK153" i="1" s="1"/>
  <c r="CV121" i="1"/>
  <c r="CV124" i="1"/>
  <c r="CV203" i="1" s="1"/>
  <c r="CV147" i="1"/>
  <c r="G155" i="1"/>
  <c r="G157" i="1"/>
  <c r="G159" i="1" s="1"/>
  <c r="AN121" i="1"/>
  <c r="AN124" i="1"/>
  <c r="AN203" i="1" s="1"/>
  <c r="AN147" i="1"/>
  <c r="DC205" i="1"/>
  <c r="DC207" i="1" s="1"/>
  <c r="DC212" i="1" s="1"/>
  <c r="DC217" i="1" s="1"/>
  <c r="ES151" i="1"/>
  <c r="ES153" i="1" s="1"/>
  <c r="I155" i="1"/>
  <c r="I157" i="1" s="1"/>
  <c r="I159" i="1" s="1"/>
  <c r="AO204" i="1" l="1"/>
  <c r="AO205" i="1" s="1"/>
  <c r="AO207" i="1" s="1"/>
  <c r="AO212" i="1" s="1"/>
  <c r="AO217" i="1" s="1"/>
  <c r="AO316" i="1"/>
  <c r="FO204" i="1"/>
  <c r="FO205" i="1" s="1"/>
  <c r="FO207" i="1" s="1"/>
  <c r="FO212" i="1" s="1"/>
  <c r="FO217" i="1" s="1"/>
  <c r="FO316" i="1"/>
  <c r="BG204" i="1"/>
  <c r="BG205" i="1" s="1"/>
  <c r="BG207" i="1" s="1"/>
  <c r="BG212" i="1" s="1"/>
  <c r="BG217" i="1" s="1"/>
  <c r="BG316" i="1"/>
  <c r="BV204" i="1"/>
  <c r="BV205" i="1" s="1"/>
  <c r="BV207" i="1" s="1"/>
  <c r="BV212" i="1" s="1"/>
  <c r="BV217" i="1" s="1"/>
  <c r="BV316" i="1"/>
  <c r="FP204" i="1"/>
  <c r="FP205" i="1" s="1"/>
  <c r="FP207" i="1" s="1"/>
  <c r="FP212" i="1" s="1"/>
  <c r="FP217" i="1" s="1"/>
  <c r="FP316" i="1"/>
  <c r="EU237" i="1"/>
  <c r="EU219" i="1"/>
  <c r="EU228" i="1"/>
  <c r="EU225" i="1"/>
  <c r="EU227" i="1"/>
  <c r="CJ204" i="1"/>
  <c r="CJ205" i="1" s="1"/>
  <c r="CJ207" i="1" s="1"/>
  <c r="CJ212" i="1" s="1"/>
  <c r="CJ217" i="1" s="1"/>
  <c r="CJ316" i="1"/>
  <c r="Q204" i="1"/>
  <c r="Q205" i="1" s="1"/>
  <c r="Q207" i="1" s="1"/>
  <c r="Q212" i="1" s="1"/>
  <c r="Q217" i="1" s="1"/>
  <c r="Q316" i="1"/>
  <c r="Y237" i="1"/>
  <c r="Y239" i="1" s="1"/>
  <c r="Y219" i="1"/>
  <c r="Y227" i="1"/>
  <c r="Y228" i="1"/>
  <c r="Y225" i="1"/>
  <c r="Y229" i="1" s="1"/>
  <c r="Y233" i="1" s="1"/>
  <c r="Y238" i="1" s="1"/>
  <c r="BI204" i="1"/>
  <c r="BI205" i="1" s="1"/>
  <c r="BI207" i="1" s="1"/>
  <c r="BI212" i="1" s="1"/>
  <c r="BI217" i="1" s="1"/>
  <c r="BI316" i="1"/>
  <c r="N204" i="1"/>
  <c r="N205" i="1" s="1"/>
  <c r="N207" i="1" s="1"/>
  <c r="N212" i="1" s="1"/>
  <c r="N217" i="1" s="1"/>
  <c r="N316" i="1"/>
  <c r="CH204" i="1"/>
  <c r="CH205" i="1" s="1"/>
  <c r="CH207" i="1" s="1"/>
  <c r="CH212" i="1" s="1"/>
  <c r="CH217" i="1" s="1"/>
  <c r="CH316" i="1"/>
  <c r="EF204" i="1"/>
  <c r="EF205" i="1" s="1"/>
  <c r="EF207" i="1" s="1"/>
  <c r="EF212" i="1" s="1"/>
  <c r="EF217" i="1" s="1"/>
  <c r="EF316" i="1"/>
  <c r="FQ204" i="1"/>
  <c r="FQ205" i="1" s="1"/>
  <c r="FQ207" i="1" s="1"/>
  <c r="FQ212" i="1" s="1"/>
  <c r="FQ217" i="1" s="1"/>
  <c r="FQ316" i="1"/>
  <c r="E204" i="1"/>
  <c r="E205" i="1" s="1"/>
  <c r="E207" i="1" s="1"/>
  <c r="E212" i="1" s="1"/>
  <c r="E217" i="1" s="1"/>
  <c r="E316" i="1"/>
  <c r="I204" i="1"/>
  <c r="I205" i="1" s="1"/>
  <c r="I207" i="1" s="1"/>
  <c r="I212" i="1" s="1"/>
  <c r="I217" i="1" s="1"/>
  <c r="I316" i="1"/>
  <c r="BR204" i="1"/>
  <c r="BR205" i="1" s="1"/>
  <c r="BR207" i="1" s="1"/>
  <c r="BR212" i="1" s="1"/>
  <c r="BR217" i="1" s="1"/>
  <c r="BR316" i="1"/>
  <c r="DH204" i="1"/>
  <c r="DH205" i="1" s="1"/>
  <c r="DH207" i="1" s="1"/>
  <c r="DH212" i="1" s="1"/>
  <c r="DH217" i="1" s="1"/>
  <c r="DH316" i="1"/>
  <c r="AJ204" i="1"/>
  <c r="AJ205" i="1" s="1"/>
  <c r="AJ207" i="1" s="1"/>
  <c r="AJ212" i="1" s="1"/>
  <c r="AJ217" i="1" s="1"/>
  <c r="AJ316" i="1"/>
  <c r="CL204" i="1"/>
  <c r="CL205" i="1" s="1"/>
  <c r="CL207" i="1" s="1"/>
  <c r="CL212" i="1" s="1"/>
  <c r="CL217" i="1" s="1"/>
  <c r="CL316" i="1"/>
  <c r="DF204" i="1"/>
  <c r="DF205" i="1" s="1"/>
  <c r="DF207" i="1" s="1"/>
  <c r="DF212" i="1" s="1"/>
  <c r="DF217" i="1" s="1"/>
  <c r="DF316" i="1"/>
  <c r="AG204" i="1"/>
  <c r="AG205" i="1" s="1"/>
  <c r="AG207" i="1" s="1"/>
  <c r="AG212" i="1" s="1"/>
  <c r="AG217" i="1" s="1"/>
  <c r="AG316" i="1"/>
  <c r="DN204" i="1"/>
  <c r="DN205" i="1" s="1"/>
  <c r="DN207" i="1" s="1"/>
  <c r="DN212" i="1" s="1"/>
  <c r="DN217" i="1" s="1"/>
  <c r="DN316" i="1"/>
  <c r="BB155" i="1"/>
  <c r="BB157" i="1" s="1"/>
  <c r="BB159" i="1" s="1"/>
  <c r="DJ155" i="1"/>
  <c r="DJ157" i="1" s="1"/>
  <c r="DJ159" i="1" s="1"/>
  <c r="ED151" i="1"/>
  <c r="ED153" i="1" s="1"/>
  <c r="DT151" i="1"/>
  <c r="DT153" i="1" s="1"/>
  <c r="G204" i="1"/>
  <c r="G205" i="1" s="1"/>
  <c r="G207" i="1" s="1"/>
  <c r="G212" i="1" s="1"/>
  <c r="G217" i="1" s="1"/>
  <c r="G316" i="1"/>
  <c r="EE155" i="1"/>
  <c r="EE157" i="1" s="1"/>
  <c r="EE159" i="1" s="1"/>
  <c r="BP155" i="1"/>
  <c r="BP157" i="1" s="1"/>
  <c r="BP159" i="1" s="1"/>
  <c r="FT155" i="1"/>
  <c r="FT157" i="1" s="1"/>
  <c r="FT159" i="1" s="1"/>
  <c r="EO155" i="1"/>
  <c r="EO157" i="1" s="1"/>
  <c r="EO159" i="1" s="1"/>
  <c r="AC204" i="1"/>
  <c r="AC205" i="1" s="1"/>
  <c r="AC207" i="1" s="1"/>
  <c r="AC212" i="1" s="1"/>
  <c r="AC217" i="1" s="1"/>
  <c r="AC316" i="1"/>
  <c r="ET155" i="1"/>
  <c r="ET157" i="1" s="1"/>
  <c r="ET159" i="1" s="1"/>
  <c r="DG155" i="1"/>
  <c r="DG157" i="1"/>
  <c r="DG159" i="1" s="1"/>
  <c r="CZ204" i="1"/>
  <c r="CZ205" i="1" s="1"/>
  <c r="CZ207" i="1" s="1"/>
  <c r="CZ212" i="1" s="1"/>
  <c r="CZ217" i="1" s="1"/>
  <c r="CZ316" i="1"/>
  <c r="BZ157" i="1"/>
  <c r="BZ159" i="1" s="1"/>
  <c r="BZ155" i="1"/>
  <c r="EA219" i="1"/>
  <c r="EA237" i="1"/>
  <c r="EA228" i="1"/>
  <c r="EA227" i="1"/>
  <c r="EA225" i="1"/>
  <c r="FL204" i="1"/>
  <c r="FL205" i="1" s="1"/>
  <c r="FL207" i="1" s="1"/>
  <c r="FL212" i="1" s="1"/>
  <c r="FL217" i="1" s="1"/>
  <c r="FL316" i="1"/>
  <c r="AU239" i="1"/>
  <c r="O204" i="1"/>
  <c r="O205" i="1" s="1"/>
  <c r="O207" i="1" s="1"/>
  <c r="O212" i="1" s="1"/>
  <c r="O217" i="1" s="1"/>
  <c r="O316" i="1"/>
  <c r="FR268" i="1"/>
  <c r="FR244" i="1"/>
  <c r="FR250" i="1" s="1"/>
  <c r="FK204" i="1"/>
  <c r="FK205" i="1" s="1"/>
  <c r="FK207" i="1" s="1"/>
  <c r="FK212" i="1" s="1"/>
  <c r="FK217" i="1" s="1"/>
  <c r="FK316" i="1"/>
  <c r="CS239" i="1"/>
  <c r="AI157" i="1"/>
  <c r="AI159" i="1" s="1"/>
  <c r="AI155" i="1"/>
  <c r="DA316" i="1"/>
  <c r="AW237" i="1"/>
  <c r="AW219" i="1"/>
  <c r="AW225" i="1"/>
  <c r="AW228" i="1"/>
  <c r="AW227" i="1"/>
  <c r="EV151" i="1"/>
  <c r="EV153" i="1" s="1"/>
  <c r="DL204" i="1"/>
  <c r="DL205" i="1" s="1"/>
  <c r="DL207" i="1" s="1"/>
  <c r="DL212" i="1" s="1"/>
  <c r="DL217" i="1" s="1"/>
  <c r="DL316" i="1"/>
  <c r="C177" i="1"/>
  <c r="C183" i="1"/>
  <c r="AX155" i="1"/>
  <c r="AX157" i="1"/>
  <c r="AX159" i="1" s="1"/>
  <c r="FN237" i="1"/>
  <c r="FN219" i="1"/>
  <c r="FN227" i="1"/>
  <c r="FN228" i="1"/>
  <c r="FN225" i="1"/>
  <c r="U155" i="1"/>
  <c r="U157" i="1"/>
  <c r="U159" i="1" s="1"/>
  <c r="DI237" i="1"/>
  <c r="DI219" i="1"/>
  <c r="DI228" i="1"/>
  <c r="DI227" i="1"/>
  <c r="DI225" i="1"/>
  <c r="EN237" i="1"/>
  <c r="EN219" i="1"/>
  <c r="EN225" i="1"/>
  <c r="EN228" i="1"/>
  <c r="EN227" i="1"/>
  <c r="FD229" i="1"/>
  <c r="FD233" i="1" s="1"/>
  <c r="FD238" i="1" s="1"/>
  <c r="AB155" i="1"/>
  <c r="AB157" i="1" s="1"/>
  <c r="AB159" i="1" s="1"/>
  <c r="EP219" i="1"/>
  <c r="EP237" i="1"/>
  <c r="EP228" i="1"/>
  <c r="EP227" i="1"/>
  <c r="EP225" i="1"/>
  <c r="DD237" i="1"/>
  <c r="DD219" i="1"/>
  <c r="DD227" i="1"/>
  <c r="DD228" i="1"/>
  <c r="DD225" i="1"/>
  <c r="DD229" i="1" s="1"/>
  <c r="DD233" i="1" s="1"/>
  <c r="DD238" i="1" s="1"/>
  <c r="DS155" i="1"/>
  <c r="DS157" i="1" s="1"/>
  <c r="DS159" i="1" s="1"/>
  <c r="CB155" i="1"/>
  <c r="CB157" i="1"/>
  <c r="CB159" i="1" s="1"/>
  <c r="CY237" i="1"/>
  <c r="CY219" i="1"/>
  <c r="CY225" i="1"/>
  <c r="CY228" i="1"/>
  <c r="CY227" i="1"/>
  <c r="AA155" i="1"/>
  <c r="AA157" i="1"/>
  <c r="AA159" i="1" s="1"/>
  <c r="BQ155" i="1"/>
  <c r="BQ157" i="1" s="1"/>
  <c r="BQ159" i="1" s="1"/>
  <c r="ER205" i="1"/>
  <c r="ER207" i="1" s="1"/>
  <c r="ER212" i="1" s="1"/>
  <c r="ER217" i="1" s="1"/>
  <c r="CG239" i="1"/>
  <c r="V155" i="1"/>
  <c r="V157" i="1" s="1"/>
  <c r="V159" i="1" s="1"/>
  <c r="AD155" i="1"/>
  <c r="AD157" i="1"/>
  <c r="AD159" i="1" s="1"/>
  <c r="DM151" i="1"/>
  <c r="DM153" i="1" s="1"/>
  <c r="CK151" i="1"/>
  <c r="CK153" i="1" s="1"/>
  <c r="CF268" i="1"/>
  <c r="CF244" i="1"/>
  <c r="CF250" i="1" s="1"/>
  <c r="DY239" i="1"/>
  <c r="ES155" i="1"/>
  <c r="ES157" i="1" s="1"/>
  <c r="ES159" i="1" s="1"/>
  <c r="FM151" i="1"/>
  <c r="FM153" i="1" s="1"/>
  <c r="BE155" i="1"/>
  <c r="BE157" i="1"/>
  <c r="BE159" i="1" s="1"/>
  <c r="DZ155" i="1"/>
  <c r="DZ157" i="1" s="1"/>
  <c r="DZ159" i="1" s="1"/>
  <c r="FH268" i="1"/>
  <c r="FH244" i="1"/>
  <c r="FH250" i="1" s="1"/>
  <c r="AP204" i="1"/>
  <c r="AP205" i="1" s="1"/>
  <c r="AP207" i="1" s="1"/>
  <c r="AP212" i="1" s="1"/>
  <c r="AP217" i="1" s="1"/>
  <c r="AP316" i="1"/>
  <c r="BA155" i="1"/>
  <c r="BA157" i="1" s="1"/>
  <c r="BA159" i="1" s="1"/>
  <c r="FS229" i="1"/>
  <c r="FS233" i="1" s="1"/>
  <c r="FS238" i="1" s="1"/>
  <c r="EY155" i="1"/>
  <c r="EY157" i="1" s="1"/>
  <c r="EY159" i="1" s="1"/>
  <c r="CX155" i="1"/>
  <c r="CX157" i="1"/>
  <c r="CX159" i="1" s="1"/>
  <c r="DW237" i="1"/>
  <c r="DW219" i="1"/>
  <c r="DW225" i="1"/>
  <c r="DW227" i="1"/>
  <c r="DW228" i="1"/>
  <c r="BO237" i="1"/>
  <c r="BO219" i="1"/>
  <c r="BO228" i="1"/>
  <c r="BO225" i="1"/>
  <c r="BO227" i="1"/>
  <c r="DC237" i="1"/>
  <c r="DC219" i="1"/>
  <c r="DC228" i="1"/>
  <c r="DC225" i="1"/>
  <c r="DC227" i="1"/>
  <c r="AU229" i="1"/>
  <c r="AU233" i="1" s="1"/>
  <c r="AU238" i="1" s="1"/>
  <c r="BS204" i="1"/>
  <c r="BS205" i="1" s="1"/>
  <c r="BS207" i="1" s="1"/>
  <c r="BS212" i="1" s="1"/>
  <c r="BS217" i="1" s="1"/>
  <c r="BS316" i="1"/>
  <c r="CO155" i="1"/>
  <c r="CO157" i="1"/>
  <c r="CO159" i="1" s="1"/>
  <c r="BX268" i="1"/>
  <c r="BX244" i="1"/>
  <c r="BX250" i="1" s="1"/>
  <c r="FI155" i="1"/>
  <c r="FI157" i="1" s="1"/>
  <c r="FI159" i="1" s="1"/>
  <c r="FU204" i="1"/>
  <c r="FU205" i="1" s="1"/>
  <c r="FU207" i="1" s="1"/>
  <c r="FU212" i="1" s="1"/>
  <c r="FU217" i="1" s="1"/>
  <c r="FU316" i="1"/>
  <c r="FV219" i="1"/>
  <c r="FV237" i="1"/>
  <c r="FV239" i="1" s="1"/>
  <c r="FV228" i="1"/>
  <c r="FV227" i="1"/>
  <c r="FV225" i="1"/>
  <c r="FV229" i="1" s="1"/>
  <c r="FV233" i="1" s="1"/>
  <c r="FV238" i="1" s="1"/>
  <c r="EH155" i="1"/>
  <c r="EH157" i="1" s="1"/>
  <c r="EH159" i="1" s="1"/>
  <c r="BJ151" i="1"/>
  <c r="BJ153" i="1" s="1"/>
  <c r="AK155" i="1"/>
  <c r="AK157" i="1"/>
  <c r="AK159" i="1" s="1"/>
  <c r="CM157" i="1"/>
  <c r="CM159" i="1" s="1"/>
  <c r="CM155" i="1"/>
  <c r="DE229" i="1"/>
  <c r="DE233" i="1" s="1"/>
  <c r="DE238" i="1" s="1"/>
  <c r="BM155" i="1"/>
  <c r="BM157" i="1"/>
  <c r="BM159" i="1" s="1"/>
  <c r="P155" i="1"/>
  <c r="P157" i="1" s="1"/>
  <c r="P159" i="1" s="1"/>
  <c r="CR155" i="1"/>
  <c r="CR157" i="1" s="1"/>
  <c r="CR159" i="1" s="1"/>
  <c r="DP239" i="1"/>
  <c r="DB239" i="1"/>
  <c r="Z155" i="1"/>
  <c r="Z157" i="1"/>
  <c r="Z159" i="1" s="1"/>
  <c r="FF268" i="1"/>
  <c r="FF244" i="1"/>
  <c r="FF250" i="1" s="1"/>
  <c r="CN155" i="1"/>
  <c r="CN157" i="1" s="1"/>
  <c r="CN159" i="1" s="1"/>
  <c r="X204" i="1"/>
  <c r="X205" i="1" s="1"/>
  <c r="X207" i="1" s="1"/>
  <c r="X212" i="1" s="1"/>
  <c r="X217" i="1" s="1"/>
  <c r="X316" i="1"/>
  <c r="AV219" i="1"/>
  <c r="AV237" i="1"/>
  <c r="AV228" i="1"/>
  <c r="AV225" i="1"/>
  <c r="AV229" i="1" s="1"/>
  <c r="AV233" i="1" s="1"/>
  <c r="AV238" i="1" s="1"/>
  <c r="AV227" i="1"/>
  <c r="EI155" i="1"/>
  <c r="EI157" i="1" s="1"/>
  <c r="EI159" i="1" s="1"/>
  <c r="EM237" i="1"/>
  <c r="EM239" i="1" s="1"/>
  <c r="EM219" i="1"/>
  <c r="EM228" i="1"/>
  <c r="EM227" i="1"/>
  <c r="EM225" i="1"/>
  <c r="EM229" i="1" s="1"/>
  <c r="EM233" i="1" s="1"/>
  <c r="EM238" i="1" s="1"/>
  <c r="FJ155" i="1"/>
  <c r="FJ157" i="1" s="1"/>
  <c r="FJ159" i="1" s="1"/>
  <c r="FW155" i="1"/>
  <c r="FW157" i="1" s="1"/>
  <c r="FW159" i="1" s="1"/>
  <c r="EX155" i="1"/>
  <c r="EX157" i="1" s="1"/>
  <c r="EX159" i="1" s="1"/>
  <c r="M219" i="1"/>
  <c r="M237" i="1"/>
  <c r="M227" i="1"/>
  <c r="M225" i="1"/>
  <c r="M228" i="1"/>
  <c r="DR219" i="1"/>
  <c r="DR237" i="1"/>
  <c r="DR225" i="1"/>
  <c r="DR228" i="1"/>
  <c r="DR227" i="1"/>
  <c r="FC157" i="1"/>
  <c r="FC159" i="1" s="1"/>
  <c r="FC155" i="1"/>
  <c r="DX219" i="1"/>
  <c r="DX237" i="1"/>
  <c r="DX225" i="1"/>
  <c r="DX229" i="1" s="1"/>
  <c r="DX233" i="1" s="1"/>
  <c r="DX238" i="1" s="1"/>
  <c r="DX227" i="1"/>
  <c r="DX228" i="1"/>
  <c r="AS157" i="1"/>
  <c r="AS159" i="1" s="1"/>
  <c r="AS155" i="1"/>
  <c r="BC204" i="1"/>
  <c r="BC205" i="1" s="1"/>
  <c r="BC207" i="1" s="1"/>
  <c r="BC212" i="1" s="1"/>
  <c r="BC217" i="1" s="1"/>
  <c r="BC316" i="1"/>
  <c r="BF155" i="1"/>
  <c r="BF157" i="1" s="1"/>
  <c r="BF159" i="1" s="1"/>
  <c r="DK157" i="1"/>
  <c r="DK159" i="1" s="1"/>
  <c r="DK155" i="1"/>
  <c r="AF157" i="1"/>
  <c r="AF159" i="1" s="1"/>
  <c r="AF155" i="1"/>
  <c r="EB237" i="1"/>
  <c r="EB219" i="1"/>
  <c r="EB225" i="1"/>
  <c r="EB228" i="1"/>
  <c r="EB227" i="1"/>
  <c r="BK157" i="1"/>
  <c r="BK159" i="1" s="1"/>
  <c r="BK155" i="1"/>
  <c r="CW204" i="1"/>
  <c r="CW205" i="1" s="1"/>
  <c r="CW207" i="1" s="1"/>
  <c r="CW212" i="1" s="1"/>
  <c r="CW217" i="1" s="1"/>
  <c r="CW316" i="1"/>
  <c r="AH237" i="1"/>
  <c r="AH219" i="1"/>
  <c r="AH225" i="1"/>
  <c r="AH227" i="1"/>
  <c r="AH228" i="1"/>
  <c r="CU155" i="1"/>
  <c r="CU157" i="1" s="1"/>
  <c r="CU159" i="1" s="1"/>
  <c r="S219" i="1"/>
  <c r="S237" i="1"/>
  <c r="S239" i="1" s="1"/>
  <c r="S228" i="1"/>
  <c r="S227" i="1"/>
  <c r="S225" i="1"/>
  <c r="S229" i="1" s="1"/>
  <c r="S233" i="1" s="1"/>
  <c r="S238" i="1" s="1"/>
  <c r="AZ204" i="1"/>
  <c r="AZ205" i="1" s="1"/>
  <c r="AZ207" i="1" s="1"/>
  <c r="AZ212" i="1" s="1"/>
  <c r="AZ217" i="1" s="1"/>
  <c r="AZ316" i="1"/>
  <c r="CQ219" i="1"/>
  <c r="CQ237" i="1"/>
  <c r="CQ225" i="1"/>
  <c r="CQ229" i="1" s="1"/>
  <c r="CQ233" i="1" s="1"/>
  <c r="CQ238" i="1" s="1"/>
  <c r="CQ228" i="1"/>
  <c r="CQ227" i="1"/>
  <c r="FB204" i="1"/>
  <c r="FB205" i="1" s="1"/>
  <c r="FB207" i="1" s="1"/>
  <c r="FB212" i="1" s="1"/>
  <c r="FB217" i="1" s="1"/>
  <c r="FB316" i="1"/>
  <c r="FG219" i="1"/>
  <c r="FG237" i="1"/>
  <c r="FG228" i="1"/>
  <c r="FG227" i="1"/>
  <c r="FG225" i="1"/>
  <c r="CI204" i="1"/>
  <c r="CI205" i="1" s="1"/>
  <c r="CI207" i="1" s="1"/>
  <c r="CI212" i="1" s="1"/>
  <c r="CI217" i="1" s="1"/>
  <c r="CI316" i="1"/>
  <c r="J219" i="1"/>
  <c r="J237" i="1"/>
  <c r="J228" i="1"/>
  <c r="J225" i="1"/>
  <c r="J227" i="1"/>
  <c r="CS229" i="1"/>
  <c r="CS233" i="1" s="1"/>
  <c r="CS238" i="1" s="1"/>
  <c r="AY204" i="1"/>
  <c r="AY205" i="1" s="1"/>
  <c r="AY207" i="1" s="1"/>
  <c r="AY212" i="1" s="1"/>
  <c r="AY217" i="1" s="1"/>
  <c r="AY316" i="1"/>
  <c r="FX315" i="1"/>
  <c r="FX275" i="1"/>
  <c r="FX324" i="1" s="1"/>
  <c r="FX271" i="1"/>
  <c r="FX278" i="1" s="1"/>
  <c r="FX285" i="1" s="1"/>
  <c r="FX300" i="1" s="1"/>
  <c r="FX281" i="1"/>
  <c r="FX79" i="1"/>
  <c r="C192" i="1"/>
  <c r="C247" i="1"/>
  <c r="C260" i="1" s="1"/>
  <c r="AQ205" i="1"/>
  <c r="AQ207" i="1" s="1"/>
  <c r="AQ212" i="1" s="1"/>
  <c r="AQ217" i="1" s="1"/>
  <c r="AN151" i="1"/>
  <c r="AN153" i="1" s="1"/>
  <c r="CV151" i="1"/>
  <c r="CV153" i="1" s="1"/>
  <c r="EG155" i="1"/>
  <c r="EG157" i="1" s="1"/>
  <c r="EG159" i="1" s="1"/>
  <c r="R155" i="1"/>
  <c r="R157" i="1" s="1"/>
  <c r="R159" i="1" s="1"/>
  <c r="T237" i="1"/>
  <c r="T219" i="1"/>
  <c r="T225" i="1"/>
  <c r="T228" i="1"/>
  <c r="T227" i="1"/>
  <c r="K151" i="1"/>
  <c r="K153" i="1" s="1"/>
  <c r="CD229" i="1"/>
  <c r="CD233" i="1" s="1"/>
  <c r="CD238" i="1" s="1"/>
  <c r="CD239" i="1" s="1"/>
  <c r="L155" i="1"/>
  <c r="L157" i="1" s="1"/>
  <c r="L159" i="1" s="1"/>
  <c r="DE239" i="1"/>
  <c r="BT239" i="1"/>
  <c r="DX316" i="1"/>
  <c r="DP229" i="1"/>
  <c r="DP233" i="1" s="1"/>
  <c r="DP238" i="1" s="1"/>
  <c r="DV151" i="1"/>
  <c r="DV153" i="1" s="1"/>
  <c r="CE155" i="1"/>
  <c r="CE157" i="1" s="1"/>
  <c r="CE159" i="1" s="1"/>
  <c r="AL151" i="1"/>
  <c r="AL153" i="1" s="1"/>
  <c r="DA205" i="1"/>
  <c r="DA207" i="1" s="1"/>
  <c r="DA212" i="1" s="1"/>
  <c r="DA217" i="1" s="1"/>
  <c r="FA219" i="1"/>
  <c r="FA237" i="1"/>
  <c r="FA225" i="1"/>
  <c r="FA227" i="1"/>
  <c r="FA228" i="1"/>
  <c r="BW155" i="1"/>
  <c r="BW157" i="1" s="1"/>
  <c r="BW159" i="1" s="1"/>
  <c r="BD155" i="1"/>
  <c r="BD157" i="1" s="1"/>
  <c r="BD159" i="1" s="1"/>
  <c r="C109" i="1"/>
  <c r="C119" i="1" s="1"/>
  <c r="AT155" i="1"/>
  <c r="AT157" i="1"/>
  <c r="AT159" i="1" s="1"/>
  <c r="AR155" i="1"/>
  <c r="AR157" i="1" s="1"/>
  <c r="AR159" i="1" s="1"/>
  <c r="EZ151" i="1"/>
  <c r="EZ153" i="1" s="1"/>
  <c r="BN219" i="1"/>
  <c r="BN237" i="1"/>
  <c r="BN228" i="1"/>
  <c r="BN225" i="1"/>
  <c r="BN229" i="1" s="1"/>
  <c r="BN233" i="1" s="1"/>
  <c r="BN238" i="1" s="1"/>
  <c r="BN227" i="1"/>
  <c r="DO237" i="1"/>
  <c r="DO219" i="1"/>
  <c r="DO227" i="1"/>
  <c r="DO225" i="1"/>
  <c r="DO228" i="1"/>
  <c r="C151" i="1"/>
  <c r="BU219" i="1"/>
  <c r="BU237" i="1"/>
  <c r="BU228" i="1"/>
  <c r="BU227" i="1"/>
  <c r="BU225" i="1"/>
  <c r="FD239" i="1"/>
  <c r="EJ155" i="1"/>
  <c r="EJ157" i="1"/>
  <c r="EJ159" i="1" s="1"/>
  <c r="AE229" i="1"/>
  <c r="AE233" i="1" s="1"/>
  <c r="AE238" i="1" s="1"/>
  <c r="AE239" i="1" s="1"/>
  <c r="W155" i="1"/>
  <c r="W157" i="1" s="1"/>
  <c r="W159" i="1" s="1"/>
  <c r="W204" i="1" s="1"/>
  <c r="W205" i="1" s="1"/>
  <c r="W207" i="1" s="1"/>
  <c r="W212" i="1" s="1"/>
  <c r="W217" i="1" s="1"/>
  <c r="EL155" i="1"/>
  <c r="EL157" i="1" s="1"/>
  <c r="EL159" i="1" s="1"/>
  <c r="F155" i="1"/>
  <c r="F157" i="1"/>
  <c r="F159" i="1" s="1"/>
  <c r="D157" i="1"/>
  <c r="D159" i="1" s="1"/>
  <c r="D155" i="1"/>
  <c r="EK157" i="1"/>
  <c r="EK159" i="1" s="1"/>
  <c r="EK155" i="1"/>
  <c r="CA155" i="1"/>
  <c r="CA157" i="1"/>
  <c r="CA159" i="1" s="1"/>
  <c r="FS239" i="1"/>
  <c r="H155" i="1"/>
  <c r="H157" i="1" s="1"/>
  <c r="H159" i="1" s="1"/>
  <c r="FE157" i="1"/>
  <c r="FE159" i="1" s="1"/>
  <c r="FE155" i="1"/>
  <c r="DB229" i="1"/>
  <c r="DB233" i="1" s="1"/>
  <c r="DB238" i="1" s="1"/>
  <c r="CC155" i="1"/>
  <c r="CC157" i="1" s="1"/>
  <c r="CC159" i="1" s="1"/>
  <c r="BH151" i="1"/>
  <c r="BH153" i="1" s="1"/>
  <c r="EQ157" i="1"/>
  <c r="EQ159" i="1" s="1"/>
  <c r="EQ155" i="1"/>
  <c r="C118" i="1"/>
  <c r="C115" i="1"/>
  <c r="C120" i="1" s="1"/>
  <c r="C175" i="1" s="1"/>
  <c r="C179" i="1" s="1"/>
  <c r="C181" i="1" s="1"/>
  <c r="C184" i="1" s="1"/>
  <c r="CT237" i="1"/>
  <c r="CT219" i="1"/>
  <c r="CT227" i="1"/>
  <c r="CT228" i="1"/>
  <c r="CT225" i="1"/>
  <c r="CT229" i="1" s="1"/>
  <c r="CT233" i="1" s="1"/>
  <c r="CT238" i="1" s="1"/>
  <c r="DU229" i="1"/>
  <c r="DU233" i="1" s="1"/>
  <c r="DU238" i="1" s="1"/>
  <c r="DU239" i="1" s="1"/>
  <c r="EW155" i="1"/>
  <c r="EW157" i="1" s="1"/>
  <c r="EW159" i="1" s="1"/>
  <c r="CP151" i="1"/>
  <c r="CP153" i="1" s="1"/>
  <c r="BL155" i="1"/>
  <c r="BL157" i="1" s="1"/>
  <c r="BL159" i="1" s="1"/>
  <c r="EC219" i="1"/>
  <c r="EC237" i="1"/>
  <c r="EC227" i="1"/>
  <c r="EC228" i="1"/>
  <c r="EC225" i="1"/>
  <c r="DQ157" i="1"/>
  <c r="DQ159" i="1" s="1"/>
  <c r="DQ155" i="1"/>
  <c r="DY229" i="1"/>
  <c r="DY233" i="1" s="1"/>
  <c r="DY238" i="1" s="1"/>
  <c r="BU316" i="1"/>
  <c r="AQ316" i="1"/>
  <c r="AM229" i="1"/>
  <c r="AM233" i="1" s="1"/>
  <c r="AM238" i="1" s="1"/>
  <c r="AM239" i="1" s="1"/>
  <c r="BY239" i="1"/>
  <c r="BF204" i="1" l="1"/>
  <c r="BF205" i="1" s="1"/>
  <c r="BF207" i="1" s="1"/>
  <c r="BF212" i="1" s="1"/>
  <c r="BF217" i="1" s="1"/>
  <c r="BF316" i="1"/>
  <c r="EE204" i="1"/>
  <c r="EE205" i="1" s="1"/>
  <c r="EE207" i="1" s="1"/>
  <c r="EE212" i="1" s="1"/>
  <c r="EE217" i="1" s="1"/>
  <c r="EE316" i="1"/>
  <c r="V204" i="1"/>
  <c r="V205" i="1" s="1"/>
  <c r="V207" i="1" s="1"/>
  <c r="V212" i="1" s="1"/>
  <c r="V217" i="1" s="1"/>
  <c r="V316" i="1"/>
  <c r="L204" i="1"/>
  <c r="L205" i="1" s="1"/>
  <c r="L207" i="1" s="1"/>
  <c r="L212" i="1" s="1"/>
  <c r="L217" i="1" s="1"/>
  <c r="L316" i="1"/>
  <c r="R204" i="1"/>
  <c r="R205" i="1" s="1"/>
  <c r="R207" i="1" s="1"/>
  <c r="R212" i="1" s="1"/>
  <c r="R217" i="1" s="1"/>
  <c r="R316" i="1"/>
  <c r="EW204" i="1"/>
  <c r="EW205" i="1" s="1"/>
  <c r="EW207" i="1" s="1"/>
  <c r="EW212" i="1" s="1"/>
  <c r="EW217" i="1" s="1"/>
  <c r="EW316" i="1"/>
  <c r="FJ204" i="1"/>
  <c r="FJ205" i="1" s="1"/>
  <c r="FJ207" i="1" s="1"/>
  <c r="FJ212" i="1" s="1"/>
  <c r="FJ217" i="1" s="1"/>
  <c r="FJ316" i="1"/>
  <c r="W219" i="1"/>
  <c r="W237" i="1"/>
  <c r="W225" i="1"/>
  <c r="W227" i="1"/>
  <c r="W228" i="1"/>
  <c r="CC204" i="1"/>
  <c r="CC205" i="1" s="1"/>
  <c r="CC207" i="1" s="1"/>
  <c r="CC212" i="1" s="1"/>
  <c r="CC217" i="1" s="1"/>
  <c r="CC316" i="1"/>
  <c r="CD268" i="1"/>
  <c r="CD244" i="1"/>
  <c r="CD250" i="1" s="1"/>
  <c r="DJ204" i="1"/>
  <c r="DJ205" i="1" s="1"/>
  <c r="DJ207" i="1" s="1"/>
  <c r="DJ212" i="1" s="1"/>
  <c r="DJ217" i="1" s="1"/>
  <c r="DJ316" i="1"/>
  <c r="H204" i="1"/>
  <c r="H205" i="1" s="1"/>
  <c r="H207" i="1" s="1"/>
  <c r="H212" i="1" s="1"/>
  <c r="H217" i="1" s="1"/>
  <c r="H316" i="1"/>
  <c r="DS204" i="1"/>
  <c r="DS205" i="1" s="1"/>
  <c r="DS207" i="1" s="1"/>
  <c r="DS212" i="1" s="1"/>
  <c r="DS217" i="1" s="1"/>
  <c r="DS316" i="1"/>
  <c r="AM268" i="1"/>
  <c r="AM244" i="1"/>
  <c r="AM250" i="1" s="1"/>
  <c r="ES204" i="1"/>
  <c r="ES205" i="1" s="1"/>
  <c r="ES207" i="1" s="1"/>
  <c r="ES212" i="1" s="1"/>
  <c r="ES217" i="1" s="1"/>
  <c r="ES316" i="1"/>
  <c r="AB204" i="1"/>
  <c r="AB205" i="1" s="1"/>
  <c r="AB207" i="1" s="1"/>
  <c r="AB212" i="1" s="1"/>
  <c r="AB217" i="1" s="1"/>
  <c r="AB316" i="1"/>
  <c r="AE268" i="1"/>
  <c r="AE244" i="1"/>
  <c r="AE250" i="1" s="1"/>
  <c r="BD204" i="1"/>
  <c r="BD205" i="1" s="1"/>
  <c r="BD207" i="1" s="1"/>
  <c r="BD212" i="1" s="1"/>
  <c r="BD217" i="1" s="1"/>
  <c r="BD316" i="1"/>
  <c r="EG204" i="1"/>
  <c r="EG205" i="1" s="1"/>
  <c r="EG207" i="1" s="1"/>
  <c r="EG212" i="1" s="1"/>
  <c r="EG217" i="1" s="1"/>
  <c r="EG316" i="1"/>
  <c r="CU204" i="1"/>
  <c r="CU205" i="1" s="1"/>
  <c r="CU207" i="1" s="1"/>
  <c r="CU212" i="1" s="1"/>
  <c r="CU217" i="1" s="1"/>
  <c r="CU316" i="1"/>
  <c r="CR204" i="1"/>
  <c r="CR205" i="1" s="1"/>
  <c r="CR207" i="1" s="1"/>
  <c r="CR212" i="1" s="1"/>
  <c r="CR217" i="1" s="1"/>
  <c r="CR316" i="1"/>
  <c r="EO204" i="1"/>
  <c r="EO205" i="1" s="1"/>
  <c r="EO207" i="1" s="1"/>
  <c r="EO212" i="1" s="1"/>
  <c r="EO217" i="1" s="1"/>
  <c r="EO316" i="1"/>
  <c r="BL204" i="1"/>
  <c r="BL205" i="1" s="1"/>
  <c r="BL207" i="1" s="1"/>
  <c r="BL212" i="1" s="1"/>
  <c r="BL217" i="1" s="1"/>
  <c r="BL316" i="1"/>
  <c r="BW204" i="1"/>
  <c r="BW205" i="1" s="1"/>
  <c r="BW207" i="1" s="1"/>
  <c r="BW212" i="1" s="1"/>
  <c r="BW217" i="1" s="1"/>
  <c r="BW316" i="1"/>
  <c r="CE204" i="1"/>
  <c r="CE205" i="1" s="1"/>
  <c r="CE207" i="1" s="1"/>
  <c r="CE212" i="1" s="1"/>
  <c r="CE217" i="1" s="1"/>
  <c r="CE316" i="1"/>
  <c r="EX204" i="1"/>
  <c r="EX205" i="1" s="1"/>
  <c r="EX207" i="1" s="1"/>
  <c r="EX212" i="1" s="1"/>
  <c r="EX217" i="1" s="1"/>
  <c r="EX316" i="1"/>
  <c r="EI204" i="1"/>
  <c r="EI205" i="1" s="1"/>
  <c r="EI207" i="1" s="1"/>
  <c r="EI212" i="1" s="1"/>
  <c r="EI217" i="1" s="1"/>
  <c r="EI316" i="1"/>
  <c r="CN204" i="1"/>
  <c r="CN205" i="1" s="1"/>
  <c r="CN207" i="1" s="1"/>
  <c r="CN212" i="1" s="1"/>
  <c r="CN217" i="1" s="1"/>
  <c r="CN316" i="1"/>
  <c r="P204" i="1"/>
  <c r="P205" i="1" s="1"/>
  <c r="P207" i="1" s="1"/>
  <c r="P212" i="1" s="1"/>
  <c r="P217" i="1" s="1"/>
  <c r="P316" i="1"/>
  <c r="BQ204" i="1"/>
  <c r="BQ205" i="1" s="1"/>
  <c r="BQ207" i="1" s="1"/>
  <c r="BQ212" i="1" s="1"/>
  <c r="BQ217" i="1" s="1"/>
  <c r="BQ316" i="1"/>
  <c r="FT204" i="1"/>
  <c r="FT205" i="1" s="1"/>
  <c r="FT207" i="1" s="1"/>
  <c r="FT212" i="1" s="1"/>
  <c r="FT217" i="1" s="1"/>
  <c r="FT316" i="1"/>
  <c r="BB204" i="1"/>
  <c r="BB205" i="1" s="1"/>
  <c r="BB207" i="1" s="1"/>
  <c r="BB212" i="1" s="1"/>
  <c r="BB217" i="1" s="1"/>
  <c r="BB316" i="1"/>
  <c r="FZ184" i="1"/>
  <c r="C209" i="1"/>
  <c r="FW204" i="1"/>
  <c r="FW205" i="1" s="1"/>
  <c r="FW207" i="1" s="1"/>
  <c r="FW212" i="1" s="1"/>
  <c r="FW217" i="1" s="1"/>
  <c r="FW316" i="1"/>
  <c r="EH204" i="1"/>
  <c r="EH205" i="1" s="1"/>
  <c r="EH207" i="1" s="1"/>
  <c r="EH212" i="1" s="1"/>
  <c r="EH217" i="1" s="1"/>
  <c r="EH316" i="1"/>
  <c r="FI204" i="1"/>
  <c r="FI205" i="1" s="1"/>
  <c r="FI207" i="1" s="1"/>
  <c r="FI212" i="1" s="1"/>
  <c r="FI217" i="1" s="1"/>
  <c r="FI316" i="1"/>
  <c r="DZ204" i="1"/>
  <c r="DZ205" i="1" s="1"/>
  <c r="DZ207" i="1" s="1"/>
  <c r="DZ212" i="1" s="1"/>
  <c r="DZ217" i="1" s="1"/>
  <c r="DZ316" i="1"/>
  <c r="BP204" i="1"/>
  <c r="BP205" i="1" s="1"/>
  <c r="BP207" i="1" s="1"/>
  <c r="BP212" i="1" s="1"/>
  <c r="BP217" i="1" s="1"/>
  <c r="BP316" i="1"/>
  <c r="EY204" i="1"/>
  <c r="EY205" i="1" s="1"/>
  <c r="EY207" i="1" s="1"/>
  <c r="EY212" i="1" s="1"/>
  <c r="EY217" i="1" s="1"/>
  <c r="EY316" i="1"/>
  <c r="DU268" i="1"/>
  <c r="DU244" i="1"/>
  <c r="DU250" i="1" s="1"/>
  <c r="AR204" i="1"/>
  <c r="AR205" i="1" s="1"/>
  <c r="AR207" i="1" s="1"/>
  <c r="AR212" i="1" s="1"/>
  <c r="AR217" i="1" s="1"/>
  <c r="AR316" i="1"/>
  <c r="EL204" i="1"/>
  <c r="EL205" i="1" s="1"/>
  <c r="EL207" i="1" s="1"/>
  <c r="EL212" i="1" s="1"/>
  <c r="EL217" i="1" s="1"/>
  <c r="EL316" i="1"/>
  <c r="BA204" i="1"/>
  <c r="BA205" i="1" s="1"/>
  <c r="BA207" i="1" s="1"/>
  <c r="BA212" i="1" s="1"/>
  <c r="BA217" i="1" s="1"/>
  <c r="BA316" i="1"/>
  <c r="ET204" i="1"/>
  <c r="ET205" i="1" s="1"/>
  <c r="ET207" i="1" s="1"/>
  <c r="ET212" i="1" s="1"/>
  <c r="ET217" i="1" s="1"/>
  <c r="ET316" i="1"/>
  <c r="CV155" i="1"/>
  <c r="CV157" i="1" s="1"/>
  <c r="CV159" i="1" s="1"/>
  <c r="FV268" i="1"/>
  <c r="FV244" i="1"/>
  <c r="FV250" i="1" s="1"/>
  <c r="AX204" i="1"/>
  <c r="AX205" i="1" s="1"/>
  <c r="AX207" i="1" s="1"/>
  <c r="AX212" i="1" s="1"/>
  <c r="AX217" i="1" s="1"/>
  <c r="AX316" i="1"/>
  <c r="DG204" i="1"/>
  <c r="DG205" i="1" s="1"/>
  <c r="DG207" i="1" s="1"/>
  <c r="DG212" i="1" s="1"/>
  <c r="DG217" i="1" s="1"/>
  <c r="DG316" i="1"/>
  <c r="I219" i="1"/>
  <c r="I237" i="1"/>
  <c r="I239" i="1" s="1"/>
  <c r="I227" i="1"/>
  <c r="I228" i="1"/>
  <c r="I225" i="1"/>
  <c r="I229" i="1" s="1"/>
  <c r="I233" i="1" s="1"/>
  <c r="I238" i="1" s="1"/>
  <c r="CA204" i="1"/>
  <c r="CA205" i="1" s="1"/>
  <c r="CA207" i="1" s="1"/>
  <c r="CA212" i="1" s="1"/>
  <c r="CA217" i="1" s="1"/>
  <c r="CA316" i="1"/>
  <c r="DE268" i="1"/>
  <c r="DE244" i="1"/>
  <c r="DE250" i="1" s="1"/>
  <c r="CQ239" i="1"/>
  <c r="CY229" i="1"/>
  <c r="CY233" i="1" s="1"/>
  <c r="CY238" i="1" s="1"/>
  <c r="U204" i="1"/>
  <c r="U205" i="1" s="1"/>
  <c r="U207" i="1" s="1"/>
  <c r="U212" i="1" s="1"/>
  <c r="U217" i="1" s="1"/>
  <c r="U316" i="1"/>
  <c r="AW239" i="1"/>
  <c r="FR315" i="1"/>
  <c r="FR285" i="1"/>
  <c r="FR300" i="1" s="1"/>
  <c r="FR281" i="1"/>
  <c r="FR271" i="1"/>
  <c r="FR278" i="1" s="1"/>
  <c r="FR275" i="1"/>
  <c r="FR324" i="1" s="1"/>
  <c r="FR79" i="1"/>
  <c r="F204" i="1"/>
  <c r="F205" i="1" s="1"/>
  <c r="F207" i="1" s="1"/>
  <c r="F212" i="1" s="1"/>
  <c r="F217" i="1" s="1"/>
  <c r="F316" i="1"/>
  <c r="FG239" i="1"/>
  <c r="DQ204" i="1"/>
  <c r="DQ205" i="1" s="1"/>
  <c r="DQ207" i="1" s="1"/>
  <c r="DQ212" i="1" s="1"/>
  <c r="DQ217" i="1" s="1"/>
  <c r="DQ316" i="1"/>
  <c r="FE204" i="1"/>
  <c r="FE205" i="1" s="1"/>
  <c r="FE207" i="1" s="1"/>
  <c r="FE212" i="1" s="1"/>
  <c r="FE217" i="1" s="1"/>
  <c r="FE316" i="1"/>
  <c r="AS204" i="1"/>
  <c r="AS205" i="1" s="1"/>
  <c r="AS207" i="1" s="1"/>
  <c r="AS212" i="1" s="1"/>
  <c r="AS217" i="1" s="1"/>
  <c r="AS316" i="1"/>
  <c r="M239" i="1"/>
  <c r="BE204" i="1"/>
  <c r="BE205" i="1" s="1"/>
  <c r="BE207" i="1" s="1"/>
  <c r="BE212" i="1" s="1"/>
  <c r="BE217" i="1" s="1"/>
  <c r="BE316" i="1"/>
  <c r="DY268" i="1"/>
  <c r="DY244" i="1"/>
  <c r="DY250" i="1" s="1"/>
  <c r="AD204" i="1"/>
  <c r="AD205" i="1" s="1"/>
  <c r="AD207" i="1" s="1"/>
  <c r="AD212" i="1" s="1"/>
  <c r="AD217" i="1" s="1"/>
  <c r="AD316" i="1"/>
  <c r="CB204" i="1"/>
  <c r="CB205" i="1" s="1"/>
  <c r="CB207" i="1" s="1"/>
  <c r="CB212" i="1" s="1"/>
  <c r="CB217" i="1" s="1"/>
  <c r="CB316" i="1"/>
  <c r="CS268" i="1"/>
  <c r="CS244" i="1"/>
  <c r="CS250" i="1" s="1"/>
  <c r="BZ204" i="1"/>
  <c r="BZ205" i="1" s="1"/>
  <c r="BZ207" i="1" s="1"/>
  <c r="BZ212" i="1" s="1"/>
  <c r="BZ217" i="1" s="1"/>
  <c r="BZ316" i="1"/>
  <c r="AC219" i="1"/>
  <c r="AC237" i="1"/>
  <c r="AC227" i="1"/>
  <c r="AC225" i="1"/>
  <c r="AC229" i="1" s="1"/>
  <c r="AC233" i="1" s="1"/>
  <c r="AC238" i="1" s="1"/>
  <c r="AC228" i="1"/>
  <c r="CJ237" i="1"/>
  <c r="CJ239" i="1" s="1"/>
  <c r="CJ219" i="1"/>
  <c r="CJ227" i="1"/>
  <c r="CJ228" i="1"/>
  <c r="CJ225" i="1"/>
  <c r="CJ229" i="1" s="1"/>
  <c r="CJ233" i="1" s="1"/>
  <c r="CJ238" i="1" s="1"/>
  <c r="BY268" i="1"/>
  <c r="BY244" i="1"/>
  <c r="BY250" i="1" s="1"/>
  <c r="EC229" i="1"/>
  <c r="EC233" i="1" s="1"/>
  <c r="EC238" i="1" s="1"/>
  <c r="CP155" i="1"/>
  <c r="CP157" i="1" s="1"/>
  <c r="CP159" i="1" s="1"/>
  <c r="CT239" i="1"/>
  <c r="DA219" i="1"/>
  <c r="DA237" i="1"/>
  <c r="DA228" i="1"/>
  <c r="DA227" i="1"/>
  <c r="DA225" i="1"/>
  <c r="DA229" i="1" s="1"/>
  <c r="DA233" i="1" s="1"/>
  <c r="DA238" i="1" s="1"/>
  <c r="C216" i="1"/>
  <c r="FZ216" i="1" s="1"/>
  <c r="FZ192" i="1"/>
  <c r="AY219" i="1"/>
  <c r="AY237" i="1"/>
  <c r="AY228" i="1"/>
  <c r="AY227" i="1"/>
  <c r="AY225" i="1"/>
  <c r="CI237" i="1"/>
  <c r="CI219" i="1"/>
  <c r="CI228" i="1"/>
  <c r="CI225" i="1"/>
  <c r="CI229" i="1" s="1"/>
  <c r="CI233" i="1" s="1"/>
  <c r="CI238" i="1" s="1"/>
  <c r="CI227" i="1"/>
  <c r="AH229" i="1"/>
  <c r="AH233" i="1" s="1"/>
  <c r="AH238" i="1" s="1"/>
  <c r="AH239" i="1" s="1"/>
  <c r="BO229" i="1"/>
  <c r="BO233" i="1" s="1"/>
  <c r="BO238" i="1" s="1"/>
  <c r="BO239" i="1" s="1"/>
  <c r="DD239" i="1"/>
  <c r="FL219" i="1"/>
  <c r="FL237" i="1"/>
  <c r="FL228" i="1"/>
  <c r="FL227" i="1"/>
  <c r="FL225" i="1"/>
  <c r="FL229" i="1" s="1"/>
  <c r="FL233" i="1" s="1"/>
  <c r="FL238" i="1" s="1"/>
  <c r="DF237" i="1"/>
  <c r="DF219" i="1"/>
  <c r="DF227" i="1"/>
  <c r="DF228" i="1"/>
  <c r="DF225" i="1"/>
  <c r="BR237" i="1"/>
  <c r="BR219" i="1"/>
  <c r="BR228" i="1"/>
  <c r="BR227" i="1"/>
  <c r="BR225" i="1"/>
  <c r="EF219" i="1"/>
  <c r="EF237" i="1"/>
  <c r="EF225" i="1"/>
  <c r="EF227" i="1"/>
  <c r="EF228" i="1"/>
  <c r="BV219" i="1"/>
  <c r="BV237" i="1"/>
  <c r="BV227" i="1"/>
  <c r="BV225" i="1"/>
  <c r="BV228" i="1"/>
  <c r="C121" i="1"/>
  <c r="C153" i="1"/>
  <c r="C124" i="1"/>
  <c r="FS268" i="1"/>
  <c r="FS244" i="1"/>
  <c r="FS250" i="1" s="1"/>
  <c r="BJ157" i="1"/>
  <c r="BJ159" i="1" s="1"/>
  <c r="BJ155" i="1"/>
  <c r="BX315" i="1"/>
  <c r="BX275" i="1"/>
  <c r="BX324" i="1" s="1"/>
  <c r="BX271" i="1"/>
  <c r="BX278" i="1" s="1"/>
  <c r="BX285" i="1" s="1"/>
  <c r="BX300" i="1" s="1"/>
  <c r="BX281" i="1"/>
  <c r="BX79" i="1"/>
  <c r="G237" i="1"/>
  <c r="G219" i="1"/>
  <c r="G228" i="1"/>
  <c r="G225" i="1"/>
  <c r="G227" i="1"/>
  <c r="CH219" i="1"/>
  <c r="CH237" i="1"/>
  <c r="CH225" i="1"/>
  <c r="CH228" i="1"/>
  <c r="CH227" i="1"/>
  <c r="J229" i="1"/>
  <c r="J233" i="1" s="1"/>
  <c r="J238" i="1" s="1"/>
  <c r="EM268" i="1"/>
  <c r="EM244" i="1"/>
  <c r="EM250" i="1" s="1"/>
  <c r="CG268" i="1"/>
  <c r="CG244" i="1"/>
  <c r="CG250" i="1" s="1"/>
  <c r="DT157" i="1"/>
  <c r="DT159" i="1" s="1"/>
  <c r="DT155" i="1"/>
  <c r="AT204" i="1"/>
  <c r="AT205" i="1" s="1"/>
  <c r="AT207" i="1" s="1"/>
  <c r="AT212" i="1" s="1"/>
  <c r="AT217" i="1" s="1"/>
  <c r="AT316" i="1"/>
  <c r="CW219" i="1"/>
  <c r="CW237" i="1"/>
  <c r="CW239" i="1" s="1"/>
  <c r="CW227" i="1"/>
  <c r="CW228" i="1"/>
  <c r="CW225" i="1"/>
  <c r="CW229" i="1" s="1"/>
  <c r="CW233" i="1" s="1"/>
  <c r="CW238" i="1" s="1"/>
  <c r="EK204" i="1"/>
  <c r="EK205" i="1" s="1"/>
  <c r="EK207" i="1" s="1"/>
  <c r="EK212" i="1" s="1"/>
  <c r="EK217" i="1" s="1"/>
  <c r="EK316" i="1"/>
  <c r="K155" i="1"/>
  <c r="K157" i="1" s="1"/>
  <c r="K159" i="1" s="1"/>
  <c r="FB219" i="1"/>
  <c r="FB237" i="1"/>
  <c r="FB225" i="1"/>
  <c r="FB228" i="1"/>
  <c r="FB227" i="1"/>
  <c r="AF204" i="1"/>
  <c r="AF205" i="1" s="1"/>
  <c r="AF207" i="1" s="1"/>
  <c r="AF212" i="1" s="1"/>
  <c r="AF217" i="1" s="1"/>
  <c r="AF316" i="1"/>
  <c r="AK204" i="1"/>
  <c r="AK205" i="1" s="1"/>
  <c r="AK207" i="1" s="1"/>
  <c r="AK212" i="1" s="1"/>
  <c r="AK217" i="1" s="1"/>
  <c r="AK316" i="1"/>
  <c r="AA204" i="1"/>
  <c r="AA205" i="1" s="1"/>
  <c r="AA207" i="1" s="1"/>
  <c r="AA212" i="1" s="1"/>
  <c r="AA217" i="1" s="1"/>
  <c r="AA316" i="1"/>
  <c r="BH155" i="1"/>
  <c r="BH157" i="1" s="1"/>
  <c r="BH159" i="1" s="1"/>
  <c r="D204" i="1"/>
  <c r="D205" i="1" s="1"/>
  <c r="D207" i="1" s="1"/>
  <c r="D212" i="1" s="1"/>
  <c r="D217" i="1" s="1"/>
  <c r="D316" i="1"/>
  <c r="AL157" i="1"/>
  <c r="AL159" i="1" s="1"/>
  <c r="AL155" i="1"/>
  <c r="FG229" i="1"/>
  <c r="FG233" i="1" s="1"/>
  <c r="FG238" i="1" s="1"/>
  <c r="EB229" i="1"/>
  <c r="EB233" i="1" s="1"/>
  <c r="EB238" i="1" s="1"/>
  <c r="EB239" i="1" s="1"/>
  <c r="DK204" i="1"/>
  <c r="DK205" i="1" s="1"/>
  <c r="DK207" i="1" s="1"/>
  <c r="DK212" i="1" s="1"/>
  <c r="DK217" i="1" s="1"/>
  <c r="DK316" i="1"/>
  <c r="DR229" i="1"/>
  <c r="DR233" i="1" s="1"/>
  <c r="DR238" i="1" s="1"/>
  <c r="DR239" i="1" s="1"/>
  <c r="AV239" i="1"/>
  <c r="FF315" i="1"/>
  <c r="FF285" i="1"/>
  <c r="FF300" i="1" s="1"/>
  <c r="FF275" i="1"/>
  <c r="FF324" i="1" s="1"/>
  <c r="FF271" i="1"/>
  <c r="FF278" i="1" s="1"/>
  <c r="FF281" i="1" s="1"/>
  <c r="FF79" i="1"/>
  <c r="CF315" i="1"/>
  <c r="CF275" i="1"/>
  <c r="CF324" i="1" s="1"/>
  <c r="CF281" i="1"/>
  <c r="CF271" i="1"/>
  <c r="CF278" i="1" s="1"/>
  <c r="CF285" i="1" s="1"/>
  <c r="CF300" i="1" s="1"/>
  <c r="CF79" i="1"/>
  <c r="EP229" i="1"/>
  <c r="EP233" i="1" s="1"/>
  <c r="EP238" i="1" s="1"/>
  <c r="AW229" i="1"/>
  <c r="AW233" i="1" s="1"/>
  <c r="AW238" i="1" s="1"/>
  <c r="FK219" i="1"/>
  <c r="FK237" i="1"/>
  <c r="FK225" i="1"/>
  <c r="FK227" i="1"/>
  <c r="FK228" i="1"/>
  <c r="EA229" i="1"/>
  <c r="EA233" i="1" s="1"/>
  <c r="EA238" i="1" s="1"/>
  <c r="CZ219" i="1"/>
  <c r="CZ237" i="1"/>
  <c r="CZ228" i="1"/>
  <c r="CZ227" i="1"/>
  <c r="CZ225" i="1"/>
  <c r="EU229" i="1"/>
  <c r="EU233" i="1" s="1"/>
  <c r="EU238" i="1" s="1"/>
  <c r="BT268" i="1"/>
  <c r="BT244" i="1"/>
  <c r="BT250" i="1" s="1"/>
  <c r="FX295" i="1"/>
  <c r="FX301" i="1" s="1"/>
  <c r="FX290" i="1"/>
  <c r="FX293" i="1" s="1"/>
  <c r="FX287" i="1"/>
  <c r="FX323" i="1" s="1"/>
  <c r="FX284" i="1"/>
  <c r="FX298" i="1" s="1"/>
  <c r="BM204" i="1"/>
  <c r="BM205" i="1" s="1"/>
  <c r="BM207" i="1" s="1"/>
  <c r="BM212" i="1" s="1"/>
  <c r="BM217" i="1" s="1"/>
  <c r="BM316" i="1"/>
  <c r="CX204" i="1"/>
  <c r="CX205" i="1" s="1"/>
  <c r="CX207" i="1" s="1"/>
  <c r="CX212" i="1" s="1"/>
  <c r="CX217" i="1" s="1"/>
  <c r="CX316" i="1"/>
  <c r="CL219" i="1"/>
  <c r="CL237" i="1"/>
  <c r="CL239" i="1" s="1"/>
  <c r="CL228" i="1"/>
  <c r="CL227" i="1"/>
  <c r="CL225" i="1"/>
  <c r="CL229" i="1" s="1"/>
  <c r="CL233" i="1" s="1"/>
  <c r="CL238" i="1" s="1"/>
  <c r="EC239" i="1"/>
  <c r="EJ204" i="1"/>
  <c r="EJ205" i="1" s="1"/>
  <c r="EJ207" i="1" s="1"/>
  <c r="EJ212" i="1" s="1"/>
  <c r="EJ217" i="1" s="1"/>
  <c r="EJ316" i="1"/>
  <c r="T229" i="1"/>
  <c r="T233" i="1" s="1"/>
  <c r="T238" i="1" s="1"/>
  <c r="T239" i="1" s="1"/>
  <c r="CO204" i="1"/>
  <c r="CO205" i="1" s="1"/>
  <c r="CO207" i="1" s="1"/>
  <c r="CO212" i="1" s="1"/>
  <c r="CO217" i="1" s="1"/>
  <c r="CO316" i="1"/>
  <c r="FM155" i="1"/>
  <c r="FM157" i="1" s="1"/>
  <c r="FM159" i="1" s="1"/>
  <c r="BN239" i="1"/>
  <c r="FH315" i="1"/>
  <c r="FH275" i="1"/>
  <c r="FH324" i="1" s="1"/>
  <c r="FH271" i="1"/>
  <c r="FH278" i="1" s="1"/>
  <c r="FH281" i="1" s="1"/>
  <c r="FH285" i="1"/>
  <c r="FH300" i="1" s="1"/>
  <c r="FH79" i="1"/>
  <c r="AJ237" i="1"/>
  <c r="AJ219" i="1"/>
  <c r="AJ227" i="1"/>
  <c r="AJ228" i="1"/>
  <c r="AJ225" i="1"/>
  <c r="AJ229" i="1" s="1"/>
  <c r="AJ233" i="1" s="1"/>
  <c r="AJ238" i="1" s="1"/>
  <c r="E237" i="1"/>
  <c r="E239" i="1" s="1"/>
  <c r="E219" i="1"/>
  <c r="E227" i="1"/>
  <c r="E225" i="1"/>
  <c r="E229" i="1" s="1"/>
  <c r="E233" i="1" s="1"/>
  <c r="E238" i="1" s="1"/>
  <c r="E228" i="1"/>
  <c r="N237" i="1"/>
  <c r="N219" i="1"/>
  <c r="N228" i="1"/>
  <c r="N225" i="1"/>
  <c r="N229" i="1" s="1"/>
  <c r="N233" i="1" s="1"/>
  <c r="N238" i="1" s="1"/>
  <c r="N227" i="1"/>
  <c r="EU239" i="1"/>
  <c r="FO219" i="1"/>
  <c r="FO237" i="1"/>
  <c r="FO228" i="1"/>
  <c r="FO227" i="1"/>
  <c r="FO225" i="1"/>
  <c r="FO229" i="1" s="1"/>
  <c r="FO233" i="1" s="1"/>
  <c r="FO238" i="1" s="1"/>
  <c r="FD268" i="1"/>
  <c r="FD244" i="1"/>
  <c r="FD250" i="1" s="1"/>
  <c r="DO229" i="1"/>
  <c r="DO233" i="1" s="1"/>
  <c r="DO238" i="1" s="1"/>
  <c r="DO239" i="1" s="1"/>
  <c r="FA229" i="1"/>
  <c r="FA233" i="1" s="1"/>
  <c r="FA238" i="1" s="1"/>
  <c r="FA239" i="1" s="1"/>
  <c r="J239" i="1"/>
  <c r="BC219" i="1"/>
  <c r="BC237" i="1"/>
  <c r="BC225" i="1"/>
  <c r="BC229" i="1" s="1"/>
  <c r="BC233" i="1" s="1"/>
  <c r="BC238" i="1" s="1"/>
  <c r="BC228" i="1"/>
  <c r="BC227" i="1"/>
  <c r="M229" i="1"/>
  <c r="M233" i="1" s="1"/>
  <c r="M238" i="1" s="1"/>
  <c r="DP268" i="1"/>
  <c r="DP244" i="1"/>
  <c r="DP250" i="1" s="1"/>
  <c r="FU219" i="1"/>
  <c r="FU237" i="1"/>
  <c r="FU228" i="1"/>
  <c r="FU227" i="1"/>
  <c r="FU225" i="1"/>
  <c r="CY239" i="1"/>
  <c r="FN229" i="1"/>
  <c r="FN233" i="1" s="1"/>
  <c r="FN238" i="1" s="1"/>
  <c r="FN239" i="1" s="1"/>
  <c r="EV155" i="1"/>
  <c r="EV157" i="1" s="1"/>
  <c r="EV159" i="1" s="1"/>
  <c r="O237" i="1"/>
  <c r="O219" i="1"/>
  <c r="O225" i="1"/>
  <c r="O228" i="1"/>
  <c r="O227" i="1"/>
  <c r="ED157" i="1"/>
  <c r="ED159" i="1" s="1"/>
  <c r="ED155" i="1"/>
  <c r="Q237" i="1"/>
  <c r="Q219" i="1"/>
  <c r="Q227" i="1"/>
  <c r="Q225" i="1"/>
  <c r="Q228" i="1"/>
  <c r="S244" i="1"/>
  <c r="S250" i="1" s="1"/>
  <c r="S268" i="1"/>
  <c r="Z204" i="1"/>
  <c r="Z205" i="1" s="1"/>
  <c r="Z207" i="1" s="1"/>
  <c r="Z212" i="1" s="1"/>
  <c r="Z217" i="1" s="1"/>
  <c r="Z316" i="1"/>
  <c r="AP219" i="1"/>
  <c r="AP237" i="1"/>
  <c r="AP227" i="1"/>
  <c r="AP225" i="1"/>
  <c r="AP229" i="1" s="1"/>
  <c r="AP233" i="1" s="1"/>
  <c r="AP238" i="1" s="1"/>
  <c r="AP228" i="1"/>
  <c r="BG237" i="1"/>
  <c r="BG219" i="1"/>
  <c r="BG227" i="1"/>
  <c r="BG225" i="1"/>
  <c r="BG229" i="1" s="1"/>
  <c r="BG233" i="1" s="1"/>
  <c r="BG238" i="1" s="1"/>
  <c r="BG228" i="1"/>
  <c r="DX239" i="1"/>
  <c r="DC229" i="1"/>
  <c r="DC233" i="1" s="1"/>
  <c r="DC238" i="1" s="1"/>
  <c r="DC239" i="1" s="1"/>
  <c r="CK155" i="1"/>
  <c r="CK157" i="1"/>
  <c r="CK159" i="1" s="1"/>
  <c r="EN229" i="1"/>
  <c r="EN233" i="1" s="1"/>
  <c r="EN238" i="1" s="1"/>
  <c r="EN239" i="1" s="1"/>
  <c r="Y268" i="1"/>
  <c r="Y244" i="1"/>
  <c r="Y250" i="1" s="1"/>
  <c r="AN155" i="1"/>
  <c r="AN157" i="1" s="1"/>
  <c r="AN159" i="1" s="1"/>
  <c r="X237" i="1"/>
  <c r="X219" i="1"/>
  <c r="X225" i="1"/>
  <c r="X228" i="1"/>
  <c r="X227" i="1"/>
  <c r="DB268" i="1"/>
  <c r="DB244" i="1"/>
  <c r="DB250" i="1" s="1"/>
  <c r="DM155" i="1"/>
  <c r="DM157" i="1" s="1"/>
  <c r="DM159" i="1" s="1"/>
  <c r="ER237" i="1"/>
  <c r="ER219" i="1"/>
  <c r="ER225" i="1"/>
  <c r="ER227" i="1"/>
  <c r="ER228" i="1"/>
  <c r="EP239" i="1"/>
  <c r="DL237" i="1"/>
  <c r="DL219" i="1"/>
  <c r="DL227" i="1"/>
  <c r="DL228" i="1"/>
  <c r="DL225" i="1"/>
  <c r="EA239" i="1"/>
  <c r="DN237" i="1"/>
  <c r="DN239" i="1" s="1"/>
  <c r="DN219" i="1"/>
  <c r="DN228" i="1"/>
  <c r="DN225" i="1"/>
  <c r="DN229" i="1" s="1"/>
  <c r="DN233" i="1" s="1"/>
  <c r="DN238" i="1" s="1"/>
  <c r="DN227" i="1"/>
  <c r="EQ204" i="1"/>
  <c r="EQ205" i="1" s="1"/>
  <c r="EQ207" i="1" s="1"/>
  <c r="EQ212" i="1" s="1"/>
  <c r="EQ217" i="1" s="1"/>
  <c r="EQ316" i="1"/>
  <c r="BU229" i="1"/>
  <c r="BU233" i="1" s="1"/>
  <c r="BU238" i="1" s="1"/>
  <c r="BU239" i="1" s="1"/>
  <c r="EZ157" i="1"/>
  <c r="EZ159" i="1" s="1"/>
  <c r="EZ155" i="1"/>
  <c r="DV155" i="1"/>
  <c r="DV157" i="1" s="1"/>
  <c r="DV159" i="1" s="1"/>
  <c r="AQ237" i="1"/>
  <c r="AQ219" i="1"/>
  <c r="AQ228" i="1"/>
  <c r="AQ227" i="1"/>
  <c r="AQ225" i="1"/>
  <c r="AZ237" i="1"/>
  <c r="AZ219" i="1"/>
  <c r="AZ227" i="1"/>
  <c r="AZ228" i="1"/>
  <c r="AZ225" i="1"/>
  <c r="BK204" i="1"/>
  <c r="BK205" i="1" s="1"/>
  <c r="BK207" i="1" s="1"/>
  <c r="BK212" i="1" s="1"/>
  <c r="BK217" i="1" s="1"/>
  <c r="BK316" i="1"/>
  <c r="FC204" i="1"/>
  <c r="FC205" i="1" s="1"/>
  <c r="FC207" i="1" s="1"/>
  <c r="FC212" i="1" s="1"/>
  <c r="FC217" i="1" s="1"/>
  <c r="FC316" i="1"/>
  <c r="CM204" i="1"/>
  <c r="CM205" i="1" s="1"/>
  <c r="CM207" i="1" s="1"/>
  <c r="CM212" i="1" s="1"/>
  <c r="CM217" i="1" s="1"/>
  <c r="CM316" i="1"/>
  <c r="BS237" i="1"/>
  <c r="BS219" i="1"/>
  <c r="BS225" i="1"/>
  <c r="BS227" i="1"/>
  <c r="BS228" i="1"/>
  <c r="DW229" i="1"/>
  <c r="DW233" i="1" s="1"/>
  <c r="DW238" i="1" s="1"/>
  <c r="DW239" i="1" s="1"/>
  <c r="DI229" i="1"/>
  <c r="DI233" i="1" s="1"/>
  <c r="DI238" i="1" s="1"/>
  <c r="DI239" i="1" s="1"/>
  <c r="AI204" i="1"/>
  <c r="AI205" i="1" s="1"/>
  <c r="AI207" i="1" s="1"/>
  <c r="AI212" i="1" s="1"/>
  <c r="AI217" i="1" s="1"/>
  <c r="AI316" i="1"/>
  <c r="AU268" i="1"/>
  <c r="AU244" i="1"/>
  <c r="AU250" i="1" s="1"/>
  <c r="AG237" i="1"/>
  <c r="AG219" i="1"/>
  <c r="AG228" i="1"/>
  <c r="AG227" i="1"/>
  <c r="AG225" i="1"/>
  <c r="AG229" i="1" s="1"/>
  <c r="AG233" i="1" s="1"/>
  <c r="AG238" i="1" s="1"/>
  <c r="DH237" i="1"/>
  <c r="DH219" i="1"/>
  <c r="DH228" i="1"/>
  <c r="DH225" i="1"/>
  <c r="DH227" i="1"/>
  <c r="FQ219" i="1"/>
  <c r="FQ237" i="1"/>
  <c r="FQ225" i="1"/>
  <c r="FQ227" i="1"/>
  <c r="FQ228" i="1"/>
  <c r="BI237" i="1"/>
  <c r="BI219" i="1"/>
  <c r="BI227" i="1"/>
  <c r="BI228" i="1"/>
  <c r="BI225" i="1"/>
  <c r="FP237" i="1"/>
  <c r="FP219" i="1"/>
  <c r="FP228" i="1"/>
  <c r="FP227" i="1"/>
  <c r="FP225" i="1"/>
  <c r="AO219" i="1"/>
  <c r="AO237" i="1"/>
  <c r="AO225" i="1"/>
  <c r="AO228" i="1"/>
  <c r="AO227" i="1"/>
  <c r="EV204" i="1" l="1"/>
  <c r="EV205" i="1" s="1"/>
  <c r="EV207" i="1" s="1"/>
  <c r="EV212" i="1" s="1"/>
  <c r="EV217" i="1" s="1"/>
  <c r="EV316" i="1"/>
  <c r="FM204" i="1"/>
  <c r="FM205" i="1" s="1"/>
  <c r="FM207" i="1" s="1"/>
  <c r="FM212" i="1" s="1"/>
  <c r="FM217" i="1" s="1"/>
  <c r="FM316" i="1"/>
  <c r="BH204" i="1"/>
  <c r="BH205" i="1" s="1"/>
  <c r="BH207" i="1" s="1"/>
  <c r="BH212" i="1" s="1"/>
  <c r="BH217" i="1" s="1"/>
  <c r="BH316" i="1"/>
  <c r="DW268" i="1"/>
  <c r="DW244" i="1"/>
  <c r="DW250" i="1" s="1"/>
  <c r="EN268" i="1"/>
  <c r="EN244" i="1"/>
  <c r="EN250" i="1" s="1"/>
  <c r="FN268" i="1"/>
  <c r="FN244" i="1"/>
  <c r="FN250" i="1" s="1"/>
  <c r="FA268" i="1"/>
  <c r="FA244" i="1"/>
  <c r="FA250" i="1" s="1"/>
  <c r="CP204" i="1"/>
  <c r="CP205" i="1" s="1"/>
  <c r="CP207" i="1" s="1"/>
  <c r="CP212" i="1" s="1"/>
  <c r="CP217" i="1" s="1"/>
  <c r="CP316" i="1"/>
  <c r="BU244" i="1"/>
  <c r="BU250" i="1" s="1"/>
  <c r="BU268" i="1"/>
  <c r="DO268" i="1"/>
  <c r="DO244" i="1"/>
  <c r="DO250" i="1" s="1"/>
  <c r="FF290" i="1"/>
  <c r="FF293" i="1" s="1"/>
  <c r="FF295" i="1" s="1"/>
  <c r="FF301" i="1" s="1"/>
  <c r="FF287" i="1"/>
  <c r="FF323" i="1" s="1"/>
  <c r="FF284" i="1"/>
  <c r="FF298" i="1" s="1"/>
  <c r="EB268" i="1"/>
  <c r="EB244" i="1"/>
  <c r="EB250" i="1" s="1"/>
  <c r="T268" i="1"/>
  <c r="T244" i="1"/>
  <c r="T250" i="1" s="1"/>
  <c r="DC268" i="1"/>
  <c r="DC244" i="1"/>
  <c r="DC250" i="1" s="1"/>
  <c r="FH287" i="1"/>
  <c r="FH323" i="1" s="1"/>
  <c r="FH284" i="1"/>
  <c r="FH290" i="1"/>
  <c r="FH293" i="1" s="1"/>
  <c r="FH295" i="1" s="1"/>
  <c r="FH301" i="1" s="1"/>
  <c r="K204" i="1"/>
  <c r="K205" i="1" s="1"/>
  <c r="K207" i="1" s="1"/>
  <c r="K212" i="1" s="1"/>
  <c r="K217" i="1" s="1"/>
  <c r="K316" i="1"/>
  <c r="BO268" i="1"/>
  <c r="BO244" i="1"/>
  <c r="BO250" i="1" s="1"/>
  <c r="DM204" i="1"/>
  <c r="DM205" i="1" s="1"/>
  <c r="DM207" i="1" s="1"/>
  <c r="DM212" i="1" s="1"/>
  <c r="DM217" i="1" s="1"/>
  <c r="DM316" i="1"/>
  <c r="AN204" i="1"/>
  <c r="AN205" i="1" s="1"/>
  <c r="AN207" i="1" s="1"/>
  <c r="AN212" i="1" s="1"/>
  <c r="AN217" i="1" s="1"/>
  <c r="AN316" i="1"/>
  <c r="AH268" i="1"/>
  <c r="AH244" i="1"/>
  <c r="AH250" i="1" s="1"/>
  <c r="DV204" i="1"/>
  <c r="DV205" i="1" s="1"/>
  <c r="DV207" i="1" s="1"/>
  <c r="DV212" i="1" s="1"/>
  <c r="DV217" i="1" s="1"/>
  <c r="DV316" i="1"/>
  <c r="DR268" i="1"/>
  <c r="DR244" i="1"/>
  <c r="DR250" i="1" s="1"/>
  <c r="CV204" i="1"/>
  <c r="CV205" i="1" s="1"/>
  <c r="CV207" i="1" s="1"/>
  <c r="CV212" i="1" s="1"/>
  <c r="CV217" i="1" s="1"/>
  <c r="CV316" i="1"/>
  <c r="DI244" i="1"/>
  <c r="DI250" i="1" s="1"/>
  <c r="DI268" i="1"/>
  <c r="FD315" i="1"/>
  <c r="FD271" i="1"/>
  <c r="FD278" i="1" s="1"/>
  <c r="FD281" i="1" s="1"/>
  <c r="FD275" i="1"/>
  <c r="FD324" i="1" s="1"/>
  <c r="FD79" i="1"/>
  <c r="CO219" i="1"/>
  <c r="CO237" i="1"/>
  <c r="CO225" i="1"/>
  <c r="CO229" i="1" s="1"/>
  <c r="CO233" i="1" s="1"/>
  <c r="CO238" i="1" s="1"/>
  <c r="CO228" i="1"/>
  <c r="CO227" i="1"/>
  <c r="CF295" i="1"/>
  <c r="CF301" i="1" s="1"/>
  <c r="CF290" i="1"/>
  <c r="CF293" i="1" s="1"/>
  <c r="CF284" i="1"/>
  <c r="CF298" i="1" s="1"/>
  <c r="CF287" i="1"/>
  <c r="CF323" i="1" s="1"/>
  <c r="BZ237" i="1"/>
  <c r="BZ219" i="1"/>
  <c r="BZ227" i="1"/>
  <c r="BZ228" i="1"/>
  <c r="BZ225" i="1"/>
  <c r="I244" i="1"/>
  <c r="I250" i="1" s="1"/>
  <c r="I268" i="1"/>
  <c r="BK219" i="1"/>
  <c r="BK237" i="1"/>
  <c r="BK225" i="1"/>
  <c r="BK228" i="1"/>
  <c r="BK227" i="1"/>
  <c r="AV268" i="1"/>
  <c r="AV244" i="1"/>
  <c r="AV250" i="1" s="1"/>
  <c r="BG239" i="1"/>
  <c r="S315" i="1"/>
  <c r="S275" i="1"/>
  <c r="S324" i="1" s="1"/>
  <c r="S271" i="1"/>
  <c r="S278" i="1" s="1"/>
  <c r="S281" i="1" s="1"/>
  <c r="S79" i="1"/>
  <c r="N239" i="1"/>
  <c r="AF219" i="1"/>
  <c r="AF237" i="1"/>
  <c r="AF227" i="1"/>
  <c r="AF225" i="1"/>
  <c r="AF228" i="1"/>
  <c r="AO239" i="1"/>
  <c r="CM237" i="1"/>
  <c r="CM219" i="1"/>
  <c r="CM228" i="1"/>
  <c r="CM225" i="1"/>
  <c r="CM227" i="1"/>
  <c r="CY268" i="1"/>
  <c r="CY244" i="1"/>
  <c r="CY250" i="1" s="1"/>
  <c r="BT315" i="1"/>
  <c r="BT285" i="1"/>
  <c r="BT300" i="1" s="1"/>
  <c r="BT275" i="1"/>
  <c r="BT324" i="1" s="1"/>
  <c r="BT271" i="1"/>
  <c r="BT278" i="1" s="1"/>
  <c r="BT281" i="1" s="1"/>
  <c r="BT79" i="1"/>
  <c r="DT204" i="1"/>
  <c r="DT205" i="1" s="1"/>
  <c r="DT207" i="1" s="1"/>
  <c r="DT212" i="1" s="1"/>
  <c r="DT217" i="1" s="1"/>
  <c r="DT316" i="1"/>
  <c r="BJ204" i="1"/>
  <c r="BJ205" i="1" s="1"/>
  <c r="BJ207" i="1" s="1"/>
  <c r="BJ212" i="1" s="1"/>
  <c r="BJ217" i="1" s="1"/>
  <c r="BJ316" i="1"/>
  <c r="AC239" i="1"/>
  <c r="AS237" i="1"/>
  <c r="AS219" i="1"/>
  <c r="AS225" i="1"/>
  <c r="AS228" i="1"/>
  <c r="AS227" i="1"/>
  <c r="U219" i="1"/>
  <c r="U237" i="1"/>
  <c r="U227" i="1"/>
  <c r="U228" i="1"/>
  <c r="U225" i="1"/>
  <c r="U229" i="1" s="1"/>
  <c r="U233" i="1" s="1"/>
  <c r="U238" i="1" s="1"/>
  <c r="AX219" i="1"/>
  <c r="AX237" i="1"/>
  <c r="AX225" i="1"/>
  <c r="AX229" i="1" s="1"/>
  <c r="AX233" i="1" s="1"/>
  <c r="AX238" i="1" s="1"/>
  <c r="AX227" i="1"/>
  <c r="AX228" i="1"/>
  <c r="BA237" i="1"/>
  <c r="BA219" i="1"/>
  <c r="BA225" i="1"/>
  <c r="BA227" i="1"/>
  <c r="BA228" i="1"/>
  <c r="EY219" i="1"/>
  <c r="EY237" i="1"/>
  <c r="EY227" i="1"/>
  <c r="EY228" i="1"/>
  <c r="EY225" i="1"/>
  <c r="EH219" i="1"/>
  <c r="EH237" i="1"/>
  <c r="EH228" i="1"/>
  <c r="EH225" i="1"/>
  <c r="EH229" i="1" s="1"/>
  <c r="EH233" i="1" s="1"/>
  <c r="EH238" i="1" s="1"/>
  <c r="EH227" i="1"/>
  <c r="FT237" i="1"/>
  <c r="FT219" i="1"/>
  <c r="FT228" i="1"/>
  <c r="FT225" i="1"/>
  <c r="FT229" i="1" s="1"/>
  <c r="FT233" i="1" s="1"/>
  <c r="FT238" i="1" s="1"/>
  <c r="FT227" i="1"/>
  <c r="EI219" i="1"/>
  <c r="EI237" i="1"/>
  <c r="EI239" i="1" s="1"/>
  <c r="EI227" i="1"/>
  <c r="EI225" i="1"/>
  <c r="EI229" i="1" s="1"/>
  <c r="EI233" i="1" s="1"/>
  <c r="EI238" i="1" s="1"/>
  <c r="EI228" i="1"/>
  <c r="BL219" i="1"/>
  <c r="BL237" i="1"/>
  <c r="BL227" i="1"/>
  <c r="BL228" i="1"/>
  <c r="BL225" i="1"/>
  <c r="BL229" i="1" s="1"/>
  <c r="BL233" i="1" s="1"/>
  <c r="BL238" i="1" s="1"/>
  <c r="EG219" i="1"/>
  <c r="EG237" i="1"/>
  <c r="EG227" i="1"/>
  <c r="EG225" i="1"/>
  <c r="EG228" i="1"/>
  <c r="ES219" i="1"/>
  <c r="ES237" i="1"/>
  <c r="ES227" i="1"/>
  <c r="ES225" i="1"/>
  <c r="ES228" i="1"/>
  <c r="DJ219" i="1"/>
  <c r="DJ237" i="1"/>
  <c r="DJ228" i="1"/>
  <c r="DJ227" i="1"/>
  <c r="DJ225" i="1"/>
  <c r="DJ229" i="1" s="1"/>
  <c r="DJ233" i="1" s="1"/>
  <c r="DJ238" i="1" s="1"/>
  <c r="W239" i="1"/>
  <c r="DL239" i="1"/>
  <c r="DX268" i="1"/>
  <c r="DX244" i="1"/>
  <c r="DX250" i="1" s="1"/>
  <c r="Q229" i="1"/>
  <c r="Q233" i="1" s="1"/>
  <c r="Q238" i="1" s="1"/>
  <c r="Q239" i="1" s="1"/>
  <c r="O229" i="1"/>
  <c r="O233" i="1" s="1"/>
  <c r="O238" i="1" s="1"/>
  <c r="FU229" i="1"/>
  <c r="FU233" i="1" s="1"/>
  <c r="FU238" i="1" s="1"/>
  <c r="EU268" i="1"/>
  <c r="EU244" i="1"/>
  <c r="EU250" i="1" s="1"/>
  <c r="BM219" i="1"/>
  <c r="BM237" i="1"/>
  <c r="BM228" i="1"/>
  <c r="BM225" i="1"/>
  <c r="BM229" i="1" s="1"/>
  <c r="BM233" i="1" s="1"/>
  <c r="BM238" i="1" s="1"/>
  <c r="BM227" i="1"/>
  <c r="FB229" i="1"/>
  <c r="FB233" i="1" s="1"/>
  <c r="FB238" i="1" s="1"/>
  <c r="FB239" i="1" s="1"/>
  <c r="CH229" i="1"/>
  <c r="CH233" i="1" s="1"/>
  <c r="CH238" i="1" s="1"/>
  <c r="CH239" i="1" s="1"/>
  <c r="BV229" i="1"/>
  <c r="BV233" i="1" s="1"/>
  <c r="BV238" i="1" s="1"/>
  <c r="BV239" i="1" s="1"/>
  <c r="DD268" i="1"/>
  <c r="DD244" i="1"/>
  <c r="DD250" i="1" s="1"/>
  <c r="CI239" i="1"/>
  <c r="AD237" i="1"/>
  <c r="AD219" i="1"/>
  <c r="AD227" i="1"/>
  <c r="AD228" i="1"/>
  <c r="AD225" i="1"/>
  <c r="L237" i="1"/>
  <c r="L219" i="1"/>
  <c r="L228" i="1"/>
  <c r="L225" i="1"/>
  <c r="L229" i="1" s="1"/>
  <c r="L233" i="1" s="1"/>
  <c r="L238" i="1" s="1"/>
  <c r="L227" i="1"/>
  <c r="BI239" i="1"/>
  <c r="DN268" i="1"/>
  <c r="DN244" i="1"/>
  <c r="DN250" i="1" s="1"/>
  <c r="DB315" i="1"/>
  <c r="DB275" i="1"/>
  <c r="DB324" i="1" s="1"/>
  <c r="DB271" i="1"/>
  <c r="DB278" i="1" s="1"/>
  <c r="DB285" i="1" s="1"/>
  <c r="DB300" i="1" s="1"/>
  <c r="DB79" i="1"/>
  <c r="CW268" i="1"/>
  <c r="CW244" i="1"/>
  <c r="CW250" i="1" s="1"/>
  <c r="BX295" i="1"/>
  <c r="BX301" i="1" s="1"/>
  <c r="BX290" i="1"/>
  <c r="BX293" i="1" s="1"/>
  <c r="BX287" i="1"/>
  <c r="BX323" i="1" s="1"/>
  <c r="BX284" i="1"/>
  <c r="BX298" i="1" s="1"/>
  <c r="FR287" i="1"/>
  <c r="FR323" i="1" s="1"/>
  <c r="FR284" i="1"/>
  <c r="FR290" i="1"/>
  <c r="FR293" i="1" s="1"/>
  <c r="FR295" i="1" s="1"/>
  <c r="FR301" i="1" s="1"/>
  <c r="V219" i="1"/>
  <c r="V237" i="1"/>
  <c r="V225" i="1"/>
  <c r="V228" i="1"/>
  <c r="V227" i="1"/>
  <c r="AU315" i="1"/>
  <c r="AU275" i="1"/>
  <c r="AU324" i="1" s="1"/>
  <c r="AU271" i="1"/>
  <c r="AU278" i="1" s="1"/>
  <c r="AU281" i="1"/>
  <c r="AU285" i="1"/>
  <c r="AU300" i="1" s="1"/>
  <c r="AU79" i="1"/>
  <c r="Y315" i="1"/>
  <c r="Y316" i="1" s="1"/>
  <c r="Y275" i="1"/>
  <c r="Y324" i="1" s="1"/>
  <c r="Y271" i="1"/>
  <c r="Y278" i="1" s="1"/>
  <c r="Y281" i="1" s="1"/>
  <c r="Y79" i="1"/>
  <c r="AI237" i="1"/>
  <c r="AI219" i="1"/>
  <c r="AI228" i="1"/>
  <c r="AI225" i="1"/>
  <c r="AI227" i="1"/>
  <c r="CK204" i="1"/>
  <c r="CK205" i="1" s="1"/>
  <c r="CK207" i="1" s="1"/>
  <c r="CK212" i="1" s="1"/>
  <c r="CK217" i="1" s="1"/>
  <c r="CK316" i="1"/>
  <c r="EJ237" i="1"/>
  <c r="EJ219" i="1"/>
  <c r="EJ228" i="1"/>
  <c r="EJ225" i="1"/>
  <c r="EJ227" i="1"/>
  <c r="AT237" i="1"/>
  <c r="AT239" i="1" s="1"/>
  <c r="AT219" i="1"/>
  <c r="AT225" i="1"/>
  <c r="AT229" i="1" s="1"/>
  <c r="AT233" i="1" s="1"/>
  <c r="AT238" i="1" s="1"/>
  <c r="AT228" i="1"/>
  <c r="AT227" i="1"/>
  <c r="X239" i="1"/>
  <c r="AJ239" i="1"/>
  <c r="G239" i="1"/>
  <c r="FP229" i="1"/>
  <c r="FP233" i="1" s="1"/>
  <c r="FP238" i="1" s="1"/>
  <c r="FP239" i="1" s="1"/>
  <c r="DH229" i="1"/>
  <c r="DH233" i="1" s="1"/>
  <c r="DH238" i="1" s="1"/>
  <c r="AG239" i="1"/>
  <c r="FC237" i="1"/>
  <c r="FC219" i="1"/>
  <c r="FC228" i="1"/>
  <c r="FC227" i="1"/>
  <c r="FC225" i="1"/>
  <c r="FC229" i="1" s="1"/>
  <c r="FC233" i="1" s="1"/>
  <c r="FC238" i="1" s="1"/>
  <c r="AQ229" i="1"/>
  <c r="AQ233" i="1" s="1"/>
  <c r="AQ238" i="1" s="1"/>
  <c r="AQ239" i="1" s="1"/>
  <c r="EP268" i="1"/>
  <c r="EP244" i="1"/>
  <c r="EP250" i="1" s="1"/>
  <c r="AP239" i="1"/>
  <c r="CZ229" i="1"/>
  <c r="CZ233" i="1" s="1"/>
  <c r="CZ238" i="1" s="1"/>
  <c r="FK229" i="1"/>
  <c r="FK233" i="1" s="1"/>
  <c r="FK238" i="1" s="1"/>
  <c r="AA219" i="1"/>
  <c r="AA237" i="1"/>
  <c r="AA228" i="1"/>
  <c r="AA227" i="1"/>
  <c r="AA225" i="1"/>
  <c r="CG315" i="1"/>
  <c r="CG271" i="1"/>
  <c r="CG278" i="1" s="1"/>
  <c r="CG281" i="1" s="1"/>
  <c r="CG275" i="1"/>
  <c r="CG324" i="1" s="1"/>
  <c r="CG79" i="1"/>
  <c r="BR229" i="1"/>
  <c r="BR233" i="1" s="1"/>
  <c r="BR238" i="1" s="1"/>
  <c r="AY229" i="1"/>
  <c r="AY233" i="1" s="1"/>
  <c r="AY238" i="1" s="1"/>
  <c r="CT268" i="1"/>
  <c r="CT244" i="1"/>
  <c r="CT250" i="1" s="1"/>
  <c r="FE237" i="1"/>
  <c r="FE219" i="1"/>
  <c r="FE227" i="1"/>
  <c r="FE228" i="1"/>
  <c r="FE225" i="1"/>
  <c r="FV315" i="1"/>
  <c r="FV275" i="1"/>
  <c r="FV324" i="1" s="1"/>
  <c r="FV271" i="1"/>
  <c r="FV278" i="1" s="1"/>
  <c r="FV281" i="1" s="1"/>
  <c r="FV79" i="1"/>
  <c r="EL219" i="1"/>
  <c r="EL237" i="1"/>
  <c r="EL227" i="1"/>
  <c r="EL225" i="1"/>
  <c r="EL229" i="1" s="1"/>
  <c r="EL233" i="1" s="1"/>
  <c r="EL238" i="1" s="1"/>
  <c r="EL228" i="1"/>
  <c r="BP237" i="1"/>
  <c r="BP239" i="1" s="1"/>
  <c r="BP219" i="1"/>
  <c r="BP228" i="1"/>
  <c r="BP225" i="1"/>
  <c r="BP229" i="1" s="1"/>
  <c r="BP233" i="1" s="1"/>
  <c r="BP238" i="1" s="1"/>
  <c r="BP227" i="1"/>
  <c r="FW219" i="1"/>
  <c r="FW237" i="1"/>
  <c r="FW228" i="1"/>
  <c r="FW225" i="1"/>
  <c r="FW227" i="1"/>
  <c r="BQ219" i="1"/>
  <c r="BQ237" i="1"/>
  <c r="BQ227" i="1"/>
  <c r="BQ228" i="1"/>
  <c r="BQ225" i="1"/>
  <c r="BQ229" i="1" s="1"/>
  <c r="BQ233" i="1" s="1"/>
  <c r="BQ238" i="1" s="1"/>
  <c r="EX219" i="1"/>
  <c r="EX237" i="1"/>
  <c r="EX228" i="1"/>
  <c r="EX227" i="1"/>
  <c r="EX225" i="1"/>
  <c r="EO237" i="1"/>
  <c r="EO219" i="1"/>
  <c r="EO227" i="1"/>
  <c r="EO228" i="1"/>
  <c r="EO225" i="1"/>
  <c r="EO229" i="1" s="1"/>
  <c r="EO233" i="1" s="1"/>
  <c r="EO238" i="1" s="1"/>
  <c r="BD219" i="1"/>
  <c r="BD237" i="1"/>
  <c r="BD228" i="1"/>
  <c r="BD227" i="1"/>
  <c r="BD225" i="1"/>
  <c r="AM315" i="1"/>
  <c r="AM316" i="1" s="1"/>
  <c r="AM275" i="1"/>
  <c r="AM324" i="1" s="1"/>
  <c r="AM271" i="1"/>
  <c r="AM278" i="1" s="1"/>
  <c r="AM285" i="1" s="1"/>
  <c r="AM300" i="1" s="1"/>
  <c r="AM276" i="1"/>
  <c r="AM79" i="1"/>
  <c r="CD315" i="1"/>
  <c r="CD271" i="1"/>
  <c r="CD278" i="1" s="1"/>
  <c r="CD281" i="1" s="1"/>
  <c r="CD275" i="1"/>
  <c r="CD324" i="1" s="1"/>
  <c r="CD79" i="1"/>
  <c r="EZ204" i="1"/>
  <c r="EZ205" i="1" s="1"/>
  <c r="EZ207" i="1" s="1"/>
  <c r="EZ212" i="1" s="1"/>
  <c r="EZ217" i="1" s="1"/>
  <c r="EZ316" i="1"/>
  <c r="O239" i="1"/>
  <c r="AL204" i="1"/>
  <c r="AL205" i="1" s="1"/>
  <c r="AL207" i="1" s="1"/>
  <c r="AL212" i="1" s="1"/>
  <c r="AL217" i="1" s="1"/>
  <c r="AL316" i="1"/>
  <c r="FS315" i="1"/>
  <c r="FS285" i="1"/>
  <c r="FS300" i="1" s="1"/>
  <c r="FS275" i="1"/>
  <c r="FS324" i="1" s="1"/>
  <c r="FS271" i="1"/>
  <c r="FS278" i="1" s="1"/>
  <c r="FS281" i="1" s="1"/>
  <c r="FS79" i="1"/>
  <c r="DF239" i="1"/>
  <c r="DY315" i="1"/>
  <c r="DY275" i="1"/>
  <c r="DY324" i="1" s="1"/>
  <c r="DY285" i="1"/>
  <c r="DY300" i="1" s="1"/>
  <c r="DY271" i="1"/>
  <c r="DY278" i="1" s="1"/>
  <c r="DY281" i="1" s="1"/>
  <c r="DY79" i="1"/>
  <c r="BS229" i="1"/>
  <c r="BS233" i="1" s="1"/>
  <c r="BS238" i="1" s="1"/>
  <c r="BS239" i="1" s="1"/>
  <c r="EA268" i="1"/>
  <c r="EA244" i="1"/>
  <c r="EA250" i="1" s="1"/>
  <c r="FU239" i="1"/>
  <c r="C203" i="1"/>
  <c r="FZ124" i="1"/>
  <c r="CJ268" i="1"/>
  <c r="CJ244" i="1"/>
  <c r="CJ250" i="1" s="1"/>
  <c r="DQ237" i="1"/>
  <c r="DQ219" i="1"/>
  <c r="DQ225" i="1"/>
  <c r="DQ227" i="1"/>
  <c r="DQ228" i="1"/>
  <c r="AR237" i="1"/>
  <c r="AR219" i="1"/>
  <c r="AR227" i="1"/>
  <c r="AR228" i="1"/>
  <c r="AR225" i="1"/>
  <c r="AR229" i="1" s="1"/>
  <c r="AR233" i="1" s="1"/>
  <c r="AR238" i="1" s="1"/>
  <c r="DZ219" i="1"/>
  <c r="DZ237" i="1"/>
  <c r="DZ228" i="1"/>
  <c r="DZ225" i="1"/>
  <c r="DZ227" i="1"/>
  <c r="P237" i="1"/>
  <c r="P219" i="1"/>
  <c r="P227" i="1"/>
  <c r="P228" i="1"/>
  <c r="P225" i="1"/>
  <c r="P229" i="1" s="1"/>
  <c r="P233" i="1" s="1"/>
  <c r="P238" i="1" s="1"/>
  <c r="CE219" i="1"/>
  <c r="CE237" i="1"/>
  <c r="CE225" i="1"/>
  <c r="CE229" i="1" s="1"/>
  <c r="CE233" i="1" s="1"/>
  <c r="CE238" i="1" s="1"/>
  <c r="CE228" i="1"/>
  <c r="CE227" i="1"/>
  <c r="CR219" i="1"/>
  <c r="CR237" i="1"/>
  <c r="CR228" i="1"/>
  <c r="CR227" i="1"/>
  <c r="CR225" i="1"/>
  <c r="AE315" i="1"/>
  <c r="AE271" i="1"/>
  <c r="AE278" i="1" s="1"/>
  <c r="AE285" i="1" s="1"/>
  <c r="AE300" i="1" s="1"/>
  <c r="AE275" i="1"/>
  <c r="AE324" i="1" s="1"/>
  <c r="AE79" i="1"/>
  <c r="DS237" i="1"/>
  <c r="DS219" i="1"/>
  <c r="DS228" i="1"/>
  <c r="DS227" i="1"/>
  <c r="DS225" i="1"/>
  <c r="CC237" i="1"/>
  <c r="CC219" i="1"/>
  <c r="CC227" i="1"/>
  <c r="CC225" i="1"/>
  <c r="CC229" i="1" s="1"/>
  <c r="CC233" i="1" s="1"/>
  <c r="CC238" i="1" s="1"/>
  <c r="CC228" i="1"/>
  <c r="DH239" i="1"/>
  <c r="AZ229" i="1"/>
  <c r="AZ233" i="1" s="1"/>
  <c r="AZ238" i="1" s="1"/>
  <c r="AZ239" i="1" s="1"/>
  <c r="DL229" i="1"/>
  <c r="DL233" i="1" s="1"/>
  <c r="DL238" i="1" s="1"/>
  <c r="ER229" i="1"/>
  <c r="ER233" i="1" s="1"/>
  <c r="ER238" i="1" s="1"/>
  <c r="Z219" i="1"/>
  <c r="Z237" i="1"/>
  <c r="Z228" i="1"/>
  <c r="Z225" i="1"/>
  <c r="Z227" i="1"/>
  <c r="CZ239" i="1"/>
  <c r="EM315" i="1"/>
  <c r="EM275" i="1"/>
  <c r="EM324" i="1" s="1"/>
  <c r="EM271" i="1"/>
  <c r="EM278" i="1" s="1"/>
  <c r="EM285" i="1" s="1"/>
  <c r="EM300" i="1" s="1"/>
  <c r="EM281" i="1"/>
  <c r="EM79" i="1"/>
  <c r="G229" i="1"/>
  <c r="G233" i="1" s="1"/>
  <c r="G238" i="1" s="1"/>
  <c r="C155" i="1"/>
  <c r="C157" i="1" s="1"/>
  <c r="C159" i="1" s="1"/>
  <c r="AY239" i="1"/>
  <c r="CS315" i="1"/>
  <c r="CS275" i="1"/>
  <c r="CS324" i="1" s="1"/>
  <c r="CS281" i="1"/>
  <c r="CS271" i="1"/>
  <c r="CS278" i="1" s="1"/>
  <c r="CS285" i="1" s="1"/>
  <c r="CS300" i="1" s="1"/>
  <c r="CS79" i="1"/>
  <c r="BE237" i="1"/>
  <c r="BE219" i="1"/>
  <c r="BE227" i="1"/>
  <c r="BE225" i="1"/>
  <c r="BE228" i="1"/>
  <c r="FG244" i="1"/>
  <c r="FG250" i="1" s="1"/>
  <c r="FG268" i="1"/>
  <c r="DE315" i="1"/>
  <c r="DE271" i="1"/>
  <c r="DE278" i="1" s="1"/>
  <c r="DE281" i="1" s="1"/>
  <c r="DE275" i="1"/>
  <c r="DE324" i="1" s="1"/>
  <c r="DE79" i="1"/>
  <c r="EW237" i="1"/>
  <c r="EW219" i="1"/>
  <c r="EW227" i="1"/>
  <c r="EW228" i="1"/>
  <c r="EW225" i="1"/>
  <c r="EW229" i="1" s="1"/>
  <c r="EW233" i="1" s="1"/>
  <c r="EW238" i="1" s="1"/>
  <c r="EE237" i="1"/>
  <c r="EE219" i="1"/>
  <c r="EE227" i="1"/>
  <c r="EE228" i="1"/>
  <c r="EE225" i="1"/>
  <c r="E268" i="1"/>
  <c r="E244" i="1"/>
  <c r="E250" i="1" s="1"/>
  <c r="CL268" i="1"/>
  <c r="CL244" i="1"/>
  <c r="CL250" i="1" s="1"/>
  <c r="FK239" i="1"/>
  <c r="CQ268" i="1"/>
  <c r="CQ244" i="1"/>
  <c r="CQ250" i="1" s="1"/>
  <c r="FJ237" i="1"/>
  <c r="FJ219" i="1"/>
  <c r="FJ228" i="1"/>
  <c r="FJ227" i="1"/>
  <c r="FJ225" i="1"/>
  <c r="BC239" i="1"/>
  <c r="AK237" i="1"/>
  <c r="AK219" i="1"/>
  <c r="AK227" i="1"/>
  <c r="AK228" i="1"/>
  <c r="AK225" i="1"/>
  <c r="FQ229" i="1"/>
  <c r="FQ233" i="1" s="1"/>
  <c r="FQ238" i="1" s="1"/>
  <c r="EQ219" i="1"/>
  <c r="EQ237" i="1"/>
  <c r="EQ227" i="1"/>
  <c r="EQ225" i="1"/>
  <c r="EQ228" i="1"/>
  <c r="X229" i="1"/>
  <c r="X233" i="1" s="1"/>
  <c r="X238" i="1" s="1"/>
  <c r="ED204" i="1"/>
  <c r="ED205" i="1" s="1"/>
  <c r="ED207" i="1" s="1"/>
  <c r="ED212" i="1" s="1"/>
  <c r="ED217" i="1" s="1"/>
  <c r="ED316" i="1"/>
  <c r="J268" i="1"/>
  <c r="J244" i="1"/>
  <c r="J250" i="1" s="1"/>
  <c r="D237" i="1"/>
  <c r="D239" i="1" s="1"/>
  <c r="D219" i="1"/>
  <c r="D225" i="1"/>
  <c r="D229" i="1" s="1"/>
  <c r="D233" i="1" s="1"/>
  <c r="D238" i="1" s="1"/>
  <c r="D228" i="1"/>
  <c r="D227" i="1"/>
  <c r="BR239" i="1"/>
  <c r="M268" i="1"/>
  <c r="M244" i="1"/>
  <c r="M250" i="1" s="1"/>
  <c r="AW244" i="1"/>
  <c r="AW250" i="1" s="1"/>
  <c r="AW268" i="1"/>
  <c r="DG219" i="1"/>
  <c r="DG237" i="1"/>
  <c r="DG227" i="1"/>
  <c r="DG225" i="1"/>
  <c r="DG229" i="1" s="1"/>
  <c r="DG233" i="1" s="1"/>
  <c r="DG238" i="1" s="1"/>
  <c r="DG228" i="1"/>
  <c r="ET237" i="1"/>
  <c r="ET219" i="1"/>
  <c r="ET227" i="1"/>
  <c r="ET228" i="1"/>
  <c r="ET225" i="1"/>
  <c r="DU315" i="1"/>
  <c r="DU285" i="1"/>
  <c r="DU300" i="1" s="1"/>
  <c r="DU271" i="1"/>
  <c r="DU278" i="1" s="1"/>
  <c r="DU275" i="1"/>
  <c r="DU324" i="1" s="1"/>
  <c r="DU281" i="1"/>
  <c r="DU79" i="1"/>
  <c r="FI237" i="1"/>
  <c r="FI219" i="1"/>
  <c r="FI227" i="1"/>
  <c r="FI225" i="1"/>
  <c r="FI229" i="1" s="1"/>
  <c r="FI233" i="1" s="1"/>
  <c r="FI238" i="1" s="1"/>
  <c r="FI228" i="1"/>
  <c r="BB237" i="1"/>
  <c r="BB219" i="1"/>
  <c r="BB225" i="1"/>
  <c r="BB227" i="1"/>
  <c r="BB228" i="1"/>
  <c r="CN237" i="1"/>
  <c r="CN219" i="1"/>
  <c r="CN225" i="1"/>
  <c r="CN227" i="1"/>
  <c r="CN228" i="1"/>
  <c r="BW219" i="1"/>
  <c r="BW237" i="1"/>
  <c r="BW227" i="1"/>
  <c r="BW228" i="1"/>
  <c r="BW225" i="1"/>
  <c r="BW229" i="1" s="1"/>
  <c r="BW233" i="1" s="1"/>
  <c r="BW238" i="1" s="1"/>
  <c r="CU237" i="1"/>
  <c r="CU219" i="1"/>
  <c r="CU228" i="1"/>
  <c r="CU227" i="1"/>
  <c r="CU225" i="1"/>
  <c r="AB237" i="1"/>
  <c r="AB219" i="1"/>
  <c r="AB228" i="1"/>
  <c r="AB227" i="1"/>
  <c r="AB225" i="1"/>
  <c r="AB229" i="1" s="1"/>
  <c r="AB233" i="1" s="1"/>
  <c r="AB238" i="1" s="1"/>
  <c r="H237" i="1"/>
  <c r="H239" i="1" s="1"/>
  <c r="H219" i="1"/>
  <c r="H225" i="1"/>
  <c r="H229" i="1" s="1"/>
  <c r="H233" i="1" s="1"/>
  <c r="H238" i="1" s="1"/>
  <c r="H227" i="1"/>
  <c r="H228" i="1"/>
  <c r="AO229" i="1"/>
  <c r="AO233" i="1" s="1"/>
  <c r="AO238" i="1" s="1"/>
  <c r="BI229" i="1"/>
  <c r="BI233" i="1" s="1"/>
  <c r="BI238" i="1" s="1"/>
  <c r="FQ239" i="1"/>
  <c r="ER239" i="1"/>
  <c r="DP315" i="1"/>
  <c r="DP281" i="1"/>
  <c r="DP271" i="1"/>
  <c r="DP278" i="1" s="1"/>
  <c r="DP275" i="1"/>
  <c r="DP324" i="1" s="1"/>
  <c r="DP285" i="1"/>
  <c r="DP300" i="1" s="1"/>
  <c r="DP79" i="1"/>
  <c r="FO239" i="1"/>
  <c r="BN268" i="1"/>
  <c r="BN244" i="1"/>
  <c r="BN250" i="1" s="1"/>
  <c r="EC268" i="1"/>
  <c r="EC244" i="1"/>
  <c r="EC250" i="1" s="1"/>
  <c r="CX219" i="1"/>
  <c r="CX237" i="1"/>
  <c r="CX225" i="1"/>
  <c r="CX228" i="1"/>
  <c r="CX227" i="1"/>
  <c r="DK219" i="1"/>
  <c r="DK237" i="1"/>
  <c r="DK228" i="1"/>
  <c r="DK227" i="1"/>
  <c r="DK225" i="1"/>
  <c r="DK229" i="1" s="1"/>
  <c r="DK233" i="1" s="1"/>
  <c r="DK238" i="1" s="1"/>
  <c r="EK237" i="1"/>
  <c r="EK219" i="1"/>
  <c r="EK225" i="1"/>
  <c r="EK229" i="1" s="1"/>
  <c r="EK233" i="1" s="1"/>
  <c r="EK238" i="1" s="1"/>
  <c r="EK227" i="1"/>
  <c r="EK228" i="1"/>
  <c r="EF229" i="1"/>
  <c r="EF233" i="1" s="1"/>
  <c r="EF238" i="1" s="1"/>
  <c r="EF239" i="1" s="1"/>
  <c r="DF229" i="1"/>
  <c r="DF233" i="1" s="1"/>
  <c r="DF238" i="1" s="1"/>
  <c r="FL239" i="1"/>
  <c r="DA239" i="1"/>
  <c r="BY315" i="1"/>
  <c r="BY316" i="1" s="1"/>
  <c r="BY271" i="1"/>
  <c r="BY278" i="1" s="1"/>
  <c r="BY285" i="1" s="1"/>
  <c r="BY300" i="1" s="1"/>
  <c r="BY275" i="1"/>
  <c r="BY324" i="1" s="1"/>
  <c r="BY79" i="1"/>
  <c r="CB237" i="1"/>
  <c r="CB219" i="1"/>
  <c r="CB228" i="1"/>
  <c r="CB227" i="1"/>
  <c r="CB225" i="1"/>
  <c r="F219" i="1"/>
  <c r="F237" i="1"/>
  <c r="F228" i="1"/>
  <c r="F227" i="1"/>
  <c r="F225" i="1"/>
  <c r="CA237" i="1"/>
  <c r="CA219" i="1"/>
  <c r="CA227" i="1"/>
  <c r="CA228" i="1"/>
  <c r="CA225" i="1"/>
  <c r="W229" i="1"/>
  <c r="W233" i="1" s="1"/>
  <c r="W238" i="1" s="1"/>
  <c r="R219" i="1"/>
  <c r="R237" i="1"/>
  <c r="R225" i="1"/>
  <c r="R228" i="1"/>
  <c r="R227" i="1"/>
  <c r="BF219" i="1"/>
  <c r="BF237" i="1"/>
  <c r="BF227" i="1"/>
  <c r="BF225" i="1"/>
  <c r="BF229" i="1" s="1"/>
  <c r="BF233" i="1" s="1"/>
  <c r="BF238" i="1" s="1"/>
  <c r="BF228" i="1"/>
  <c r="Y287" i="1" l="1"/>
  <c r="Y323" i="1" s="1"/>
  <c r="Y284" i="1"/>
  <c r="DE284" i="1"/>
  <c r="Q268" i="1"/>
  <c r="Q244" i="1"/>
  <c r="Q250" i="1" s="1"/>
  <c r="FV284" i="1"/>
  <c r="EF268" i="1"/>
  <c r="EF244" i="1"/>
  <c r="EF250" i="1" s="1"/>
  <c r="BS268" i="1"/>
  <c r="BS244" i="1"/>
  <c r="BS250" i="1" s="1"/>
  <c r="FS295" i="1"/>
  <c r="FS301" i="1" s="1"/>
  <c r="FS287" i="1"/>
  <c r="FS323" i="1" s="1"/>
  <c r="FS284" i="1"/>
  <c r="FS298" i="1" s="1"/>
  <c r="FS290" i="1"/>
  <c r="FS293" i="1" s="1"/>
  <c r="AQ268" i="1"/>
  <c r="AQ244" i="1"/>
  <c r="AQ250" i="1" s="1"/>
  <c r="FP268" i="1"/>
  <c r="FP244" i="1"/>
  <c r="FP250" i="1" s="1"/>
  <c r="BV268" i="1"/>
  <c r="BV244" i="1"/>
  <c r="BV250" i="1" s="1"/>
  <c r="DY290" i="1"/>
  <c r="DY293" i="1" s="1"/>
  <c r="DY295" i="1" s="1"/>
  <c r="DY301" i="1" s="1"/>
  <c r="DY287" i="1"/>
  <c r="DY323" i="1" s="1"/>
  <c r="DY284" i="1"/>
  <c r="DY298" i="1" s="1"/>
  <c r="CH268" i="1"/>
  <c r="CH244" i="1"/>
  <c r="CH250" i="1" s="1"/>
  <c r="AZ268" i="1"/>
  <c r="AZ244" i="1"/>
  <c r="AZ250" i="1" s="1"/>
  <c r="CD290" i="1"/>
  <c r="CD293" i="1" s="1"/>
  <c r="CD295" i="1" s="1"/>
  <c r="CD301" i="1" s="1"/>
  <c r="CD287" i="1"/>
  <c r="CD323" i="1" s="1"/>
  <c r="CD284" i="1"/>
  <c r="CD298" i="1" s="1"/>
  <c r="FB268" i="1"/>
  <c r="FB244" i="1"/>
  <c r="FB250" i="1" s="1"/>
  <c r="C204" i="1"/>
  <c r="FZ204" i="1" s="1"/>
  <c r="FZ159" i="1"/>
  <c r="C316" i="1"/>
  <c r="CG295" i="1"/>
  <c r="CG301" i="1" s="1"/>
  <c r="CG287" i="1"/>
  <c r="CG323" i="1" s="1"/>
  <c r="CG284" i="1"/>
  <c r="CG298" i="1" s="1"/>
  <c r="CG290" i="1"/>
  <c r="CG293" i="1" s="1"/>
  <c r="BT290" i="1"/>
  <c r="BT293" i="1" s="1"/>
  <c r="BT295" i="1" s="1"/>
  <c r="BT301" i="1" s="1"/>
  <c r="BT287" i="1"/>
  <c r="BT323" i="1" s="1"/>
  <c r="BT284" i="1"/>
  <c r="FD284" i="1"/>
  <c r="S290" i="1"/>
  <c r="S293" i="1" s="1"/>
  <c r="S295" i="1" s="1"/>
  <c r="S301" i="1" s="1"/>
  <c r="S284" i="1"/>
  <c r="S287" i="1"/>
  <c r="S323" i="1" s="1"/>
  <c r="H268" i="1"/>
  <c r="H244" i="1"/>
  <c r="H250" i="1" s="1"/>
  <c r="DU287" i="1"/>
  <c r="DU323" i="1" s="1"/>
  <c r="DU284" i="1"/>
  <c r="DU290" i="1"/>
  <c r="DU293" i="1" s="1"/>
  <c r="DU295" i="1" s="1"/>
  <c r="DU301" i="1" s="1"/>
  <c r="D268" i="1"/>
  <c r="D244" i="1"/>
  <c r="D250" i="1" s="1"/>
  <c r="CQ315" i="1"/>
  <c r="CQ281" i="1"/>
  <c r="CQ271" i="1"/>
  <c r="CQ278" i="1" s="1"/>
  <c r="CQ285" i="1" s="1"/>
  <c r="CQ300" i="1" s="1"/>
  <c r="CQ275" i="1"/>
  <c r="CQ324" i="1" s="1"/>
  <c r="CQ79" i="1"/>
  <c r="CW315" i="1"/>
  <c r="CW285" i="1"/>
  <c r="CW300" i="1" s="1"/>
  <c r="CW275" i="1"/>
  <c r="CW324" i="1" s="1"/>
  <c r="CW271" i="1"/>
  <c r="CW278" i="1" s="1"/>
  <c r="CW281" i="1"/>
  <c r="CW79" i="1"/>
  <c r="EU315" i="1"/>
  <c r="EU316" i="1" s="1"/>
  <c r="EU285" i="1"/>
  <c r="EU300" i="1" s="1"/>
  <c r="EU275" i="1"/>
  <c r="EU324" i="1" s="1"/>
  <c r="EU281" i="1"/>
  <c r="EU271" i="1"/>
  <c r="EU278" i="1" s="1"/>
  <c r="EU79" i="1"/>
  <c r="K219" i="1"/>
  <c r="K237" i="1"/>
  <c r="K228" i="1"/>
  <c r="K225" i="1"/>
  <c r="K229" i="1" s="1"/>
  <c r="K233" i="1" s="1"/>
  <c r="K238" i="1" s="1"/>
  <c r="K227" i="1"/>
  <c r="FN285" i="1"/>
  <c r="FN300" i="1" s="1"/>
  <c r="FN315" i="1"/>
  <c r="FN275" i="1"/>
  <c r="FN324" i="1" s="1"/>
  <c r="FN271" i="1"/>
  <c r="FN278" i="1" s="1"/>
  <c r="FN281" i="1" s="1"/>
  <c r="FN79" i="1"/>
  <c r="FO268" i="1"/>
  <c r="FO244" i="1"/>
  <c r="FO250" i="1" s="1"/>
  <c r="BC268" i="1"/>
  <c r="BC244" i="1"/>
  <c r="BC250" i="1" s="1"/>
  <c r="BE229" i="1"/>
  <c r="BE233" i="1" s="1"/>
  <c r="BE238" i="1" s="1"/>
  <c r="FU244" i="1"/>
  <c r="FU250" i="1" s="1"/>
  <c r="FU268" i="1"/>
  <c r="CB239" i="1"/>
  <c r="AY268" i="1"/>
  <c r="AY244" i="1"/>
  <c r="AY250" i="1" s="1"/>
  <c r="AL219" i="1"/>
  <c r="AL237" i="1"/>
  <c r="AL225" i="1"/>
  <c r="AL228" i="1"/>
  <c r="AL227" i="1"/>
  <c r="CD285" i="1"/>
  <c r="CD300" i="1" s="1"/>
  <c r="FV285" i="1"/>
  <c r="FV300" i="1" s="1"/>
  <c r="CT315" i="1"/>
  <c r="CT275" i="1"/>
  <c r="CT324" i="1" s="1"/>
  <c r="CT271" i="1"/>
  <c r="CT278" i="1" s="1"/>
  <c r="CT285" i="1" s="1"/>
  <c r="CT300" i="1" s="1"/>
  <c r="CT79" i="1"/>
  <c r="CG285" i="1"/>
  <c r="CG300" i="1" s="1"/>
  <c r="BA229" i="1"/>
  <c r="BA233" i="1" s="1"/>
  <c r="BA238" i="1" s="1"/>
  <c r="BA239" i="1" s="1"/>
  <c r="ED237" i="1"/>
  <c r="ED219" i="1"/>
  <c r="ED228" i="1"/>
  <c r="ED225" i="1"/>
  <c r="ED227" i="1"/>
  <c r="AK229" i="1"/>
  <c r="AK233" i="1" s="1"/>
  <c r="AK238" i="1" s="1"/>
  <c r="DE285" i="1"/>
  <c r="DE300" i="1" s="1"/>
  <c r="BE239" i="1"/>
  <c r="DS229" i="1"/>
  <c r="DS233" i="1" s="1"/>
  <c r="DS238" i="1" s="1"/>
  <c r="AE281" i="1"/>
  <c r="O268" i="1"/>
  <c r="O244" i="1"/>
  <c r="O250" i="1" s="1"/>
  <c r="BD229" i="1"/>
  <c r="BD233" i="1" s="1"/>
  <c r="BD238" i="1" s="1"/>
  <c r="V229" i="1"/>
  <c r="V233" i="1" s="1"/>
  <c r="V238" i="1" s="1"/>
  <c r="DB281" i="1"/>
  <c r="CI268" i="1"/>
  <c r="CI244" i="1"/>
  <c r="CI250" i="1" s="1"/>
  <c r="DJ239" i="1"/>
  <c r="EG229" i="1"/>
  <c r="EG233" i="1" s="1"/>
  <c r="EG238" i="1" s="1"/>
  <c r="EG239" i="1" s="1"/>
  <c r="EY229" i="1"/>
  <c r="EY233" i="1" s="1"/>
  <c r="EY238" i="1" s="1"/>
  <c r="CM229" i="1"/>
  <c r="CM233" i="1" s="1"/>
  <c r="CM238" i="1" s="1"/>
  <c r="FD285" i="1"/>
  <c r="FD300" i="1" s="1"/>
  <c r="DR315" i="1"/>
  <c r="DR285" i="1"/>
  <c r="DR300" i="1" s="1"/>
  <c r="DR281" i="1"/>
  <c r="DR271" i="1"/>
  <c r="DR278" i="1" s="1"/>
  <c r="DR275" i="1"/>
  <c r="DR324" i="1" s="1"/>
  <c r="DR79" i="1"/>
  <c r="DM237" i="1"/>
  <c r="DM219" i="1"/>
  <c r="DM225" i="1"/>
  <c r="DM227" i="1"/>
  <c r="DM228" i="1"/>
  <c r="CP219" i="1"/>
  <c r="CP237" i="1"/>
  <c r="CP227" i="1"/>
  <c r="CP225" i="1"/>
  <c r="CP228" i="1"/>
  <c r="DW315" i="1"/>
  <c r="DW285" i="1"/>
  <c r="DW300" i="1" s="1"/>
  <c r="DW281" i="1"/>
  <c r="DW271" i="1"/>
  <c r="DW278" i="1" s="1"/>
  <c r="DW275" i="1"/>
  <c r="DW324" i="1" s="1"/>
  <c r="DW79" i="1"/>
  <c r="FZ203" i="1"/>
  <c r="AT268" i="1"/>
  <c r="AT244" i="1"/>
  <c r="AT250" i="1" s="1"/>
  <c r="DN315" i="1"/>
  <c r="DN275" i="1"/>
  <c r="DN324" i="1" s="1"/>
  <c r="DN271" i="1"/>
  <c r="DN278" i="1" s="1"/>
  <c r="DN281" i="1" s="1"/>
  <c r="DN79" i="1"/>
  <c r="I315" i="1"/>
  <c r="I275" i="1"/>
  <c r="I324" i="1" s="1"/>
  <c r="I271" i="1"/>
  <c r="I278" i="1" s="1"/>
  <c r="I281" i="1" s="1"/>
  <c r="I79" i="1"/>
  <c r="FM219" i="1"/>
  <c r="FM237" i="1"/>
  <c r="FM228" i="1"/>
  <c r="FM227" i="1"/>
  <c r="FM225" i="1"/>
  <c r="FM229" i="1" s="1"/>
  <c r="FM233" i="1" s="1"/>
  <c r="FM238" i="1" s="1"/>
  <c r="FQ268" i="1"/>
  <c r="FQ244" i="1"/>
  <c r="FQ250" i="1" s="1"/>
  <c r="EQ239" i="1"/>
  <c r="FL268" i="1"/>
  <c r="FL244" i="1"/>
  <c r="FL250" i="1" s="1"/>
  <c r="CL315" i="1"/>
  <c r="CL275" i="1"/>
  <c r="CL324" i="1" s="1"/>
  <c r="CL271" i="1"/>
  <c r="CL278" i="1" s="1"/>
  <c r="CL285" i="1" s="1"/>
  <c r="CL300" i="1" s="1"/>
  <c r="CL79" i="1"/>
  <c r="EA315" i="1"/>
  <c r="EA285" i="1"/>
  <c r="EA300" i="1" s="1"/>
  <c r="EA275" i="1"/>
  <c r="EA324" i="1" s="1"/>
  <c r="EA271" i="1"/>
  <c r="EA278" i="1" s="1"/>
  <c r="EA281" i="1" s="1"/>
  <c r="EA79" i="1"/>
  <c r="DF268" i="1"/>
  <c r="DF244" i="1"/>
  <c r="DF250" i="1" s="1"/>
  <c r="FW239" i="1"/>
  <c r="X268" i="1"/>
  <c r="X244" i="1"/>
  <c r="X250" i="1" s="1"/>
  <c r="BL239" i="1"/>
  <c r="S285" i="1"/>
  <c r="S300" i="1" s="1"/>
  <c r="BF239" i="1"/>
  <c r="CA229" i="1"/>
  <c r="CA233" i="1" s="1"/>
  <c r="CA238" i="1" s="1"/>
  <c r="CA239" i="1" s="1"/>
  <c r="F239" i="1"/>
  <c r="AB239" i="1"/>
  <c r="ET229" i="1"/>
  <c r="ET233" i="1" s="1"/>
  <c r="ET238" i="1" s="1"/>
  <c r="DG239" i="1"/>
  <c r="E315" i="1"/>
  <c r="E271" i="1"/>
  <c r="E278" i="1" s="1"/>
  <c r="E285" i="1" s="1"/>
  <c r="E300" i="1" s="1"/>
  <c r="E275" i="1"/>
  <c r="E324" i="1" s="1"/>
  <c r="E281" i="1"/>
  <c r="E79" i="1"/>
  <c r="CZ268" i="1"/>
  <c r="CZ244" i="1"/>
  <c r="CZ250" i="1" s="1"/>
  <c r="P239" i="1"/>
  <c r="EO239" i="1"/>
  <c r="EL239" i="1"/>
  <c r="FE229" i="1"/>
  <c r="FE233" i="1" s="1"/>
  <c r="FE238" i="1" s="1"/>
  <c r="AP268" i="1"/>
  <c r="AP244" i="1"/>
  <c r="AP250" i="1" s="1"/>
  <c r="FC239" i="1"/>
  <c r="EJ239" i="1"/>
  <c r="V239" i="1"/>
  <c r="BM239" i="1"/>
  <c r="DX315" i="1"/>
  <c r="DX271" i="1"/>
  <c r="DX278" i="1" s="1"/>
  <c r="DX281" i="1" s="1"/>
  <c r="DX275" i="1"/>
  <c r="DX324" i="1" s="1"/>
  <c r="DX79" i="1"/>
  <c r="AC268" i="1"/>
  <c r="AC244" i="1"/>
  <c r="AC250" i="1" s="1"/>
  <c r="BG268" i="1"/>
  <c r="BG244" i="1"/>
  <c r="BG250" i="1" s="1"/>
  <c r="BK229" i="1"/>
  <c r="BK233" i="1" s="1"/>
  <c r="BK238" i="1" s="1"/>
  <c r="ER268" i="1"/>
  <c r="ER244" i="1"/>
  <c r="ER250" i="1" s="1"/>
  <c r="CS290" i="1"/>
  <c r="CS293" i="1" s="1"/>
  <c r="CS295" i="1" s="1"/>
  <c r="CS301" i="1" s="1"/>
  <c r="CS287" i="1"/>
  <c r="CS323" i="1" s="1"/>
  <c r="CS284" i="1"/>
  <c r="CS298" i="1" s="1"/>
  <c r="DS239" i="1"/>
  <c r="W268" i="1"/>
  <c r="W244" i="1"/>
  <c r="W250" i="1" s="1"/>
  <c r="EI268" i="1"/>
  <c r="EI244" i="1"/>
  <c r="EI250" i="1" s="1"/>
  <c r="BJ237" i="1"/>
  <c r="BJ219" i="1"/>
  <c r="BJ228" i="1"/>
  <c r="BJ227" i="1"/>
  <c r="BJ225" i="1"/>
  <c r="BJ229" i="1" s="1"/>
  <c r="BJ233" i="1" s="1"/>
  <c r="BJ238" i="1" s="1"/>
  <c r="AO268" i="1"/>
  <c r="AO244" i="1"/>
  <c r="AO250" i="1" s="1"/>
  <c r="AH315" i="1"/>
  <c r="AH275" i="1"/>
  <c r="AH324" i="1" s="1"/>
  <c r="AH271" i="1"/>
  <c r="AH278" i="1" s="1"/>
  <c r="AH281" i="1" s="1"/>
  <c r="AH79" i="1"/>
  <c r="DO315" i="1"/>
  <c r="DO271" i="1"/>
  <c r="DO278" i="1" s="1"/>
  <c r="DO285" i="1" s="1"/>
  <c r="DO300" i="1" s="1"/>
  <c r="DO275" i="1"/>
  <c r="DO324" i="1" s="1"/>
  <c r="DO281" i="1"/>
  <c r="DO79" i="1"/>
  <c r="FK268" i="1"/>
  <c r="FK244" i="1"/>
  <c r="FK250" i="1" s="1"/>
  <c r="BR268" i="1"/>
  <c r="BR244" i="1"/>
  <c r="BR250" i="1" s="1"/>
  <c r="CC239" i="1"/>
  <c r="BY281" i="1"/>
  <c r="DK239" i="1"/>
  <c r="EC315" i="1"/>
  <c r="EC271" i="1"/>
  <c r="EC278" i="1" s="1"/>
  <c r="EC285" i="1" s="1"/>
  <c r="EC300" i="1" s="1"/>
  <c r="EC275" i="1"/>
  <c r="EC324" i="1" s="1"/>
  <c r="EC79" i="1"/>
  <c r="DP287" i="1"/>
  <c r="DP323" i="1" s="1"/>
  <c r="DP290" i="1"/>
  <c r="DP293" i="1" s="1"/>
  <c r="DP295" i="1" s="1"/>
  <c r="DP301" i="1" s="1"/>
  <c r="DP284" i="1"/>
  <c r="DP298" i="1" s="1"/>
  <c r="CU229" i="1"/>
  <c r="CU233" i="1" s="1"/>
  <c r="CU238" i="1" s="1"/>
  <c r="BW239" i="1"/>
  <c r="FI239" i="1"/>
  <c r="EE229" i="1"/>
  <c r="EE233" i="1" s="1"/>
  <c r="EE238" i="1" s="1"/>
  <c r="FG315" i="1"/>
  <c r="FG285" i="1"/>
  <c r="FG300" i="1" s="1"/>
  <c r="FG281" i="1"/>
  <c r="FG275" i="1"/>
  <c r="FG324" i="1" s="1"/>
  <c r="FG271" i="1"/>
  <c r="FG278" i="1" s="1"/>
  <c r="FG79" i="1"/>
  <c r="DH268" i="1"/>
  <c r="DH244" i="1"/>
  <c r="DH250" i="1" s="1"/>
  <c r="CJ315" i="1"/>
  <c r="CJ271" i="1"/>
  <c r="CJ278" i="1" s="1"/>
  <c r="CJ281" i="1" s="1"/>
  <c r="CJ275" i="1"/>
  <c r="CJ324" i="1" s="1"/>
  <c r="CJ79" i="1"/>
  <c r="EZ237" i="1"/>
  <c r="EZ219" i="1"/>
  <c r="EZ228" i="1"/>
  <c r="EZ227" i="1"/>
  <c r="EZ225" i="1"/>
  <c r="EZ229" i="1" s="1"/>
  <c r="EZ233" i="1" s="1"/>
  <c r="EZ238" i="1" s="1"/>
  <c r="AM281" i="1"/>
  <c r="EX229" i="1"/>
  <c r="EX233" i="1" s="1"/>
  <c r="EX238" i="1" s="1"/>
  <c r="BQ239" i="1"/>
  <c r="AA229" i="1"/>
  <c r="AA233" i="1" s="1"/>
  <c r="AA238" i="1" s="1"/>
  <c r="AG268" i="1"/>
  <c r="AG244" i="1"/>
  <c r="AG250" i="1" s="1"/>
  <c r="AU287" i="1"/>
  <c r="AU323" i="1" s="1"/>
  <c r="AU284" i="1"/>
  <c r="AU290" i="1"/>
  <c r="AU293" i="1" s="1"/>
  <c r="AU295" i="1" s="1"/>
  <c r="AU301" i="1" s="1"/>
  <c r="L239" i="1"/>
  <c r="DD315" i="1"/>
  <c r="DD275" i="1"/>
  <c r="DD324" i="1" s="1"/>
  <c r="DD271" i="1"/>
  <c r="DD278" i="1" s="1"/>
  <c r="DD285" i="1" s="1"/>
  <c r="DD300" i="1" s="1"/>
  <c r="DD281" i="1"/>
  <c r="DD79" i="1"/>
  <c r="DL268" i="1"/>
  <c r="DL244" i="1"/>
  <c r="DL250" i="1" s="1"/>
  <c r="FT239" i="1"/>
  <c r="U239" i="1"/>
  <c r="N268" i="1"/>
  <c r="N244" i="1"/>
  <c r="N250" i="1" s="1"/>
  <c r="BK239" i="1"/>
  <c r="DV237" i="1"/>
  <c r="DV219" i="1"/>
  <c r="DV228" i="1"/>
  <c r="DV225" i="1"/>
  <c r="DV229" i="1" s="1"/>
  <c r="DV233" i="1" s="1"/>
  <c r="DV238" i="1" s="1"/>
  <c r="DV227" i="1"/>
  <c r="BO315" i="1"/>
  <c r="BO285" i="1"/>
  <c r="BO300" i="1" s="1"/>
  <c r="BO275" i="1"/>
  <c r="BO324" i="1" s="1"/>
  <c r="BO271" i="1"/>
  <c r="BO278" i="1" s="1"/>
  <c r="BO281" i="1" s="1"/>
  <c r="BO79" i="1"/>
  <c r="DC315" i="1"/>
  <c r="DC285" i="1"/>
  <c r="DC300" i="1" s="1"/>
  <c r="DC281" i="1"/>
  <c r="DC275" i="1"/>
  <c r="DC324" i="1" s="1"/>
  <c r="DC271" i="1"/>
  <c r="DC278" i="1" s="1"/>
  <c r="DC79" i="1"/>
  <c r="FA315" i="1"/>
  <c r="FA271" i="1"/>
  <c r="FA278" i="1" s="1"/>
  <c r="FA285" i="1" s="1"/>
  <c r="FA300" i="1" s="1"/>
  <c r="FA275" i="1"/>
  <c r="FA324" i="1" s="1"/>
  <c r="FA281" i="1"/>
  <c r="FA79" i="1"/>
  <c r="BH237" i="1"/>
  <c r="BH219" i="1"/>
  <c r="BH228" i="1"/>
  <c r="BH225" i="1"/>
  <c r="BH227" i="1"/>
  <c r="CB229" i="1"/>
  <c r="CB233" i="1" s="1"/>
  <c r="CB238" i="1" s="1"/>
  <c r="BB229" i="1"/>
  <c r="BB233" i="1" s="1"/>
  <c r="BB238" i="1" s="1"/>
  <c r="BB239" i="1" s="1"/>
  <c r="AW315" i="1"/>
  <c r="AW275" i="1"/>
  <c r="AW324" i="1" s="1"/>
  <c r="AW281" i="1"/>
  <c r="AW271" i="1"/>
  <c r="AW278" i="1" s="1"/>
  <c r="AW285" i="1"/>
  <c r="AW300" i="1" s="1"/>
  <c r="AW79" i="1"/>
  <c r="EQ229" i="1"/>
  <c r="EQ233" i="1" s="1"/>
  <c r="EQ238" i="1" s="1"/>
  <c r="EW239" i="1"/>
  <c r="Z229" i="1"/>
  <c r="Z233" i="1" s="1"/>
  <c r="Z238" i="1" s="1"/>
  <c r="Z239" i="1" s="1"/>
  <c r="CR229" i="1"/>
  <c r="CR233" i="1" s="1"/>
  <c r="CR238" i="1" s="1"/>
  <c r="CE239" i="1"/>
  <c r="DZ229" i="1"/>
  <c r="DZ233" i="1" s="1"/>
  <c r="DZ238" i="1" s="1"/>
  <c r="DZ239" i="1" s="1"/>
  <c r="AR239" i="1"/>
  <c r="BD239" i="1"/>
  <c r="EP315" i="1"/>
  <c r="EP285" i="1"/>
  <c r="EP300" i="1" s="1"/>
  <c r="EP281" i="1"/>
  <c r="EP275" i="1"/>
  <c r="EP324" i="1" s="1"/>
  <c r="EP271" i="1"/>
  <c r="EP278" i="1" s="1"/>
  <c r="EP79" i="1"/>
  <c r="CK237" i="1"/>
  <c r="CK219" i="1"/>
  <c r="CK228" i="1"/>
  <c r="CK227" i="1"/>
  <c r="CK225" i="1"/>
  <c r="CK229" i="1" s="1"/>
  <c r="CK233" i="1" s="1"/>
  <c r="CK238" i="1" s="1"/>
  <c r="Y285" i="1"/>
  <c r="Y300" i="1" s="1"/>
  <c r="AD229" i="1"/>
  <c r="AD233" i="1" s="1"/>
  <c r="AD238" i="1" s="1"/>
  <c r="AD239" i="1" s="1"/>
  <c r="ES229" i="1"/>
  <c r="ES233" i="1" s="1"/>
  <c r="ES238" i="1" s="1"/>
  <c r="EY239" i="1"/>
  <c r="CM239" i="1"/>
  <c r="CO239" i="1"/>
  <c r="DI315" i="1"/>
  <c r="DI275" i="1"/>
  <c r="DI324" i="1" s="1"/>
  <c r="DI281" i="1"/>
  <c r="DI271" i="1"/>
  <c r="DI278" i="1" s="1"/>
  <c r="DI285" i="1" s="1"/>
  <c r="DI300" i="1" s="1"/>
  <c r="DI79" i="1"/>
  <c r="BN315" i="1"/>
  <c r="BN285" i="1"/>
  <c r="BN300" i="1" s="1"/>
  <c r="BN281" i="1"/>
  <c r="BN275" i="1"/>
  <c r="BN324" i="1" s="1"/>
  <c r="BN271" i="1"/>
  <c r="BN278" i="1" s="1"/>
  <c r="BN79" i="1"/>
  <c r="AK239" i="1"/>
  <c r="EM287" i="1"/>
  <c r="EM323" i="1" s="1"/>
  <c r="EM284" i="1"/>
  <c r="EM290" i="1"/>
  <c r="EM293" i="1" s="1"/>
  <c r="EM295" i="1" s="1"/>
  <c r="EM301" i="1" s="1"/>
  <c r="T315" i="1"/>
  <c r="T275" i="1"/>
  <c r="T324" i="1" s="1"/>
  <c r="T271" i="1"/>
  <c r="T278" i="1" s="1"/>
  <c r="T285" i="1" s="1"/>
  <c r="T300" i="1" s="1"/>
  <c r="T79" i="1"/>
  <c r="R229" i="1"/>
  <c r="R233" i="1" s="1"/>
  <c r="R238" i="1" s="1"/>
  <c r="ET239" i="1"/>
  <c r="EX239" i="1"/>
  <c r="FW229" i="1"/>
  <c r="FW233" i="1" s="1"/>
  <c r="FW238" i="1" s="1"/>
  <c r="BP268" i="1"/>
  <c r="BP244" i="1"/>
  <c r="BP250" i="1" s="1"/>
  <c r="FE239" i="1"/>
  <c r="AA239" i="1"/>
  <c r="G268" i="1"/>
  <c r="G244" i="1"/>
  <c r="G250" i="1" s="1"/>
  <c r="AI229" i="1"/>
  <c r="AI233" i="1" s="1"/>
  <c r="AI238" i="1" s="1"/>
  <c r="AI239" i="1" s="1"/>
  <c r="FR298" i="1"/>
  <c r="BI268" i="1"/>
  <c r="BI244" i="1"/>
  <c r="BI250" i="1" s="1"/>
  <c r="ES239" i="1"/>
  <c r="AX239" i="1"/>
  <c r="AV315" i="1"/>
  <c r="AV285" i="1"/>
  <c r="AV300" i="1" s="1"/>
  <c r="AV281" i="1"/>
  <c r="AV275" i="1"/>
  <c r="AV324" i="1" s="1"/>
  <c r="AV271" i="1"/>
  <c r="AV278" i="1" s="1"/>
  <c r="AV79" i="1"/>
  <c r="BU315" i="1"/>
  <c r="BU275" i="1"/>
  <c r="BU324" i="1" s="1"/>
  <c r="BU271" i="1"/>
  <c r="BU278" i="1" s="1"/>
  <c r="BU285" i="1" s="1"/>
  <c r="BU300" i="1" s="1"/>
  <c r="BU281" i="1"/>
  <c r="BU79" i="1"/>
  <c r="R239" i="1"/>
  <c r="F229" i="1"/>
  <c r="F233" i="1" s="1"/>
  <c r="F238" i="1" s="1"/>
  <c r="DA268" i="1"/>
  <c r="DA244" i="1"/>
  <c r="DA250" i="1" s="1"/>
  <c r="EK239" i="1"/>
  <c r="CX229" i="1"/>
  <c r="CX233" i="1" s="1"/>
  <c r="CX238" i="1" s="1"/>
  <c r="CX239" i="1" s="1"/>
  <c r="CU239" i="1"/>
  <c r="CN229" i="1"/>
  <c r="CN233" i="1" s="1"/>
  <c r="CN238" i="1" s="1"/>
  <c r="CN239" i="1" s="1"/>
  <c r="M315" i="1"/>
  <c r="M285" i="1"/>
  <c r="M300" i="1" s="1"/>
  <c r="M271" i="1"/>
  <c r="M278" i="1" s="1"/>
  <c r="M281" i="1"/>
  <c r="M275" i="1"/>
  <c r="M324" i="1" s="1"/>
  <c r="M79" i="1"/>
  <c r="J315" i="1"/>
  <c r="J281" i="1"/>
  <c r="J275" i="1"/>
  <c r="J324" i="1" s="1"/>
  <c r="J271" i="1"/>
  <c r="J278" i="1" s="1"/>
  <c r="J285" i="1" s="1"/>
  <c r="J300" i="1" s="1"/>
  <c r="J79" i="1"/>
  <c r="FJ229" i="1"/>
  <c r="FJ233" i="1" s="1"/>
  <c r="FJ238" i="1" s="1"/>
  <c r="FJ239" i="1" s="1"/>
  <c r="EE239" i="1"/>
  <c r="CR239" i="1"/>
  <c r="DQ229" i="1"/>
  <c r="DQ233" i="1" s="1"/>
  <c r="DQ238" i="1" s="1"/>
  <c r="DQ239" i="1" s="1"/>
  <c r="AJ268" i="1"/>
  <c r="AJ244" i="1"/>
  <c r="AJ250" i="1" s="1"/>
  <c r="EJ229" i="1"/>
  <c r="EJ233" i="1" s="1"/>
  <c r="EJ238" i="1" s="1"/>
  <c r="EH239" i="1"/>
  <c r="AS229" i="1"/>
  <c r="AS233" i="1" s="1"/>
  <c r="AS238" i="1" s="1"/>
  <c r="AS239" i="1" s="1"/>
  <c r="DT237" i="1"/>
  <c r="DT219" i="1"/>
  <c r="DT225" i="1"/>
  <c r="DT228" i="1"/>
  <c r="DT227" i="1"/>
  <c r="CY315" i="1"/>
  <c r="CY275" i="1"/>
  <c r="CY324" i="1" s="1"/>
  <c r="CY271" i="1"/>
  <c r="CY278" i="1" s="1"/>
  <c r="CY285" i="1" s="1"/>
  <c r="CY300" i="1" s="1"/>
  <c r="CY281" i="1"/>
  <c r="CY79" i="1"/>
  <c r="AF229" i="1"/>
  <c r="AF233" i="1" s="1"/>
  <c r="AF238" i="1" s="1"/>
  <c r="AF239" i="1" s="1"/>
  <c r="BZ229" i="1"/>
  <c r="BZ233" i="1" s="1"/>
  <c r="BZ238" i="1" s="1"/>
  <c r="BZ239" i="1" s="1"/>
  <c r="CV237" i="1"/>
  <c r="CV219" i="1"/>
  <c r="CV227" i="1"/>
  <c r="CV225" i="1"/>
  <c r="CV228" i="1"/>
  <c r="AN237" i="1"/>
  <c r="AN219" i="1"/>
  <c r="AN228" i="1"/>
  <c r="AN227" i="1"/>
  <c r="AN225" i="1"/>
  <c r="AN229" i="1" s="1"/>
  <c r="AN233" i="1" s="1"/>
  <c r="AN238" i="1" s="1"/>
  <c r="FH298" i="1"/>
  <c r="EB315" i="1"/>
  <c r="EB275" i="1"/>
  <c r="EB324" i="1" s="1"/>
  <c r="EB271" i="1"/>
  <c r="EB278" i="1" s="1"/>
  <c r="EB285" i="1" s="1"/>
  <c r="EB300" i="1" s="1"/>
  <c r="EB79" i="1"/>
  <c r="EN315" i="1"/>
  <c r="EN271" i="1"/>
  <c r="EN278" i="1" s="1"/>
  <c r="EN285" i="1" s="1"/>
  <c r="EN300" i="1" s="1"/>
  <c r="EN275" i="1"/>
  <c r="EN324" i="1" s="1"/>
  <c r="EN79" i="1"/>
  <c r="EV219" i="1"/>
  <c r="EV237" i="1"/>
  <c r="EV225" i="1"/>
  <c r="EV228" i="1"/>
  <c r="EV227" i="1"/>
  <c r="I284" i="1" l="1"/>
  <c r="BZ268" i="1"/>
  <c r="BZ244" i="1"/>
  <c r="BZ250" i="1" s="1"/>
  <c r="AI244" i="1"/>
  <c r="AI250" i="1" s="1"/>
  <c r="AI268" i="1"/>
  <c r="AH290" i="1"/>
  <c r="AH293" i="1" s="1"/>
  <c r="AH295" i="1" s="1"/>
  <c r="AH301" i="1" s="1"/>
  <c r="AH284" i="1"/>
  <c r="AH298" i="1" s="1"/>
  <c r="AH287" i="1"/>
  <c r="AH323" i="1" s="1"/>
  <c r="DQ268" i="1"/>
  <c r="DQ244" i="1"/>
  <c r="DQ250" i="1" s="1"/>
  <c r="DZ268" i="1"/>
  <c r="DZ244" i="1"/>
  <c r="DZ250" i="1" s="1"/>
  <c r="CX268" i="1"/>
  <c r="CX244" i="1"/>
  <c r="CX250" i="1" s="1"/>
  <c r="AD268" i="1"/>
  <c r="AD244" i="1"/>
  <c r="AD250" i="1" s="1"/>
  <c r="CA268" i="1"/>
  <c r="CA244" i="1"/>
  <c r="CA250" i="1" s="1"/>
  <c r="EG244" i="1"/>
  <c r="EG250" i="1" s="1"/>
  <c r="EG268" i="1"/>
  <c r="DX287" i="1"/>
  <c r="DX323" i="1" s="1"/>
  <c r="DX284" i="1"/>
  <c r="DN287" i="1"/>
  <c r="DN323" i="1" s="1"/>
  <c r="DN284" i="1"/>
  <c r="AS268" i="1"/>
  <c r="AS244" i="1"/>
  <c r="AS250" i="1" s="1"/>
  <c r="FJ268" i="1"/>
  <c r="FJ244" i="1"/>
  <c r="FJ250" i="1" s="1"/>
  <c r="Z268" i="1"/>
  <c r="Z244" i="1"/>
  <c r="Z250" i="1" s="1"/>
  <c r="EA290" i="1"/>
  <c r="EA293" i="1" s="1"/>
  <c r="EA295" i="1"/>
  <c r="EA301" i="1" s="1"/>
  <c r="EA287" i="1"/>
  <c r="EA323" i="1" s="1"/>
  <c r="EA284" i="1"/>
  <c r="EA298" i="1" s="1"/>
  <c r="BB268" i="1"/>
  <c r="BB244" i="1"/>
  <c r="BB250" i="1" s="1"/>
  <c r="BA268" i="1"/>
  <c r="BA244" i="1"/>
  <c r="BA250" i="1" s="1"/>
  <c r="FN290" i="1"/>
  <c r="FN293" i="1" s="1"/>
  <c r="FN295" i="1" s="1"/>
  <c r="FN301" i="1" s="1"/>
  <c r="FN287" i="1"/>
  <c r="FN323" i="1" s="1"/>
  <c r="FN284" i="1"/>
  <c r="CN268" i="1"/>
  <c r="CN244" i="1"/>
  <c r="CN250" i="1" s="1"/>
  <c r="CJ284" i="1"/>
  <c r="BO290" i="1"/>
  <c r="BO293" i="1" s="1"/>
  <c r="BO295" i="1"/>
  <c r="BO301" i="1" s="1"/>
  <c r="BO284" i="1"/>
  <c r="BO298" i="1" s="1"/>
  <c r="BO287" i="1"/>
  <c r="BO323" i="1" s="1"/>
  <c r="AF268" i="1"/>
  <c r="AF244" i="1"/>
  <c r="AF250" i="1" s="1"/>
  <c r="CU244" i="1"/>
  <c r="CU250" i="1" s="1"/>
  <c r="CU268" i="1"/>
  <c r="AV284" i="1"/>
  <c r="AV290" i="1"/>
  <c r="AV293" i="1" s="1"/>
  <c r="AV295" i="1" s="1"/>
  <c r="AV301" i="1" s="1"/>
  <c r="AV287" i="1"/>
  <c r="AV323" i="1" s="1"/>
  <c r="EX268" i="1"/>
  <c r="EX244" i="1"/>
  <c r="EX250" i="1" s="1"/>
  <c r="EP290" i="1"/>
  <c r="EP293" i="1" s="1"/>
  <c r="EP287" i="1"/>
  <c r="EP323" i="1" s="1"/>
  <c r="EP284" i="1"/>
  <c r="EP298" i="1" s="1"/>
  <c r="EP295" i="1"/>
  <c r="EP301" i="1" s="1"/>
  <c r="FO315" i="1"/>
  <c r="FO285" i="1"/>
  <c r="FO300" i="1" s="1"/>
  <c r="FO281" i="1"/>
  <c r="FO275" i="1"/>
  <c r="FO324" i="1" s="1"/>
  <c r="FO271" i="1"/>
  <c r="FO278" i="1" s="1"/>
  <c r="FO79" i="1"/>
  <c r="EN281" i="1"/>
  <c r="FK315" i="1"/>
  <c r="FK285" i="1"/>
  <c r="FK300" i="1" s="1"/>
  <c r="FK275" i="1"/>
  <c r="FK324" i="1" s="1"/>
  <c r="FK271" i="1"/>
  <c r="FK278" i="1" s="1"/>
  <c r="FK281" i="1" s="1"/>
  <c r="FK79" i="1"/>
  <c r="AP315" i="1"/>
  <c r="AP275" i="1"/>
  <c r="AP324" i="1" s="1"/>
  <c r="AP271" i="1"/>
  <c r="AP278" i="1" s="1"/>
  <c r="AP281" i="1" s="1"/>
  <c r="AP79" i="1"/>
  <c r="AA268" i="1"/>
  <c r="AA244" i="1"/>
  <c r="AA250" i="1" s="1"/>
  <c r="CM268" i="1"/>
  <c r="CM244" i="1"/>
  <c r="CM250" i="1" s="1"/>
  <c r="BD268" i="1"/>
  <c r="BD244" i="1"/>
  <c r="BD250" i="1" s="1"/>
  <c r="DK268" i="1"/>
  <c r="DK244" i="1"/>
  <c r="DK250" i="1" s="1"/>
  <c r="AH285" i="1"/>
  <c r="AH300" i="1" s="1"/>
  <c r="BF268" i="1"/>
  <c r="BF244" i="1"/>
  <c r="BF250" i="1" s="1"/>
  <c r="EQ244" i="1"/>
  <c r="EQ250" i="1" s="1"/>
  <c r="EQ268" i="1"/>
  <c r="FM239" i="1"/>
  <c r="CI315" i="1"/>
  <c r="CI285" i="1"/>
  <c r="CI300" i="1" s="1"/>
  <c r="CI275" i="1"/>
  <c r="CI324" i="1" s="1"/>
  <c r="CI281" i="1"/>
  <c r="CI271" i="1"/>
  <c r="CI278" i="1" s="1"/>
  <c r="CI79" i="1"/>
  <c r="CT281" i="1"/>
  <c r="CW290" i="1"/>
  <c r="CW293" i="1" s="1"/>
  <c r="CW295" i="1" s="1"/>
  <c r="CW301" i="1" s="1"/>
  <c r="CW284" i="1"/>
  <c r="CW298" i="1" s="1"/>
  <c r="CW287" i="1"/>
  <c r="CW323" i="1" s="1"/>
  <c r="FD287" i="1"/>
  <c r="FD323" i="1" s="1"/>
  <c r="DA285" i="1"/>
  <c r="DA300" i="1" s="1"/>
  <c r="DA275" i="1"/>
  <c r="DA324" i="1" s="1"/>
  <c r="DA315" i="1"/>
  <c r="DA271" i="1"/>
  <c r="DA278" i="1" s="1"/>
  <c r="DA281" i="1"/>
  <c r="DA79" i="1"/>
  <c r="ES268" i="1"/>
  <c r="ES244" i="1"/>
  <c r="ES250" i="1" s="1"/>
  <c r="FE268" i="1"/>
  <c r="FE244" i="1"/>
  <c r="FE250" i="1" s="1"/>
  <c r="EY268" i="1"/>
  <c r="EY244" i="1"/>
  <c r="EY250" i="1" s="1"/>
  <c r="CK239" i="1"/>
  <c r="AR268" i="1"/>
  <c r="AR244" i="1"/>
  <c r="AR250" i="1" s="1"/>
  <c r="BH229" i="1"/>
  <c r="BH233" i="1" s="1"/>
  <c r="BH238" i="1" s="1"/>
  <c r="BH239" i="1" s="1"/>
  <c r="FT268" i="1"/>
  <c r="FT244" i="1"/>
  <c r="FT250" i="1" s="1"/>
  <c r="FT252" i="1" s="1"/>
  <c r="AG315" i="1"/>
  <c r="AG275" i="1"/>
  <c r="AG324" i="1" s="1"/>
  <c r="AG281" i="1"/>
  <c r="AG271" i="1"/>
  <c r="AG278" i="1" s="1"/>
  <c r="AG285" i="1" s="1"/>
  <c r="AG300" i="1" s="1"/>
  <c r="AG79" i="1"/>
  <c r="BY290" i="1"/>
  <c r="BY293" i="1" s="1"/>
  <c r="BY295" i="1" s="1"/>
  <c r="BY301" i="1" s="1"/>
  <c r="BY284" i="1"/>
  <c r="BY298" i="1" s="1"/>
  <c r="BY287" i="1"/>
  <c r="BY323" i="1" s="1"/>
  <c r="BJ239" i="1"/>
  <c r="AC315" i="1"/>
  <c r="AC271" i="1"/>
  <c r="AC278" i="1" s="1"/>
  <c r="AC285" i="1" s="1"/>
  <c r="AC300" i="1" s="1"/>
  <c r="AC275" i="1"/>
  <c r="AC324" i="1" s="1"/>
  <c r="AC281" i="1"/>
  <c r="AC79" i="1"/>
  <c r="BM268" i="1"/>
  <c r="BM244" i="1"/>
  <c r="BM250" i="1" s="1"/>
  <c r="EO244" i="1"/>
  <c r="EO250" i="1" s="1"/>
  <c r="EO268" i="1"/>
  <c r="DN285" i="1"/>
  <c r="DN300" i="1" s="1"/>
  <c r="C205" i="1"/>
  <c r="CP229" i="1"/>
  <c r="CP233" i="1" s="1"/>
  <c r="CP238" i="1" s="1"/>
  <c r="CP239" i="1" s="1"/>
  <c r="DB290" i="1"/>
  <c r="DB293" i="1" s="1"/>
  <c r="DB295" i="1" s="1"/>
  <c r="DB301" i="1" s="1"/>
  <c r="DB287" i="1"/>
  <c r="DB323" i="1" s="1"/>
  <c r="DB284" i="1"/>
  <c r="ED239" i="1"/>
  <c r="FD290" i="1"/>
  <c r="FD293" i="1" s="1"/>
  <c r="FD295" i="1" s="1"/>
  <c r="FD301" i="1" s="1"/>
  <c r="AQ315" i="1"/>
  <c r="AQ285" i="1"/>
  <c r="AQ300" i="1" s="1"/>
  <c r="AQ275" i="1"/>
  <c r="AQ324" i="1" s="1"/>
  <c r="AQ271" i="1"/>
  <c r="AQ278" i="1" s="1"/>
  <c r="AQ281" i="1" s="1"/>
  <c r="AQ79" i="1"/>
  <c r="EF315" i="1"/>
  <c r="EF281" i="1"/>
  <c r="EF285" i="1"/>
  <c r="EF300" i="1" s="1"/>
  <c r="EF275" i="1"/>
  <c r="EF324" i="1" s="1"/>
  <c r="EF271" i="1"/>
  <c r="EF278" i="1" s="1"/>
  <c r="EF79" i="1"/>
  <c r="DE287" i="1"/>
  <c r="DE323" i="1" s="1"/>
  <c r="BU284" i="1"/>
  <c r="BU287" i="1"/>
  <c r="BU323" i="1" s="1"/>
  <c r="BU290" i="1"/>
  <c r="BU293" i="1" s="1"/>
  <c r="BU295" i="1" s="1"/>
  <c r="BU301" i="1" s="1"/>
  <c r="BK268" i="1"/>
  <c r="BK244" i="1"/>
  <c r="BK250" i="1" s="1"/>
  <c r="AM287" i="1"/>
  <c r="AM323" i="1" s="1"/>
  <c r="AM284" i="1"/>
  <c r="AM290" i="1"/>
  <c r="AM293" i="1" s="1"/>
  <c r="AM295" i="1" s="1"/>
  <c r="AM301" i="1" s="1"/>
  <c r="DW295" i="1"/>
  <c r="DW301" i="1" s="1"/>
  <c r="DW287" i="1"/>
  <c r="DW323" i="1" s="1"/>
  <c r="DW284" i="1"/>
  <c r="DW298" i="1" s="1"/>
  <c r="DW290" i="1"/>
  <c r="DW293" i="1" s="1"/>
  <c r="DR290" i="1"/>
  <c r="DR293" i="1" s="1"/>
  <c r="DR295" i="1" s="1"/>
  <c r="DR301" i="1" s="1"/>
  <c r="DR284" i="1"/>
  <c r="DR287" i="1"/>
  <c r="DR323" i="1" s="1"/>
  <c r="CB268" i="1"/>
  <c r="CB244" i="1"/>
  <c r="CB250" i="1" s="1"/>
  <c r="BV315" i="1"/>
  <c r="BV281" i="1"/>
  <c r="BV275" i="1"/>
  <c r="BV324" i="1" s="1"/>
  <c r="BV271" i="1"/>
  <c r="BV278" i="1" s="1"/>
  <c r="BV285" i="1" s="1"/>
  <c r="BV300" i="1" s="1"/>
  <c r="BV79" i="1"/>
  <c r="CV229" i="1"/>
  <c r="CV233" i="1" s="1"/>
  <c r="CV238" i="1" s="1"/>
  <c r="CV239" i="1" s="1"/>
  <c r="EV229" i="1"/>
  <c r="EV233" i="1" s="1"/>
  <c r="EV238" i="1" s="1"/>
  <c r="EV239" i="1" s="1"/>
  <c r="AX268" i="1"/>
  <c r="AX244" i="1"/>
  <c r="AX250" i="1" s="1"/>
  <c r="U268" i="1"/>
  <c r="U244" i="1"/>
  <c r="U250" i="1" s="1"/>
  <c r="DO295" i="1"/>
  <c r="DO301" i="1" s="1"/>
  <c r="DO287" i="1"/>
  <c r="DO323" i="1" s="1"/>
  <c r="DO284" i="1"/>
  <c r="DO298" i="1" s="1"/>
  <c r="DO290" i="1"/>
  <c r="DO293" i="1" s="1"/>
  <c r="EL268" i="1"/>
  <c r="EL244" i="1"/>
  <c r="EL250" i="1" s="1"/>
  <c r="DF315" i="1"/>
  <c r="DF271" i="1"/>
  <c r="DF278" i="1" s="1"/>
  <c r="DF285" i="1" s="1"/>
  <c r="DF300" i="1" s="1"/>
  <c r="DF275" i="1"/>
  <c r="DF324" i="1" s="1"/>
  <c r="DF79" i="1"/>
  <c r="AE287" i="1"/>
  <c r="AE323" i="1" s="1"/>
  <c r="AE284" i="1"/>
  <c r="AE298" i="1" s="1"/>
  <c r="AE290" i="1"/>
  <c r="AE293" i="1" s="1"/>
  <c r="AE295" i="1" s="1"/>
  <c r="AE301" i="1" s="1"/>
  <c r="AL239" i="1"/>
  <c r="CQ295" i="1"/>
  <c r="CQ301" i="1" s="1"/>
  <c r="CQ287" i="1"/>
  <c r="CQ323" i="1" s="1"/>
  <c r="CQ284" i="1"/>
  <c r="CQ298" i="1" s="1"/>
  <c r="CQ290" i="1"/>
  <c r="CQ293" i="1" s="1"/>
  <c r="EB281" i="1"/>
  <c r="T281" i="1"/>
  <c r="AK268" i="1"/>
  <c r="AK244" i="1"/>
  <c r="AK250" i="1" s="1"/>
  <c r="EZ239" i="1"/>
  <c r="DH315" i="1"/>
  <c r="DH285" i="1"/>
  <c r="DH300" i="1" s="1"/>
  <c r="DH275" i="1"/>
  <c r="DH324" i="1" s="1"/>
  <c r="DH271" i="1"/>
  <c r="DH278" i="1" s="1"/>
  <c r="DH281" i="1" s="1"/>
  <c r="DH79" i="1"/>
  <c r="CC268" i="1"/>
  <c r="CC244" i="1"/>
  <c r="CC250" i="1" s="1"/>
  <c r="V268" i="1"/>
  <c r="V244" i="1"/>
  <c r="V250" i="1" s="1"/>
  <c r="P268" i="1"/>
  <c r="P244" i="1"/>
  <c r="P250" i="1" s="1"/>
  <c r="BL268" i="1"/>
  <c r="BL244" i="1"/>
  <c r="BL250" i="1" s="1"/>
  <c r="CL281" i="1"/>
  <c r="BE268" i="1"/>
  <c r="BE244" i="1"/>
  <c r="BE250" i="1" s="1"/>
  <c r="H315" i="1"/>
  <c r="H275" i="1"/>
  <c r="H324" i="1" s="1"/>
  <c r="H271" i="1"/>
  <c r="H278" i="1" s="1"/>
  <c r="H285" i="1" s="1"/>
  <c r="H300" i="1" s="1"/>
  <c r="H79" i="1"/>
  <c r="FV298" i="1"/>
  <c r="DE290" i="1"/>
  <c r="DE293" i="1" s="1"/>
  <c r="DE295" i="1" s="1"/>
  <c r="DE301" i="1" s="1"/>
  <c r="CY295" i="1"/>
  <c r="CY301" i="1" s="1"/>
  <c r="CY287" i="1"/>
  <c r="CY323" i="1" s="1"/>
  <c r="CY284" i="1"/>
  <c r="CY298" i="1" s="1"/>
  <c r="CY290" i="1"/>
  <c r="CY293" i="1" s="1"/>
  <c r="AB268" i="1"/>
  <c r="AB244" i="1"/>
  <c r="AB250" i="1" s="1"/>
  <c r="X315" i="1"/>
  <c r="X281" i="1"/>
  <c r="X271" i="1"/>
  <c r="X278" i="1" s="1"/>
  <c r="X275" i="1"/>
  <c r="X324" i="1" s="1"/>
  <c r="X285" i="1"/>
  <c r="X300" i="1" s="1"/>
  <c r="X79" i="1"/>
  <c r="AZ315" i="1"/>
  <c r="AZ275" i="1"/>
  <c r="AZ324" i="1" s="1"/>
  <c r="AZ271" i="1"/>
  <c r="AZ278" i="1" s="1"/>
  <c r="AZ285" i="1" s="1"/>
  <c r="AZ300" i="1" s="1"/>
  <c r="AZ79" i="1"/>
  <c r="ET268" i="1"/>
  <c r="ET244" i="1"/>
  <c r="ET250" i="1" s="1"/>
  <c r="AU298" i="1"/>
  <c r="CJ285" i="1"/>
  <c r="CJ300" i="1" s="1"/>
  <c r="FG290" i="1"/>
  <c r="FG293" i="1" s="1"/>
  <c r="FG295" i="1" s="1"/>
  <c r="FG301" i="1" s="1"/>
  <c r="FG284" i="1"/>
  <c r="FG298" i="1" s="1"/>
  <c r="FG287" i="1"/>
  <c r="FG323" i="1" s="1"/>
  <c r="EH268" i="1"/>
  <c r="EH244" i="1"/>
  <c r="EH250" i="1" s="1"/>
  <c r="M290" i="1"/>
  <c r="M293" i="1" s="1"/>
  <c r="M295" i="1"/>
  <c r="M301" i="1" s="1"/>
  <c r="M287" i="1"/>
  <c r="M323" i="1" s="1"/>
  <c r="M284" i="1"/>
  <c r="M298" i="1" s="1"/>
  <c r="AJ315" i="1"/>
  <c r="AJ275" i="1"/>
  <c r="AJ324" i="1" s="1"/>
  <c r="AJ271" i="1"/>
  <c r="AJ278" i="1" s="1"/>
  <c r="AJ285" i="1" s="1"/>
  <c r="AJ300" i="1" s="1"/>
  <c r="AJ79" i="1"/>
  <c r="J290" i="1"/>
  <c r="J293" i="1" s="1"/>
  <c r="J295" i="1" s="1"/>
  <c r="J301" i="1" s="1"/>
  <c r="J287" i="1"/>
  <c r="J323" i="1" s="1"/>
  <c r="J284" i="1"/>
  <c r="R268" i="1"/>
  <c r="R244" i="1"/>
  <c r="R250" i="1" s="1"/>
  <c r="BI315" i="1"/>
  <c r="BI271" i="1"/>
  <c r="BI278" i="1" s="1"/>
  <c r="BI281" i="1" s="1"/>
  <c r="BI275" i="1"/>
  <c r="BI324" i="1" s="1"/>
  <c r="BI285" i="1"/>
  <c r="BI300" i="1" s="1"/>
  <c r="BI79" i="1"/>
  <c r="BP315" i="1"/>
  <c r="BP275" i="1"/>
  <c r="BP324" i="1" s="1"/>
  <c r="BP271" i="1"/>
  <c r="BP278" i="1" s="1"/>
  <c r="BP285" i="1" s="1"/>
  <c r="BP300" i="1" s="1"/>
  <c r="BP281" i="1"/>
  <c r="BP79" i="1"/>
  <c r="DI290" i="1"/>
  <c r="DI293" i="1" s="1"/>
  <c r="DI295" i="1" s="1"/>
  <c r="DI301" i="1" s="1"/>
  <c r="DI287" i="1"/>
  <c r="DI323" i="1" s="1"/>
  <c r="DI284" i="1"/>
  <c r="DI298" i="1" s="1"/>
  <c r="CE244" i="1"/>
  <c r="CE250" i="1" s="1"/>
  <c r="CE268" i="1"/>
  <c r="AW284" i="1"/>
  <c r="AW298" i="1" s="1"/>
  <c r="AW295" i="1"/>
  <c r="AW301" i="1" s="1"/>
  <c r="AW287" i="1"/>
  <c r="AW323" i="1" s="1"/>
  <c r="AW290" i="1"/>
  <c r="AW293" i="1" s="1"/>
  <c r="DV239" i="1"/>
  <c r="L268" i="1"/>
  <c r="L244" i="1"/>
  <c r="L250" i="1" s="1"/>
  <c r="BQ268" i="1"/>
  <c r="BQ244" i="1"/>
  <c r="BQ250" i="1" s="1"/>
  <c r="FI268" i="1"/>
  <c r="FI244" i="1"/>
  <c r="FI250" i="1" s="1"/>
  <c r="EC281" i="1"/>
  <c r="EI315" i="1"/>
  <c r="EI275" i="1"/>
  <c r="EI324" i="1" s="1"/>
  <c r="EI271" i="1"/>
  <c r="EI278" i="1" s="1"/>
  <c r="EI285" i="1" s="1"/>
  <c r="EI300" i="1" s="1"/>
  <c r="EI79" i="1"/>
  <c r="EJ268" i="1"/>
  <c r="EJ244" i="1"/>
  <c r="EJ250" i="1" s="1"/>
  <c r="DG268" i="1"/>
  <c r="DG244" i="1"/>
  <c r="DG250" i="1" s="1"/>
  <c r="FQ315" i="1"/>
  <c r="FQ271" i="1"/>
  <c r="FQ278" i="1" s="1"/>
  <c r="FQ281" i="1"/>
  <c r="FQ285" i="1"/>
  <c r="FQ300" i="1" s="1"/>
  <c r="FQ275" i="1"/>
  <c r="FQ324" i="1" s="1"/>
  <c r="FQ79" i="1"/>
  <c r="I285" i="1"/>
  <c r="I300" i="1" s="1"/>
  <c r="AY315" i="1"/>
  <c r="AY285" i="1"/>
  <c r="AY300" i="1" s="1"/>
  <c r="AY281" i="1"/>
  <c r="AY275" i="1"/>
  <c r="AY324" i="1" s="1"/>
  <c r="AY271" i="1"/>
  <c r="AY278" i="1" s="1"/>
  <c r="AY79" i="1"/>
  <c r="BC315" i="1"/>
  <c r="BC271" i="1"/>
  <c r="BC278" i="1" s="1"/>
  <c r="BC285" i="1" s="1"/>
  <c r="BC300" i="1" s="1"/>
  <c r="BC275" i="1"/>
  <c r="BC324" i="1" s="1"/>
  <c r="BC281" i="1"/>
  <c r="BC79" i="1"/>
  <c r="EU295" i="1"/>
  <c r="EU301" i="1" s="1"/>
  <c r="EU287" i="1"/>
  <c r="EU323" i="1" s="1"/>
  <c r="EU284" i="1"/>
  <c r="EU298" i="1" s="1"/>
  <c r="EU290" i="1"/>
  <c r="EU293" i="1" s="1"/>
  <c r="FV287" i="1"/>
  <c r="FV323" i="1" s="1"/>
  <c r="AN239" i="1"/>
  <c r="DT229" i="1"/>
  <c r="DT233" i="1" s="1"/>
  <c r="DT238" i="1" s="1"/>
  <c r="DT239" i="1" s="1"/>
  <c r="DL315" i="1"/>
  <c r="DL285" i="1"/>
  <c r="DL300" i="1" s="1"/>
  <c r="DL275" i="1"/>
  <c r="DL324" i="1" s="1"/>
  <c r="DL271" i="1"/>
  <c r="DL278" i="1" s="1"/>
  <c r="DL281" i="1"/>
  <c r="DL79" i="1"/>
  <c r="BW268" i="1"/>
  <c r="BW244" i="1"/>
  <c r="BW250" i="1" s="1"/>
  <c r="BR315" i="1"/>
  <c r="BR285" i="1"/>
  <c r="BR300" i="1" s="1"/>
  <c r="BR271" i="1"/>
  <c r="BR278" i="1" s="1"/>
  <c r="BR281" i="1" s="1"/>
  <c r="BR275" i="1"/>
  <c r="BR324" i="1" s="1"/>
  <c r="BR79" i="1"/>
  <c r="AO315" i="1"/>
  <c r="AO275" i="1"/>
  <c r="AO324" i="1" s="1"/>
  <c r="AO271" i="1"/>
  <c r="AO278" i="1" s="1"/>
  <c r="AO281" i="1" s="1"/>
  <c r="AO79" i="1"/>
  <c r="ER315" i="1"/>
  <c r="ER275" i="1"/>
  <c r="ER324" i="1" s="1"/>
  <c r="ER281" i="1"/>
  <c r="ER271" i="1"/>
  <c r="ER278" i="1" s="1"/>
  <c r="ER285" i="1" s="1"/>
  <c r="ER300" i="1" s="1"/>
  <c r="ER79" i="1"/>
  <c r="FC268" i="1"/>
  <c r="FC244" i="1"/>
  <c r="FC250" i="1" s="1"/>
  <c r="CZ315" i="1"/>
  <c r="CZ281" i="1"/>
  <c r="CZ275" i="1"/>
  <c r="CZ324" i="1" s="1"/>
  <c r="CZ271" i="1"/>
  <c r="CZ278" i="1" s="1"/>
  <c r="CZ285" i="1" s="1"/>
  <c r="CZ300" i="1" s="1"/>
  <c r="CZ79" i="1"/>
  <c r="D315" i="1"/>
  <c r="D275" i="1"/>
  <c r="D324" i="1" s="1"/>
  <c r="D271" i="1"/>
  <c r="D278" i="1" s="1"/>
  <c r="D285" i="1"/>
  <c r="D300" i="1" s="1"/>
  <c r="D281" i="1"/>
  <c r="D79" i="1"/>
  <c r="S298" i="1"/>
  <c r="BT298" i="1"/>
  <c r="FV290" i="1"/>
  <c r="FV293" i="1" s="1"/>
  <c r="FV295" i="1" s="1"/>
  <c r="FV301" i="1" s="1"/>
  <c r="Y290" i="1"/>
  <c r="Y293" i="1" s="1"/>
  <c r="Y295" i="1" s="1"/>
  <c r="Y301" i="1" s="1"/>
  <c r="CR268" i="1"/>
  <c r="CR244" i="1"/>
  <c r="CR250" i="1" s="1"/>
  <c r="W315" i="1"/>
  <c r="W316" i="1" s="1"/>
  <c r="FZ316" i="1" s="1"/>
  <c r="GA316" i="1" s="1"/>
  <c r="GA317" i="1" s="1"/>
  <c r="C30" i="1" s="1"/>
  <c r="W275" i="1"/>
  <c r="W324" i="1" s="1"/>
  <c r="W276" i="1"/>
  <c r="W271" i="1"/>
  <c r="W278" i="1" s="1"/>
  <c r="W281" i="1" s="1"/>
  <c r="W79" i="1"/>
  <c r="EE268" i="1"/>
  <c r="EE244" i="1"/>
  <c r="EE250" i="1" s="1"/>
  <c r="BN290" i="1"/>
  <c r="BN293" i="1" s="1"/>
  <c r="BN284" i="1"/>
  <c r="BN295" i="1"/>
  <c r="BN301" i="1" s="1"/>
  <c r="BN287" i="1"/>
  <c r="BN323" i="1" s="1"/>
  <c r="EW268" i="1"/>
  <c r="EW244" i="1"/>
  <c r="EW250" i="1" s="1"/>
  <c r="FA295" i="1"/>
  <c r="FA301" i="1" s="1"/>
  <c r="FA284" i="1"/>
  <c r="FA298" i="1" s="1"/>
  <c r="FA287" i="1"/>
  <c r="FA323" i="1" s="1"/>
  <c r="FA290" i="1"/>
  <c r="FA293" i="1" s="1"/>
  <c r="DC295" i="1"/>
  <c r="DC301" i="1" s="1"/>
  <c r="DC290" i="1"/>
  <c r="DC293" i="1" s="1"/>
  <c r="DC287" i="1"/>
  <c r="DC323" i="1" s="1"/>
  <c r="DC284" i="1"/>
  <c r="DC298" i="1" s="1"/>
  <c r="DD284" i="1"/>
  <c r="DD298" i="1" s="1"/>
  <c r="DD295" i="1"/>
  <c r="DD301" i="1" s="1"/>
  <c r="DD290" i="1"/>
  <c r="DD293" i="1" s="1"/>
  <c r="DD287" i="1"/>
  <c r="DD323" i="1" s="1"/>
  <c r="DS268" i="1"/>
  <c r="DS244" i="1"/>
  <c r="DS250" i="1" s="1"/>
  <c r="DX285" i="1"/>
  <c r="DX300" i="1" s="1"/>
  <c r="E287" i="1"/>
  <c r="E323" i="1" s="1"/>
  <c r="E290" i="1"/>
  <c r="E293" i="1" s="1"/>
  <c r="E295" i="1" s="1"/>
  <c r="E301" i="1" s="1"/>
  <c r="E284" i="1"/>
  <c r="E298" i="1" s="1"/>
  <c r="F268" i="1"/>
  <c r="F244" i="1"/>
  <c r="F250" i="1" s="1"/>
  <c r="FW268" i="1"/>
  <c r="FW244" i="1"/>
  <c r="FW250" i="1" s="1"/>
  <c r="FL315" i="1"/>
  <c r="FL285" i="1"/>
  <c r="FL300" i="1" s="1"/>
  <c r="FL281" i="1"/>
  <c r="FL275" i="1"/>
  <c r="FL324" i="1" s="1"/>
  <c r="FL271" i="1"/>
  <c r="FL278" i="1" s="1"/>
  <c r="FL79" i="1"/>
  <c r="DJ268" i="1"/>
  <c r="DJ244" i="1"/>
  <c r="DJ250" i="1" s="1"/>
  <c r="O315" i="1"/>
  <c r="O285" i="1"/>
  <c r="O300" i="1" s="1"/>
  <c r="O275" i="1"/>
  <c r="O324" i="1" s="1"/>
  <c r="O271" i="1"/>
  <c r="O278" i="1" s="1"/>
  <c r="O281" i="1" s="1"/>
  <c r="O79" i="1"/>
  <c r="ED229" i="1"/>
  <c r="ED233" i="1" s="1"/>
  <c r="ED238" i="1" s="1"/>
  <c r="FU315" i="1"/>
  <c r="FU275" i="1"/>
  <c r="FU324" i="1" s="1"/>
  <c r="FU281" i="1"/>
  <c r="FU285" i="1"/>
  <c r="FU300" i="1" s="1"/>
  <c r="FU271" i="1"/>
  <c r="FU278" i="1" s="1"/>
  <c r="FU79" i="1"/>
  <c r="EK268" i="1"/>
  <c r="EK244" i="1"/>
  <c r="EK250" i="1" s="1"/>
  <c r="G315" i="1"/>
  <c r="G271" i="1"/>
  <c r="G278" i="1" s="1"/>
  <c r="G285" i="1" s="1"/>
  <c r="G300" i="1" s="1"/>
  <c r="G275" i="1"/>
  <c r="G324" i="1" s="1"/>
  <c r="G79" i="1"/>
  <c r="EM298" i="1"/>
  <c r="CO268" i="1"/>
  <c r="CO244" i="1"/>
  <c r="CO250" i="1" s="1"/>
  <c r="N315" i="1"/>
  <c r="N285" i="1"/>
  <c r="N300" i="1" s="1"/>
  <c r="N275" i="1"/>
  <c r="N324" i="1" s="1"/>
  <c r="N281" i="1"/>
  <c r="N271" i="1"/>
  <c r="N278" i="1" s="1"/>
  <c r="N79" i="1"/>
  <c r="BG315" i="1"/>
  <c r="BG275" i="1"/>
  <c r="BG324" i="1" s="1"/>
  <c r="BG271" i="1"/>
  <c r="BG278" i="1" s="1"/>
  <c r="BG281" i="1" s="1"/>
  <c r="BG79" i="1"/>
  <c r="AT315" i="1"/>
  <c r="AT281" i="1"/>
  <c r="AT271" i="1"/>
  <c r="AT278" i="1" s="1"/>
  <c r="AT285" i="1" s="1"/>
  <c r="AT300" i="1" s="1"/>
  <c r="AT275" i="1"/>
  <c r="AT324" i="1" s="1"/>
  <c r="AT79" i="1"/>
  <c r="DM229" i="1"/>
  <c r="DM233" i="1" s="1"/>
  <c r="DM238" i="1" s="1"/>
  <c r="DM239" i="1" s="1"/>
  <c r="AL229" i="1"/>
  <c r="AL233" i="1" s="1"/>
  <c r="AL238" i="1" s="1"/>
  <c r="K239" i="1"/>
  <c r="DU298" i="1"/>
  <c r="FB315" i="1"/>
  <c r="FB275" i="1"/>
  <c r="FB324" i="1" s="1"/>
  <c r="FB271" i="1"/>
  <c r="FB278" i="1" s="1"/>
  <c r="FB281" i="1" s="1"/>
  <c r="FB79" i="1"/>
  <c r="CH315" i="1"/>
  <c r="CH275" i="1"/>
  <c r="CH324" i="1" s="1"/>
  <c r="CH271" i="1"/>
  <c r="CH278" i="1" s="1"/>
  <c r="CH285" i="1" s="1"/>
  <c r="CH300" i="1" s="1"/>
  <c r="CH281" i="1"/>
  <c r="CH79" i="1"/>
  <c r="FP315" i="1"/>
  <c r="FP275" i="1"/>
  <c r="FP324" i="1" s="1"/>
  <c r="FP271" i="1"/>
  <c r="FP278" i="1" s="1"/>
  <c r="FP285" i="1" s="1"/>
  <c r="FP300" i="1" s="1"/>
  <c r="FP281" i="1"/>
  <c r="FP79" i="1"/>
  <c r="BS315" i="1"/>
  <c r="BS285" i="1"/>
  <c r="BS300" i="1" s="1"/>
  <c r="BS281" i="1"/>
  <c r="BS271" i="1"/>
  <c r="BS278" i="1" s="1"/>
  <c r="BS275" i="1"/>
  <c r="BS324" i="1" s="1"/>
  <c r="BS79" i="1"/>
  <c r="Q315" i="1"/>
  <c r="Q275" i="1"/>
  <c r="Q324" i="1" s="1"/>
  <c r="Q271" i="1"/>
  <c r="Q278" i="1" s="1"/>
  <c r="Q285" i="1" s="1"/>
  <c r="Q300" i="1" s="1"/>
  <c r="Q79" i="1"/>
  <c r="BI287" i="1" l="1"/>
  <c r="BI323" i="1" s="1"/>
  <c r="BI284" i="1"/>
  <c r="BI290" i="1"/>
  <c r="BI293" i="1" s="1"/>
  <c r="BI295" i="1" s="1"/>
  <c r="BI301" i="1" s="1"/>
  <c r="FB284" i="1"/>
  <c r="BG284" i="1"/>
  <c r="FK295" i="1"/>
  <c r="FK301" i="1" s="1"/>
  <c r="FK287" i="1"/>
  <c r="FK323" i="1" s="1"/>
  <c r="FK284" i="1"/>
  <c r="FK290" i="1"/>
  <c r="FK293" i="1" s="1"/>
  <c r="W284" i="1"/>
  <c r="W290" i="1"/>
  <c r="W293" i="1" s="1"/>
  <c r="W295" i="1" s="1"/>
  <c r="W301" i="1" s="1"/>
  <c r="EV268" i="1"/>
  <c r="EV244" i="1"/>
  <c r="EV250" i="1" s="1"/>
  <c r="AQ290" i="1"/>
  <c r="AQ293" i="1" s="1"/>
  <c r="AQ295" i="1" s="1"/>
  <c r="AQ301" i="1" s="1"/>
  <c r="AQ287" i="1"/>
  <c r="AQ323" i="1" s="1"/>
  <c r="AQ284" i="1"/>
  <c r="AQ298" i="1" s="1"/>
  <c r="BH268" i="1"/>
  <c r="BH244" i="1"/>
  <c r="BH250" i="1" s="1"/>
  <c r="DH284" i="1"/>
  <c r="DH298" i="1" s="1"/>
  <c r="DH287" i="1"/>
  <c r="DH323" i="1" s="1"/>
  <c r="DH290" i="1"/>
  <c r="DH293" i="1" s="1"/>
  <c r="DH295" i="1"/>
  <c r="DH301" i="1" s="1"/>
  <c r="CV268" i="1"/>
  <c r="CV244" i="1"/>
  <c r="CV250" i="1" s="1"/>
  <c r="CP268" i="1"/>
  <c r="CP244" i="1"/>
  <c r="CP250" i="1" s="1"/>
  <c r="BR287" i="1"/>
  <c r="BR323" i="1" s="1"/>
  <c r="BR290" i="1"/>
  <c r="BR293" i="1" s="1"/>
  <c r="BR295" i="1" s="1"/>
  <c r="BR301" i="1" s="1"/>
  <c r="BR284" i="1"/>
  <c r="BR298" i="1" s="1"/>
  <c r="AP287" i="1"/>
  <c r="AP323" i="1" s="1"/>
  <c r="AP284" i="1"/>
  <c r="DM268" i="1"/>
  <c r="DM244" i="1"/>
  <c r="DM250" i="1" s="1"/>
  <c r="O287" i="1"/>
  <c r="O323" i="1" s="1"/>
  <c r="O284" i="1"/>
  <c r="O290" i="1"/>
  <c r="O293" i="1" s="1"/>
  <c r="O295" i="1" s="1"/>
  <c r="O301" i="1" s="1"/>
  <c r="AO284" i="1"/>
  <c r="DT268" i="1"/>
  <c r="DT244" i="1"/>
  <c r="DT250" i="1" s="1"/>
  <c r="DK315" i="1"/>
  <c r="DK275" i="1"/>
  <c r="DK324" i="1" s="1"/>
  <c r="DK271" i="1"/>
  <c r="DK278" i="1" s="1"/>
  <c r="DK285" i="1" s="1"/>
  <c r="DK300" i="1" s="1"/>
  <c r="DK79" i="1"/>
  <c r="BC287" i="1"/>
  <c r="BC323" i="1" s="1"/>
  <c r="BC284" i="1"/>
  <c r="BC290" i="1"/>
  <c r="BC293" i="1" s="1"/>
  <c r="BC295" i="1" s="1"/>
  <c r="BC301" i="1" s="1"/>
  <c r="AY290" i="1"/>
  <c r="AY293" i="1" s="1"/>
  <c r="AY295" i="1" s="1"/>
  <c r="AY301" i="1" s="1"/>
  <c r="AY284" i="1"/>
  <c r="AY298" i="1" s="1"/>
  <c r="AY287" i="1"/>
  <c r="AY323" i="1" s="1"/>
  <c r="FT315" i="1"/>
  <c r="FT275" i="1"/>
  <c r="FT324" i="1" s="1"/>
  <c r="FT79" i="1"/>
  <c r="FE315" i="1"/>
  <c r="FE275" i="1"/>
  <c r="FE324" i="1" s="1"/>
  <c r="FE281" i="1"/>
  <c r="FE271" i="1"/>
  <c r="FE278" i="1" s="1"/>
  <c r="FE285" i="1" s="1"/>
  <c r="FE300" i="1" s="1"/>
  <c r="FE79" i="1"/>
  <c r="FM268" i="1"/>
  <c r="FM244" i="1"/>
  <c r="FM250" i="1" s="1"/>
  <c r="DX298" i="1"/>
  <c r="FB285" i="1"/>
  <c r="FB300" i="1" s="1"/>
  <c r="CR315" i="1"/>
  <c r="CR271" i="1"/>
  <c r="CR278" i="1" s="1"/>
  <c r="CR281" i="1" s="1"/>
  <c r="CR275" i="1"/>
  <c r="CR324" i="1" s="1"/>
  <c r="CR79" i="1"/>
  <c r="ED268" i="1"/>
  <c r="ED244" i="1"/>
  <c r="ED250" i="1" s="1"/>
  <c r="EQ315" i="1"/>
  <c r="EQ285" i="1"/>
  <c r="EQ300" i="1" s="1"/>
  <c r="EQ275" i="1"/>
  <c r="EQ324" i="1" s="1"/>
  <c r="EQ271" i="1"/>
  <c r="EQ278" i="1" s="1"/>
  <c r="EQ281" i="1" s="1"/>
  <c r="EQ79" i="1"/>
  <c r="AT287" i="1"/>
  <c r="AT323" i="1" s="1"/>
  <c r="AT290" i="1"/>
  <c r="AT293" i="1" s="1"/>
  <c r="AT295" i="1" s="1"/>
  <c r="AT301" i="1" s="1"/>
  <c r="AT284" i="1"/>
  <c r="AT298" i="1" s="1"/>
  <c r="EK315" i="1"/>
  <c r="EK271" i="1"/>
  <c r="EK278" i="1" s="1"/>
  <c r="EK285" i="1" s="1"/>
  <c r="EK300" i="1" s="1"/>
  <c r="EK275" i="1"/>
  <c r="EK324" i="1" s="1"/>
  <c r="EK79" i="1"/>
  <c r="DS315" i="1"/>
  <c r="DS275" i="1"/>
  <c r="DS324" i="1" s="1"/>
  <c r="DS271" i="1"/>
  <c r="DS278" i="1" s="1"/>
  <c r="DS281" i="1" s="1"/>
  <c r="DS79" i="1"/>
  <c r="DG315" i="1"/>
  <c r="DG275" i="1"/>
  <c r="DG324" i="1" s="1"/>
  <c r="DG271" i="1"/>
  <c r="DG278" i="1" s="1"/>
  <c r="DG281" i="1" s="1"/>
  <c r="DG79" i="1"/>
  <c r="DV268" i="1"/>
  <c r="DV244" i="1"/>
  <c r="DV250" i="1" s="1"/>
  <c r="R315" i="1"/>
  <c r="R285" i="1"/>
  <c r="R300" i="1" s="1"/>
  <c r="R275" i="1"/>
  <c r="R324" i="1" s="1"/>
  <c r="R271" i="1"/>
  <c r="R278" i="1" s="1"/>
  <c r="R281" i="1" s="1"/>
  <c r="R79" i="1"/>
  <c r="EH315" i="1"/>
  <c r="EH285" i="1"/>
  <c r="EH300" i="1" s="1"/>
  <c r="EH281" i="1"/>
  <c r="EH275" i="1"/>
  <c r="EH324" i="1" s="1"/>
  <c r="EH271" i="1"/>
  <c r="EH278" i="1" s="1"/>
  <c r="EH79" i="1"/>
  <c r="ET315" i="1"/>
  <c r="ET275" i="1"/>
  <c r="ET324" i="1" s="1"/>
  <c r="ET271" i="1"/>
  <c r="ET278" i="1" s="1"/>
  <c r="ET281" i="1" s="1"/>
  <c r="ET285" i="1"/>
  <c r="ET300" i="1" s="1"/>
  <c r="ET79" i="1"/>
  <c r="EB287" i="1"/>
  <c r="EB323" i="1" s="1"/>
  <c r="EB284" i="1"/>
  <c r="EB290" i="1"/>
  <c r="EB293" i="1" s="1"/>
  <c r="EB295" i="1" s="1"/>
  <c r="EB301" i="1" s="1"/>
  <c r="BV290" i="1"/>
  <c r="BV293" i="1" s="1"/>
  <c r="BV295" i="1" s="1"/>
  <c r="BV301" i="1" s="1"/>
  <c r="BV287" i="1"/>
  <c r="BV323" i="1" s="1"/>
  <c r="BV284" i="1"/>
  <c r="BJ268" i="1"/>
  <c r="BJ244" i="1"/>
  <c r="BJ250" i="1" s="1"/>
  <c r="AG290" i="1"/>
  <c r="AG293" i="1" s="1"/>
  <c r="AG295" i="1" s="1"/>
  <c r="AG301" i="1" s="1"/>
  <c r="AG287" i="1"/>
  <c r="AG323" i="1" s="1"/>
  <c r="AG284" i="1"/>
  <c r="AG298" i="1" s="1"/>
  <c r="CK268" i="1"/>
  <c r="CK244" i="1"/>
  <c r="CK250" i="1" s="1"/>
  <c r="DA290" i="1"/>
  <c r="DA293" i="1" s="1"/>
  <c r="DA295" i="1" s="1"/>
  <c r="DA301" i="1" s="1"/>
  <c r="DA284" i="1"/>
  <c r="DA287" i="1"/>
  <c r="DA323" i="1" s="1"/>
  <c r="CI287" i="1"/>
  <c r="CI323" i="1" s="1"/>
  <c r="CI284" i="1"/>
  <c r="CI298" i="1" s="1"/>
  <c r="CI290" i="1"/>
  <c r="CI293" i="1" s="1"/>
  <c r="CI295" i="1" s="1"/>
  <c r="CI301" i="1" s="1"/>
  <c r="BF315" i="1"/>
  <c r="BF285" i="1"/>
  <c r="BF300" i="1" s="1"/>
  <c r="BF281" i="1"/>
  <c r="BF275" i="1"/>
  <c r="BF324" i="1" s="1"/>
  <c r="BF271" i="1"/>
  <c r="BF278" i="1" s="1"/>
  <c r="BF79" i="1"/>
  <c r="CU315" i="1"/>
  <c r="CU285" i="1"/>
  <c r="CU300" i="1" s="1"/>
  <c r="CU275" i="1"/>
  <c r="CU324" i="1" s="1"/>
  <c r="CU271" i="1"/>
  <c r="CU278" i="1" s="1"/>
  <c r="CU281" i="1" s="1"/>
  <c r="CU79" i="1"/>
  <c r="CJ287" i="1"/>
  <c r="CJ323" i="1" s="1"/>
  <c r="DN298" i="1"/>
  <c r="EG315" i="1"/>
  <c r="EG275" i="1"/>
  <c r="EG324" i="1" s="1"/>
  <c r="EG271" i="1"/>
  <c r="EG278" i="1" s="1"/>
  <c r="EG281" i="1" s="1"/>
  <c r="EG79" i="1"/>
  <c r="AI315" i="1"/>
  <c r="AI285" i="1"/>
  <c r="AI300" i="1" s="1"/>
  <c r="AI281" i="1"/>
  <c r="AI275" i="1"/>
  <c r="AI324" i="1" s="1"/>
  <c r="AI271" i="1"/>
  <c r="AI278" i="1" s="1"/>
  <c r="AI79" i="1"/>
  <c r="K268" i="1"/>
  <c r="K244" i="1"/>
  <c r="K250" i="1" s="1"/>
  <c r="F315" i="1"/>
  <c r="F285" i="1"/>
  <c r="F300" i="1" s="1"/>
  <c r="F281" i="1"/>
  <c r="F271" i="1"/>
  <c r="F278" i="1" s="1"/>
  <c r="F275" i="1"/>
  <c r="F324" i="1" s="1"/>
  <c r="F79" i="1"/>
  <c r="BN298" i="1"/>
  <c r="EC284" i="1"/>
  <c r="EC290" i="1"/>
  <c r="EC293" i="1" s="1"/>
  <c r="EC295" i="1" s="1"/>
  <c r="EC301" i="1" s="1"/>
  <c r="EC287" i="1"/>
  <c r="EC323" i="1" s="1"/>
  <c r="J298" i="1"/>
  <c r="H281" i="1"/>
  <c r="P315" i="1"/>
  <c r="P271" i="1"/>
  <c r="P278" i="1" s="1"/>
  <c r="P281" i="1" s="1"/>
  <c r="P275" i="1"/>
  <c r="P324" i="1" s="1"/>
  <c r="P285" i="1"/>
  <c r="P300" i="1" s="1"/>
  <c r="P79" i="1"/>
  <c r="EL315" i="1"/>
  <c r="EL275" i="1"/>
  <c r="EL324" i="1" s="1"/>
  <c r="EL271" i="1"/>
  <c r="EL278" i="1" s="1"/>
  <c r="EL281" i="1" s="1"/>
  <c r="EL79" i="1"/>
  <c r="AX315" i="1"/>
  <c r="AX285" i="1"/>
  <c r="AX300" i="1" s="1"/>
  <c r="AX275" i="1"/>
  <c r="AX324" i="1" s="1"/>
  <c r="AX271" i="1"/>
  <c r="AX278" i="1" s="1"/>
  <c r="AX281" i="1" s="1"/>
  <c r="AX79" i="1"/>
  <c r="BM315" i="1"/>
  <c r="BM275" i="1"/>
  <c r="BM324" i="1" s="1"/>
  <c r="BM285" i="1"/>
  <c r="BM300" i="1" s="1"/>
  <c r="BM281" i="1"/>
  <c r="BM271" i="1"/>
  <c r="BM278" i="1" s="1"/>
  <c r="BM79" i="1"/>
  <c r="AA315" i="1"/>
  <c r="AA275" i="1"/>
  <c r="AA324" i="1" s="1"/>
  <c r="AA271" i="1"/>
  <c r="AA278" i="1" s="1"/>
  <c r="AA285" i="1" s="1"/>
  <c r="AA300" i="1" s="1"/>
  <c r="AA79" i="1"/>
  <c r="DN290" i="1"/>
  <c r="DN293" i="1" s="1"/>
  <c r="DN295" i="1" s="1"/>
  <c r="DN301" i="1" s="1"/>
  <c r="DZ315" i="1"/>
  <c r="DZ275" i="1"/>
  <c r="DZ324" i="1" s="1"/>
  <c r="DZ271" i="1"/>
  <c r="DZ278" i="1" s="1"/>
  <c r="DZ285" i="1" s="1"/>
  <c r="DZ300" i="1" s="1"/>
  <c r="DZ79" i="1"/>
  <c r="FL295" i="1"/>
  <c r="FL301" i="1" s="1"/>
  <c r="FL290" i="1"/>
  <c r="FL293" i="1" s="1"/>
  <c r="FL287" i="1"/>
  <c r="FL323" i="1" s="1"/>
  <c r="FL284" i="1"/>
  <c r="FL298" i="1" s="1"/>
  <c r="X284" i="1"/>
  <c r="X287" i="1"/>
  <c r="X323" i="1" s="1"/>
  <c r="X290" i="1"/>
  <c r="X293" i="1" s="1"/>
  <c r="X295" i="1"/>
  <c r="X301" i="1" s="1"/>
  <c r="V315" i="1"/>
  <c r="V275" i="1"/>
  <c r="V324" i="1" s="1"/>
  <c r="V271" i="1"/>
  <c r="V278" i="1" s="1"/>
  <c r="V281" i="1" s="1"/>
  <c r="V79" i="1"/>
  <c r="FO290" i="1"/>
  <c r="FO293" i="1" s="1"/>
  <c r="FO295" i="1" s="1"/>
  <c r="FO301" i="1" s="1"/>
  <c r="FO287" i="1"/>
  <c r="FO323" i="1" s="1"/>
  <c r="FO284" i="1"/>
  <c r="EX315" i="1"/>
  <c r="EX275" i="1"/>
  <c r="EX324" i="1" s="1"/>
  <c r="EX271" i="1"/>
  <c r="EX278" i="1" s="1"/>
  <c r="EX285" i="1" s="1"/>
  <c r="EX300" i="1" s="1"/>
  <c r="EX79" i="1"/>
  <c r="BA315" i="1"/>
  <c r="BA271" i="1"/>
  <c r="BA278" i="1" s="1"/>
  <c r="BA285" i="1" s="1"/>
  <c r="BA300" i="1" s="1"/>
  <c r="BA275" i="1"/>
  <c r="BA324" i="1" s="1"/>
  <c r="BA281" i="1"/>
  <c r="BA79" i="1"/>
  <c r="Z315" i="1"/>
  <c r="Z285" i="1"/>
  <c r="Z300" i="1" s="1"/>
  <c r="Z275" i="1"/>
  <c r="Z324" i="1" s="1"/>
  <c r="Z271" i="1"/>
  <c r="Z278" i="1" s="1"/>
  <c r="Z281" i="1" s="1"/>
  <c r="Z79" i="1"/>
  <c r="BZ315" i="1"/>
  <c r="BZ275" i="1"/>
  <c r="BZ324" i="1" s="1"/>
  <c r="BZ281" i="1"/>
  <c r="BZ271" i="1"/>
  <c r="BZ278" i="1" s="1"/>
  <c r="BZ285" i="1" s="1"/>
  <c r="BZ300" i="1" s="1"/>
  <c r="BZ79" i="1"/>
  <c r="CH287" i="1"/>
  <c r="CH323" i="1" s="1"/>
  <c r="CH290" i="1"/>
  <c r="CH293" i="1" s="1"/>
  <c r="CH295" i="1"/>
  <c r="CH301" i="1" s="1"/>
  <c r="CH284" i="1"/>
  <c r="CH298" i="1" s="1"/>
  <c r="EE315" i="1"/>
  <c r="EE281" i="1"/>
  <c r="EE285" i="1"/>
  <c r="EE300" i="1" s="1"/>
  <c r="EE271" i="1"/>
  <c r="EE278" i="1" s="1"/>
  <c r="EE275" i="1"/>
  <c r="EE324" i="1" s="1"/>
  <c r="EE79" i="1"/>
  <c r="CZ290" i="1"/>
  <c r="CZ293" i="1" s="1"/>
  <c r="CZ287" i="1"/>
  <c r="CZ323" i="1" s="1"/>
  <c r="CZ295" i="1"/>
  <c r="CZ301" i="1" s="1"/>
  <c r="CZ284" i="1"/>
  <c r="CZ298" i="1" s="1"/>
  <c r="AN268" i="1"/>
  <c r="AN244" i="1"/>
  <c r="AN250" i="1" s="1"/>
  <c r="FQ295" i="1"/>
  <c r="FQ301" i="1" s="1"/>
  <c r="FQ290" i="1"/>
  <c r="FQ293" i="1" s="1"/>
  <c r="FQ284" i="1"/>
  <c r="FQ298" i="1" s="1"/>
  <c r="FQ287" i="1"/>
  <c r="FQ323" i="1" s="1"/>
  <c r="EF290" i="1"/>
  <c r="EF293" i="1" s="1"/>
  <c r="EF295" i="1" s="1"/>
  <c r="EF301" i="1" s="1"/>
  <c r="EF287" i="1"/>
  <c r="EF323" i="1" s="1"/>
  <c r="EF284" i="1"/>
  <c r="FZ205" i="1"/>
  <c r="C207" i="1"/>
  <c r="C212" i="1" s="1"/>
  <c r="C217" i="1" s="1"/>
  <c r="DL295" i="1"/>
  <c r="DL301" i="1" s="1"/>
  <c r="DL290" i="1"/>
  <c r="DL293" i="1" s="1"/>
  <c r="DL287" i="1"/>
  <c r="DL323" i="1" s="1"/>
  <c r="DL284" i="1"/>
  <c r="DL298" i="1" s="1"/>
  <c r="CC315" i="1"/>
  <c r="CC275" i="1"/>
  <c r="CC324" i="1" s="1"/>
  <c r="CC271" i="1"/>
  <c r="CC278" i="1" s="1"/>
  <c r="CC285" i="1" s="1"/>
  <c r="CC300" i="1" s="1"/>
  <c r="CC281" i="1"/>
  <c r="CC79" i="1"/>
  <c r="AL268" i="1"/>
  <c r="AL244" i="1"/>
  <c r="AL250" i="1" s="1"/>
  <c r="DF281" i="1"/>
  <c r="Q281" i="1"/>
  <c r="BS295" i="1"/>
  <c r="BS301" i="1" s="1"/>
  <c r="BS287" i="1"/>
  <c r="BS323" i="1" s="1"/>
  <c r="BS284" i="1"/>
  <c r="BS298" i="1" s="1"/>
  <c r="BS290" i="1"/>
  <c r="BS293" i="1" s="1"/>
  <c r="N287" i="1"/>
  <c r="N323" i="1" s="1"/>
  <c r="N295" i="1"/>
  <c r="N301" i="1" s="1"/>
  <c r="N290" i="1"/>
  <c r="N293" i="1" s="1"/>
  <c r="N284" i="1"/>
  <c r="W285" i="1"/>
  <c r="W300" i="1" s="1"/>
  <c r="AO285" i="1"/>
  <c r="AO300" i="1" s="1"/>
  <c r="EJ315" i="1"/>
  <c r="EJ275" i="1"/>
  <c r="EJ324" i="1" s="1"/>
  <c r="EJ271" i="1"/>
  <c r="EJ278" i="1" s="1"/>
  <c r="EJ285" i="1" s="1"/>
  <c r="EJ300" i="1" s="1"/>
  <c r="EJ79" i="1"/>
  <c r="AZ281" i="1"/>
  <c r="BK315" i="1"/>
  <c r="BK271" i="1"/>
  <c r="BK278" i="1" s="1"/>
  <c r="BK281" i="1" s="1"/>
  <c r="BK275" i="1"/>
  <c r="BK324" i="1" s="1"/>
  <c r="BK79" i="1"/>
  <c r="EY315" i="1"/>
  <c r="EY285" i="1"/>
  <c r="EY300" i="1" s="1"/>
  <c r="EY281" i="1"/>
  <c r="EY275" i="1"/>
  <c r="EY324" i="1" s="1"/>
  <c r="EY271" i="1"/>
  <c r="EY278" i="1" s="1"/>
  <c r="EY79" i="1"/>
  <c r="CJ290" i="1"/>
  <c r="CJ293" i="1" s="1"/>
  <c r="CJ295" i="1" s="1"/>
  <c r="CJ301" i="1" s="1"/>
  <c r="BW315" i="1"/>
  <c r="BW275" i="1"/>
  <c r="BW324" i="1" s="1"/>
  <c r="BW271" i="1"/>
  <c r="BW278" i="1" s="1"/>
  <c r="BW285" i="1" s="1"/>
  <c r="BW300" i="1" s="1"/>
  <c r="BW79" i="1"/>
  <c r="AC295" i="1"/>
  <c r="AC301" i="1" s="1"/>
  <c r="AC284" i="1"/>
  <c r="AC298" i="1" s="1"/>
  <c r="AC290" i="1"/>
  <c r="AC293" i="1" s="1"/>
  <c r="AC287" i="1"/>
  <c r="AC323" i="1" s="1"/>
  <c r="AF285" i="1"/>
  <c r="AF300" i="1" s="1"/>
  <c r="AF281" i="1"/>
  <c r="AF315" i="1"/>
  <c r="AF271" i="1"/>
  <c r="AF278" i="1" s="1"/>
  <c r="AF275" i="1"/>
  <c r="AF324" i="1" s="1"/>
  <c r="AF79" i="1"/>
  <c r="CA315" i="1"/>
  <c r="CA275" i="1"/>
  <c r="CA324" i="1" s="1"/>
  <c r="CA271" i="1"/>
  <c r="CA278" i="1" s="1"/>
  <c r="CA285" i="1" s="1"/>
  <c r="CA300" i="1" s="1"/>
  <c r="CA281" i="1"/>
  <c r="CA79" i="1"/>
  <c r="BP290" i="1"/>
  <c r="BP293" i="1" s="1"/>
  <c r="BP295" i="1" s="1"/>
  <c r="BP301" i="1" s="1"/>
  <c r="BP284" i="1"/>
  <c r="BP298" i="1" s="1"/>
  <c r="BP287" i="1"/>
  <c r="BP323" i="1" s="1"/>
  <c r="EZ268" i="1"/>
  <c r="EZ244" i="1"/>
  <c r="EZ250" i="1" s="1"/>
  <c r="CB315" i="1"/>
  <c r="CB271" i="1"/>
  <c r="CB278" i="1" s="1"/>
  <c r="CB285" i="1" s="1"/>
  <c r="CB300" i="1" s="1"/>
  <c r="CB275" i="1"/>
  <c r="CB324" i="1" s="1"/>
  <c r="CB79" i="1"/>
  <c r="BQ315" i="1"/>
  <c r="BQ271" i="1"/>
  <c r="BQ278" i="1" s="1"/>
  <c r="BQ285" i="1"/>
  <c r="BQ300" i="1" s="1"/>
  <c r="BQ275" i="1"/>
  <c r="BQ324" i="1" s="1"/>
  <c r="BQ281" i="1"/>
  <c r="BQ79" i="1"/>
  <c r="BD315" i="1"/>
  <c r="BD285" i="1"/>
  <c r="BD300" i="1" s="1"/>
  <c r="BD271" i="1"/>
  <c r="BD278" i="1" s="1"/>
  <c r="BD281" i="1" s="1"/>
  <c r="BD275" i="1"/>
  <c r="BD324" i="1" s="1"/>
  <c r="BD79" i="1"/>
  <c r="CN315" i="1"/>
  <c r="CN285" i="1"/>
  <c r="CN300" i="1" s="1"/>
  <c r="CN275" i="1"/>
  <c r="CN324" i="1" s="1"/>
  <c r="CN271" i="1"/>
  <c r="CN278" i="1" s="1"/>
  <c r="CN281" i="1"/>
  <c r="CN79" i="1"/>
  <c r="BB315" i="1"/>
  <c r="BB275" i="1"/>
  <c r="BB324" i="1" s="1"/>
  <c r="BB271" i="1"/>
  <c r="BB278" i="1" s="1"/>
  <c r="BB285" i="1" s="1"/>
  <c r="BB300" i="1" s="1"/>
  <c r="BB79" i="1"/>
  <c r="FJ315" i="1"/>
  <c r="FJ285" i="1"/>
  <c r="FJ300" i="1" s="1"/>
  <c r="FJ281" i="1"/>
  <c r="FJ271" i="1"/>
  <c r="FJ278" i="1" s="1"/>
  <c r="FJ275" i="1"/>
  <c r="FJ324" i="1" s="1"/>
  <c r="FJ79" i="1"/>
  <c r="AD315" i="1"/>
  <c r="AD275" i="1"/>
  <c r="AD324" i="1" s="1"/>
  <c r="AD271" i="1"/>
  <c r="AD278" i="1" s="1"/>
  <c r="AD285" i="1" s="1"/>
  <c r="AD300" i="1" s="1"/>
  <c r="AD281" i="1"/>
  <c r="AD79" i="1"/>
  <c r="FP284" i="1"/>
  <c r="FP290" i="1"/>
  <c r="FP293" i="1" s="1"/>
  <c r="FP295" i="1" s="1"/>
  <c r="FP301" i="1" s="1"/>
  <c r="FP287" i="1"/>
  <c r="FP323" i="1" s="1"/>
  <c r="BG285" i="1"/>
  <c r="BG300" i="1" s="1"/>
  <c r="EW315" i="1"/>
  <c r="EW275" i="1"/>
  <c r="EW324" i="1" s="1"/>
  <c r="EW271" i="1"/>
  <c r="EW278" i="1" s="1"/>
  <c r="EW285" i="1" s="1"/>
  <c r="EW300" i="1" s="1"/>
  <c r="EW79" i="1"/>
  <c r="EI281" i="1"/>
  <c r="AJ281" i="1"/>
  <c r="AB315" i="1"/>
  <c r="AB275" i="1"/>
  <c r="AB324" i="1" s="1"/>
  <c r="AB271" i="1"/>
  <c r="AB278" i="1" s="1"/>
  <c r="AB281" i="1"/>
  <c r="AB285" i="1"/>
  <c r="AB300" i="1" s="1"/>
  <c r="AB79" i="1"/>
  <c r="AK315" i="1"/>
  <c r="AK275" i="1"/>
  <c r="AK324" i="1" s="1"/>
  <c r="AK271" i="1"/>
  <c r="AK278" i="1" s="1"/>
  <c r="AK281" i="1" s="1"/>
  <c r="AK285" i="1"/>
  <c r="AK300" i="1" s="1"/>
  <c r="AK79" i="1"/>
  <c r="DR298" i="1"/>
  <c r="DB298" i="1"/>
  <c r="EO315" i="1"/>
  <c r="EO275" i="1"/>
  <c r="EO324" i="1" s="1"/>
  <c r="EO271" i="1"/>
  <c r="EO278" i="1" s="1"/>
  <c r="EO285" i="1" s="1"/>
  <c r="EO300" i="1" s="1"/>
  <c r="EO79" i="1"/>
  <c r="ES315" i="1"/>
  <c r="ES271" i="1"/>
  <c r="ES278" i="1" s="1"/>
  <c r="ES285" i="1" s="1"/>
  <c r="ES300" i="1" s="1"/>
  <c r="ES275" i="1"/>
  <c r="ES324" i="1" s="1"/>
  <c r="ES79" i="1"/>
  <c r="AP285" i="1"/>
  <c r="AP300" i="1" s="1"/>
  <c r="EN287" i="1"/>
  <c r="EN323" i="1" s="1"/>
  <c r="EN295" i="1"/>
  <c r="EN301" i="1" s="1"/>
  <c r="EN284" i="1"/>
  <c r="EN298" i="1" s="1"/>
  <c r="EN290" i="1"/>
  <c r="EN293" i="1" s="1"/>
  <c r="AV298" i="1"/>
  <c r="FN298" i="1"/>
  <c r="DX290" i="1"/>
  <c r="DX293" i="1" s="1"/>
  <c r="DX295" i="1" s="1"/>
  <c r="DX301" i="1" s="1"/>
  <c r="I290" i="1"/>
  <c r="I293" i="1" s="1"/>
  <c r="I295" i="1" s="1"/>
  <c r="I301" i="1" s="1"/>
  <c r="D295" i="1"/>
  <c r="D301" i="1" s="1"/>
  <c r="D287" i="1"/>
  <c r="D323" i="1" s="1"/>
  <c r="D284" i="1"/>
  <c r="D298" i="1" s="1"/>
  <c r="D290" i="1"/>
  <c r="D293" i="1" s="1"/>
  <c r="ER295" i="1"/>
  <c r="ER301" i="1" s="1"/>
  <c r="ER290" i="1"/>
  <c r="ER293" i="1" s="1"/>
  <c r="ER284" i="1"/>
  <c r="ER298" i="1" s="1"/>
  <c r="ER287" i="1"/>
  <c r="ER323" i="1" s="1"/>
  <c r="FI315" i="1"/>
  <c r="FI275" i="1"/>
  <c r="FI324" i="1" s="1"/>
  <c r="FI271" i="1"/>
  <c r="FI278" i="1" s="1"/>
  <c r="FI285" i="1" s="1"/>
  <c r="FI300" i="1" s="1"/>
  <c r="FI281" i="1"/>
  <c r="FI79" i="1"/>
  <c r="FT253" i="1"/>
  <c r="DQ315" i="1"/>
  <c r="DQ275" i="1"/>
  <c r="DQ324" i="1" s="1"/>
  <c r="DQ271" i="1"/>
  <c r="DQ278" i="1" s="1"/>
  <c r="DQ285" i="1" s="1"/>
  <c r="DQ300" i="1" s="1"/>
  <c r="DQ79" i="1"/>
  <c r="G281" i="1"/>
  <c r="FU287" i="1"/>
  <c r="FU323" i="1" s="1"/>
  <c r="FU284" i="1"/>
  <c r="FU298" i="1" s="1"/>
  <c r="FU290" i="1"/>
  <c r="FU293" i="1" s="1"/>
  <c r="FU295" i="1" s="1"/>
  <c r="FU301" i="1" s="1"/>
  <c r="BE315" i="1"/>
  <c r="BE275" i="1"/>
  <c r="BE324" i="1" s="1"/>
  <c r="BE285" i="1"/>
  <c r="BE300" i="1" s="1"/>
  <c r="BE281" i="1"/>
  <c r="BE271" i="1"/>
  <c r="BE278" i="1" s="1"/>
  <c r="BE79" i="1"/>
  <c r="CE315" i="1"/>
  <c r="CE285" i="1"/>
  <c r="CE300" i="1" s="1"/>
  <c r="CE275" i="1"/>
  <c r="CE324" i="1" s="1"/>
  <c r="CE271" i="1"/>
  <c r="CE278" i="1" s="1"/>
  <c r="CE281" i="1" s="1"/>
  <c r="CE79" i="1"/>
  <c r="CL290" i="1"/>
  <c r="CL293" i="1" s="1"/>
  <c r="CL295" i="1"/>
  <c r="CL301" i="1" s="1"/>
  <c r="CL284" i="1"/>
  <c r="CL298" i="1" s="1"/>
  <c r="CL287" i="1"/>
  <c r="CL323" i="1" s="1"/>
  <c r="BU298" i="1"/>
  <c r="CT290" i="1"/>
  <c r="CT293" i="1" s="1"/>
  <c r="CT295" i="1" s="1"/>
  <c r="CT301" i="1" s="1"/>
  <c r="CT287" i="1"/>
  <c r="CT323" i="1" s="1"/>
  <c r="CT284" i="1"/>
  <c r="I298" i="1"/>
  <c r="FD298" i="1"/>
  <c r="CO315" i="1"/>
  <c r="CO271" i="1"/>
  <c r="CO278" i="1" s="1"/>
  <c r="CO275" i="1"/>
  <c r="CO324" i="1" s="1"/>
  <c r="CO281" i="1"/>
  <c r="CO285" i="1"/>
  <c r="CO300" i="1" s="1"/>
  <c r="CO79" i="1"/>
  <c r="DJ315" i="1"/>
  <c r="DJ285" i="1"/>
  <c r="DJ300" i="1" s="1"/>
  <c r="DJ281" i="1"/>
  <c r="DJ271" i="1"/>
  <c r="DJ278" i="1" s="1"/>
  <c r="DJ275" i="1"/>
  <c r="DJ324" i="1" s="1"/>
  <c r="DJ79" i="1"/>
  <c r="FW315" i="1"/>
  <c r="FW281" i="1"/>
  <c r="FW275" i="1"/>
  <c r="FW324" i="1" s="1"/>
  <c r="FW271" i="1"/>
  <c r="FW278" i="1" s="1"/>
  <c r="FW285" i="1" s="1"/>
  <c r="FW300" i="1" s="1"/>
  <c r="FW79" i="1"/>
  <c r="FC315" i="1"/>
  <c r="FC285" i="1"/>
  <c r="FC300" i="1" s="1"/>
  <c r="FC281" i="1"/>
  <c r="FC271" i="1"/>
  <c r="FC278" i="1" s="1"/>
  <c r="FC275" i="1"/>
  <c r="FC324" i="1" s="1"/>
  <c r="FC79" i="1"/>
  <c r="L315" i="1"/>
  <c r="L275" i="1"/>
  <c r="L324" i="1" s="1"/>
  <c r="L285" i="1"/>
  <c r="L300" i="1" s="1"/>
  <c r="L271" i="1"/>
  <c r="L278" i="1" s="1"/>
  <c r="L281" i="1"/>
  <c r="L79" i="1"/>
  <c r="BL315" i="1"/>
  <c r="BL281" i="1"/>
  <c r="BL285" i="1"/>
  <c r="BL300" i="1" s="1"/>
  <c r="BL271" i="1"/>
  <c r="BL278" i="1" s="1"/>
  <c r="BL275" i="1"/>
  <c r="BL324" i="1" s="1"/>
  <c r="BL79" i="1"/>
  <c r="T290" i="1"/>
  <c r="T293" i="1" s="1"/>
  <c r="T284" i="1"/>
  <c r="T287" i="1"/>
  <c r="T323" i="1" s="1"/>
  <c r="T295" i="1"/>
  <c r="T301" i="1" s="1"/>
  <c r="U315" i="1"/>
  <c r="U271" i="1"/>
  <c r="U278" i="1" s="1"/>
  <c r="U285" i="1" s="1"/>
  <c r="U300" i="1" s="1"/>
  <c r="U275" i="1"/>
  <c r="U324" i="1" s="1"/>
  <c r="U79" i="1"/>
  <c r="AM298" i="1"/>
  <c r="AR315" i="1"/>
  <c r="AR275" i="1"/>
  <c r="AR324" i="1" s="1"/>
  <c r="AR271" i="1"/>
  <c r="AR278" i="1" s="1"/>
  <c r="AR281" i="1" s="1"/>
  <c r="AR79" i="1"/>
  <c r="DE298" i="1"/>
  <c r="CM315" i="1"/>
  <c r="CM285" i="1"/>
  <c r="CM300" i="1" s="1"/>
  <c r="CM275" i="1"/>
  <c r="CM324" i="1" s="1"/>
  <c r="CM271" i="1"/>
  <c r="CM278" i="1" s="1"/>
  <c r="CM281" i="1" s="1"/>
  <c r="CM79" i="1"/>
  <c r="Y298" i="1"/>
  <c r="AS315" i="1"/>
  <c r="AS271" i="1"/>
  <c r="AS278" i="1" s="1"/>
  <c r="AS281" i="1" s="1"/>
  <c r="AS275" i="1"/>
  <c r="AS324" i="1" s="1"/>
  <c r="AS79" i="1"/>
  <c r="CX315" i="1"/>
  <c r="CX275" i="1"/>
  <c r="CX324" i="1" s="1"/>
  <c r="CX271" i="1"/>
  <c r="CX278" i="1" s="1"/>
  <c r="CX281" i="1" s="1"/>
  <c r="CX79" i="1"/>
  <c r="I287" i="1"/>
  <c r="I323" i="1" s="1"/>
  <c r="DS287" i="1" l="1"/>
  <c r="DS323" i="1" s="1"/>
  <c r="DS284" i="1"/>
  <c r="AS284" i="1"/>
  <c r="P284" i="1"/>
  <c r="P287" i="1"/>
  <c r="P323" i="1" s="1"/>
  <c r="P290" i="1"/>
  <c r="P293" i="1" s="1"/>
  <c r="P295" i="1" s="1"/>
  <c r="P301" i="1" s="1"/>
  <c r="AK295" i="1"/>
  <c r="AK301" i="1" s="1"/>
  <c r="AK287" i="1"/>
  <c r="AK323" i="1" s="1"/>
  <c r="AK290" i="1"/>
  <c r="AK293" i="1" s="1"/>
  <c r="AK284" i="1"/>
  <c r="AK298" i="1" s="1"/>
  <c r="BK284" i="1"/>
  <c r="ET287" i="1"/>
  <c r="ET323" i="1" s="1"/>
  <c r="ET295" i="1"/>
  <c r="ET301" i="1" s="1"/>
  <c r="ET290" i="1"/>
  <c r="ET293" i="1" s="1"/>
  <c r="ET284" i="1"/>
  <c r="ET298" i="1" s="1"/>
  <c r="EQ290" i="1"/>
  <c r="EQ293" i="1" s="1"/>
  <c r="EQ295" i="1"/>
  <c r="EQ301" i="1" s="1"/>
  <c r="EQ287" i="1"/>
  <c r="EQ323" i="1" s="1"/>
  <c r="EQ284" i="1"/>
  <c r="EQ298" i="1" s="1"/>
  <c r="CR284" i="1"/>
  <c r="AR284" i="1"/>
  <c r="AR287" i="1"/>
  <c r="AR323" i="1" s="1"/>
  <c r="AX290" i="1"/>
  <c r="AX293" i="1" s="1"/>
  <c r="AX295" i="1" s="1"/>
  <c r="AX301" i="1" s="1"/>
  <c r="AX287" i="1"/>
  <c r="AX323" i="1" s="1"/>
  <c r="AX284" i="1"/>
  <c r="CU290" i="1"/>
  <c r="CU293" i="1" s="1"/>
  <c r="CU295" i="1" s="1"/>
  <c r="CU301" i="1" s="1"/>
  <c r="CU284" i="1"/>
  <c r="CU298" i="1" s="1"/>
  <c r="CU287" i="1"/>
  <c r="CU323" i="1" s="1"/>
  <c r="DG284" i="1"/>
  <c r="CX284" i="1"/>
  <c r="CX290" i="1"/>
  <c r="CX293" i="1" s="1"/>
  <c r="CX295" i="1" s="1"/>
  <c r="CX301" i="1" s="1"/>
  <c r="BD295" i="1"/>
  <c r="BD301" i="1" s="1"/>
  <c r="BD290" i="1"/>
  <c r="BD293" i="1" s="1"/>
  <c r="BD284" i="1"/>
  <c r="BD287" i="1"/>
  <c r="BD323" i="1" s="1"/>
  <c r="R290" i="1"/>
  <c r="R293" i="1" s="1"/>
  <c r="R295" i="1" s="1"/>
  <c r="R301" i="1" s="1"/>
  <c r="R287" i="1"/>
  <c r="R323" i="1" s="1"/>
  <c r="R284" i="1"/>
  <c r="R298" i="1" s="1"/>
  <c r="CM290" i="1"/>
  <c r="CM293" i="1" s="1"/>
  <c r="CM295" i="1" s="1"/>
  <c r="CM301" i="1" s="1"/>
  <c r="CM287" i="1"/>
  <c r="CM323" i="1" s="1"/>
  <c r="CM284" i="1"/>
  <c r="CE290" i="1"/>
  <c r="CE293" i="1" s="1"/>
  <c r="CE295" i="1"/>
  <c r="CE301" i="1" s="1"/>
  <c r="CE287" i="1"/>
  <c r="CE323" i="1" s="1"/>
  <c r="CE284" i="1"/>
  <c r="CE298" i="1" s="1"/>
  <c r="EG284" i="1"/>
  <c r="Z290" i="1"/>
  <c r="Z293" i="1" s="1"/>
  <c r="Z295" i="1" s="1"/>
  <c r="Z301" i="1" s="1"/>
  <c r="Z284" i="1"/>
  <c r="Z287" i="1"/>
  <c r="Z323" i="1" s="1"/>
  <c r="V287" i="1"/>
  <c r="V323" i="1" s="1"/>
  <c r="V284" i="1"/>
  <c r="EL295" i="1"/>
  <c r="EL301" i="1" s="1"/>
  <c r="EL287" i="1"/>
  <c r="EL323" i="1" s="1"/>
  <c r="EL290" i="1"/>
  <c r="EL293" i="1" s="1"/>
  <c r="EL284" i="1"/>
  <c r="EL298" i="1" s="1"/>
  <c r="BM295" i="1"/>
  <c r="BM301" i="1" s="1"/>
  <c r="BM290" i="1"/>
  <c r="BM293" i="1" s="1"/>
  <c r="BM287" i="1"/>
  <c r="BM323" i="1" s="1"/>
  <c r="BM284" i="1"/>
  <c r="AI290" i="1"/>
  <c r="AI293" i="1" s="1"/>
  <c r="AI295" i="1" s="1"/>
  <c r="AI301" i="1" s="1"/>
  <c r="AI284" i="1"/>
  <c r="AI287" i="1"/>
  <c r="AI323" i="1" s="1"/>
  <c r="EH295" i="1"/>
  <c r="EH301" i="1" s="1"/>
  <c r="EH290" i="1"/>
  <c r="EH293" i="1" s="1"/>
  <c r="EH287" i="1"/>
  <c r="EH323" i="1" s="1"/>
  <c r="EH284" i="1"/>
  <c r="AO298" i="1"/>
  <c r="FP298" i="1"/>
  <c r="CX285" i="1"/>
  <c r="CX300" i="1" s="1"/>
  <c r="FJ287" i="1"/>
  <c r="FJ323" i="1" s="1"/>
  <c r="FJ284" i="1"/>
  <c r="FJ298" i="1" s="1"/>
  <c r="FJ290" i="1"/>
  <c r="FJ293" i="1" s="1"/>
  <c r="FJ295" i="1" s="1"/>
  <c r="FJ301" i="1" s="1"/>
  <c r="CA287" i="1"/>
  <c r="CA323" i="1" s="1"/>
  <c r="CA284" i="1"/>
  <c r="CA298" i="1" s="1"/>
  <c r="CA290" i="1"/>
  <c r="CA293" i="1" s="1"/>
  <c r="CA295" i="1" s="1"/>
  <c r="CA301" i="1" s="1"/>
  <c r="CC284" i="1"/>
  <c r="CC298" i="1" s="1"/>
  <c r="CC295" i="1"/>
  <c r="CC301" i="1" s="1"/>
  <c r="CC290" i="1"/>
  <c r="CC293" i="1" s="1"/>
  <c r="CC287" i="1"/>
  <c r="CC323" i="1" s="1"/>
  <c r="X298" i="1"/>
  <c r="FI287" i="1"/>
  <c r="FI323" i="1" s="1"/>
  <c r="FI284" i="1"/>
  <c r="FI290" i="1"/>
  <c r="FI293" i="1" s="1"/>
  <c r="FI295" i="1" s="1"/>
  <c r="FI301" i="1" s="1"/>
  <c r="AJ295" i="1"/>
  <c r="AJ301" i="1" s="1"/>
  <c r="AJ284" i="1"/>
  <c r="AJ298" i="1" s="1"/>
  <c r="AJ290" i="1"/>
  <c r="AJ293" i="1" s="1"/>
  <c r="AJ287" i="1"/>
  <c r="AJ323" i="1" s="1"/>
  <c r="CN287" i="1"/>
  <c r="CN323" i="1" s="1"/>
  <c r="CN295" i="1"/>
  <c r="CN301" i="1" s="1"/>
  <c r="CN290" i="1"/>
  <c r="CN293" i="1" s="1"/>
  <c r="CN284" i="1"/>
  <c r="CN298" i="1" s="1"/>
  <c r="EZ315" i="1"/>
  <c r="EZ285" i="1"/>
  <c r="EZ300" i="1" s="1"/>
  <c r="EZ275" i="1"/>
  <c r="EZ324" i="1" s="1"/>
  <c r="EZ271" i="1"/>
  <c r="EZ278" i="1" s="1"/>
  <c r="EZ281" i="1"/>
  <c r="EZ79" i="1"/>
  <c r="BW281" i="1"/>
  <c r="AZ290" i="1"/>
  <c r="AZ293" i="1" s="1"/>
  <c r="AZ295" i="1"/>
  <c r="AZ301" i="1" s="1"/>
  <c r="AZ287" i="1"/>
  <c r="AZ323" i="1" s="1"/>
  <c r="AZ284" i="1"/>
  <c r="V285" i="1"/>
  <c r="V300" i="1" s="1"/>
  <c r="EB298" i="1"/>
  <c r="CR285" i="1"/>
  <c r="CR300" i="1" s="1"/>
  <c r="FE290" i="1"/>
  <c r="FE293" i="1" s="1"/>
  <c r="FE295" i="1" s="1"/>
  <c r="FE301" i="1" s="1"/>
  <c r="FE287" i="1"/>
  <c r="FE323" i="1" s="1"/>
  <c r="FE284" i="1"/>
  <c r="O298" i="1"/>
  <c r="AR285" i="1"/>
  <c r="AR300" i="1" s="1"/>
  <c r="U281" i="1"/>
  <c r="DQ281" i="1"/>
  <c r="ES281" i="1"/>
  <c r="EI290" i="1"/>
  <c r="EI293" i="1" s="1"/>
  <c r="EI295" i="1" s="1"/>
  <c r="EI301" i="1" s="1"/>
  <c r="EI287" i="1"/>
  <c r="EI323" i="1" s="1"/>
  <c r="EI284" i="1"/>
  <c r="N298" i="1"/>
  <c r="Q284" i="1"/>
  <c r="Q290" i="1"/>
  <c r="Q293" i="1" s="1"/>
  <c r="Q295" i="1" s="1"/>
  <c r="Q301" i="1" s="1"/>
  <c r="Q287" i="1"/>
  <c r="Q323" i="1" s="1"/>
  <c r="FO298" i="1"/>
  <c r="EL285" i="1"/>
  <c r="EL300" i="1" s="1"/>
  <c r="H290" i="1"/>
  <c r="H293" i="1" s="1"/>
  <c r="H295" i="1" s="1"/>
  <c r="H301" i="1" s="1"/>
  <c r="H287" i="1"/>
  <c r="H323" i="1" s="1"/>
  <c r="H284" i="1"/>
  <c r="BJ315" i="1"/>
  <c r="BJ275" i="1"/>
  <c r="BJ324" i="1" s="1"/>
  <c r="BJ285" i="1"/>
  <c r="BJ300" i="1" s="1"/>
  <c r="BJ271" i="1"/>
  <c r="BJ278" i="1" s="1"/>
  <c r="BJ281" i="1" s="1"/>
  <c r="BJ79" i="1"/>
  <c r="DG285" i="1"/>
  <c r="DG300" i="1" s="1"/>
  <c r="DS285" i="1"/>
  <c r="DS300" i="1" s="1"/>
  <c r="DT315" i="1"/>
  <c r="DT285" i="1"/>
  <c r="DT300" i="1" s="1"/>
  <c r="DT275" i="1"/>
  <c r="DT324" i="1" s="1"/>
  <c r="DT271" i="1"/>
  <c r="DT278" i="1" s="1"/>
  <c r="DT281" i="1" s="1"/>
  <c r="DT79" i="1"/>
  <c r="FK298" i="1"/>
  <c r="FB290" i="1"/>
  <c r="FB293" i="1" s="1"/>
  <c r="FB295" i="1" s="1"/>
  <c r="FB301" i="1" s="1"/>
  <c r="BL290" i="1"/>
  <c r="BL293" i="1" s="1"/>
  <c r="BL295" i="1" s="1"/>
  <c r="BL301" i="1" s="1"/>
  <c r="BL287" i="1"/>
  <c r="BL323" i="1" s="1"/>
  <c r="BL284" i="1"/>
  <c r="BZ287" i="1"/>
  <c r="BZ323" i="1" s="1"/>
  <c r="BZ284" i="1"/>
  <c r="BZ298" i="1" s="1"/>
  <c r="BZ290" i="1"/>
  <c r="BZ293" i="1" s="1"/>
  <c r="BZ295" i="1" s="1"/>
  <c r="BZ301" i="1" s="1"/>
  <c r="ED315" i="1"/>
  <c r="ED285" i="1"/>
  <c r="ED300" i="1" s="1"/>
  <c r="ED281" i="1"/>
  <c r="ED271" i="1"/>
  <c r="ED278" i="1" s="1"/>
  <c r="ED275" i="1"/>
  <c r="ED324" i="1" s="1"/>
  <c r="ED79" i="1"/>
  <c r="DM315" i="1"/>
  <c r="DM271" i="1"/>
  <c r="DM278" i="1" s="1"/>
  <c r="DM285" i="1" s="1"/>
  <c r="DM300" i="1" s="1"/>
  <c r="DM275" i="1"/>
  <c r="DM324" i="1" s="1"/>
  <c r="DM79" i="1"/>
  <c r="AS285" i="1"/>
  <c r="AS300" i="1" s="1"/>
  <c r="FW290" i="1"/>
  <c r="FW293" i="1" s="1"/>
  <c r="FW295" i="1" s="1"/>
  <c r="FW301" i="1" s="1"/>
  <c r="FW287" i="1"/>
  <c r="FW323" i="1" s="1"/>
  <c r="FW284" i="1"/>
  <c r="FW298" i="1" s="1"/>
  <c r="EW281" i="1"/>
  <c r="AL315" i="1"/>
  <c r="AL271" i="1"/>
  <c r="AL278" i="1" s="1"/>
  <c r="AL285" i="1" s="1"/>
  <c r="AL300" i="1" s="1"/>
  <c r="AL275" i="1"/>
  <c r="AL324" i="1" s="1"/>
  <c r="AL79" i="1"/>
  <c r="L290" i="1"/>
  <c r="L293" i="1" s="1"/>
  <c r="L295" i="1" s="1"/>
  <c r="L301" i="1" s="1"/>
  <c r="L284" i="1"/>
  <c r="L287" i="1"/>
  <c r="L323" i="1" s="1"/>
  <c r="BE284" i="1"/>
  <c r="BE287" i="1"/>
  <c r="BE323" i="1" s="1"/>
  <c r="BE295" i="1"/>
  <c r="BE301" i="1" s="1"/>
  <c r="BE290" i="1"/>
  <c r="BE293" i="1" s="1"/>
  <c r="G287" i="1"/>
  <c r="G323" i="1" s="1"/>
  <c r="G284" i="1"/>
  <c r="G298" i="1" s="1"/>
  <c r="G295" i="1"/>
  <c r="G301" i="1" s="1"/>
  <c r="G290" i="1"/>
  <c r="G293" i="1" s="1"/>
  <c r="AD287" i="1"/>
  <c r="AD323" i="1" s="1"/>
  <c r="AD290" i="1"/>
  <c r="AD293" i="1" s="1"/>
  <c r="AD295" i="1"/>
  <c r="AD301" i="1" s="1"/>
  <c r="AD284" i="1"/>
  <c r="AD298" i="1" s="1"/>
  <c r="BK285" i="1"/>
  <c r="BK300" i="1" s="1"/>
  <c r="BA295" i="1"/>
  <c r="BA301" i="1" s="1"/>
  <c r="BA284" i="1"/>
  <c r="BA298" i="1" s="1"/>
  <c r="BA287" i="1"/>
  <c r="BA323" i="1" s="1"/>
  <c r="BA290" i="1"/>
  <c r="BA293" i="1" s="1"/>
  <c r="EX281" i="1"/>
  <c r="DZ281" i="1"/>
  <c r="DJ290" i="1"/>
  <c r="DJ293" i="1" s="1"/>
  <c r="DJ287" i="1"/>
  <c r="DJ323" i="1" s="1"/>
  <c r="DJ295" i="1"/>
  <c r="DJ301" i="1" s="1"/>
  <c r="DJ284" i="1"/>
  <c r="BB281" i="1"/>
  <c r="EJ281" i="1"/>
  <c r="DF287" i="1"/>
  <c r="DF323" i="1" s="1"/>
  <c r="DF295" i="1"/>
  <c r="DF301" i="1" s="1"/>
  <c r="DF290" i="1"/>
  <c r="DF293" i="1" s="1"/>
  <c r="DF284" i="1"/>
  <c r="DF298" i="1" s="1"/>
  <c r="EF298" i="1"/>
  <c r="AN315" i="1"/>
  <c r="AN275" i="1"/>
  <c r="AN324" i="1" s="1"/>
  <c r="AN271" i="1"/>
  <c r="AN278" i="1" s="1"/>
  <c r="AN281" i="1" s="1"/>
  <c r="AN79" i="1"/>
  <c r="CJ298" i="1"/>
  <c r="EG285" i="1"/>
  <c r="EG300" i="1" s="1"/>
  <c r="BV298" i="1"/>
  <c r="AO290" i="1"/>
  <c r="AO293" i="1" s="1"/>
  <c r="AO295" i="1" s="1"/>
  <c r="AO301" i="1" s="1"/>
  <c r="FB287" i="1"/>
  <c r="FB323" i="1" s="1"/>
  <c r="EE287" i="1"/>
  <c r="EE323" i="1" s="1"/>
  <c r="EE284" i="1"/>
  <c r="EE290" i="1"/>
  <c r="EE293" i="1" s="1"/>
  <c r="EE295" i="1" s="1"/>
  <c r="EE301" i="1" s="1"/>
  <c r="AB287" i="1"/>
  <c r="AB323" i="1" s="1"/>
  <c r="AB295" i="1"/>
  <c r="AB301" i="1" s="1"/>
  <c r="AB284" i="1"/>
  <c r="AB290" i="1"/>
  <c r="AB293" i="1" s="1"/>
  <c r="CB281" i="1"/>
  <c r="EK281" i="1"/>
  <c r="BG298" i="1"/>
  <c r="T298" i="1"/>
  <c r="CT298" i="1"/>
  <c r="FT304" i="1"/>
  <c r="FT269" i="1"/>
  <c r="FT260" i="1"/>
  <c r="FT263" i="1" s="1"/>
  <c r="FT264" i="1" s="1"/>
  <c r="EO281" i="1"/>
  <c r="EC298" i="1"/>
  <c r="DV315" i="1"/>
  <c r="DV275" i="1"/>
  <c r="DV324" i="1" s="1"/>
  <c r="DV285" i="1"/>
  <c r="DV300" i="1" s="1"/>
  <c r="DV271" i="1"/>
  <c r="DV278" i="1" s="1"/>
  <c r="DV281" i="1" s="1"/>
  <c r="DV79" i="1"/>
  <c r="FM315" i="1"/>
  <c r="FM275" i="1"/>
  <c r="FM324" i="1" s="1"/>
  <c r="FM271" i="1"/>
  <c r="FM278" i="1" s="1"/>
  <c r="FM285" i="1" s="1"/>
  <c r="FM300" i="1" s="1"/>
  <c r="FM79" i="1"/>
  <c r="DK281" i="1"/>
  <c r="AO287" i="1"/>
  <c r="AO323" i="1" s="1"/>
  <c r="CP315" i="1"/>
  <c r="CP275" i="1"/>
  <c r="CP324" i="1" s="1"/>
  <c r="CP271" i="1"/>
  <c r="CP278" i="1" s="1"/>
  <c r="CP281" i="1" s="1"/>
  <c r="CP285" i="1"/>
  <c r="CP300" i="1" s="1"/>
  <c r="CP79" i="1"/>
  <c r="BH315" i="1"/>
  <c r="BH275" i="1"/>
  <c r="BH324" i="1" s="1"/>
  <c r="BH271" i="1"/>
  <c r="BH278" i="1" s="1"/>
  <c r="BH285" i="1" s="1"/>
  <c r="BH300" i="1" s="1"/>
  <c r="BH79" i="1"/>
  <c r="BG287" i="1"/>
  <c r="BG323" i="1" s="1"/>
  <c r="BI298" i="1"/>
  <c r="F287" i="1"/>
  <c r="F323" i="1" s="1"/>
  <c r="F290" i="1"/>
  <c r="F293" i="1" s="1"/>
  <c r="F284" i="1"/>
  <c r="F298" i="1" s="1"/>
  <c r="F295" i="1"/>
  <c r="F301" i="1" s="1"/>
  <c r="CK315" i="1"/>
  <c r="CK275" i="1"/>
  <c r="CK324" i="1" s="1"/>
  <c r="CK281" i="1"/>
  <c r="CK271" i="1"/>
  <c r="CK278" i="1" s="1"/>
  <c r="CK285" i="1" s="1"/>
  <c r="CK300" i="1" s="1"/>
  <c r="CK79" i="1"/>
  <c r="EV315" i="1"/>
  <c r="EV271" i="1"/>
  <c r="EV278" i="1" s="1"/>
  <c r="EV281" i="1" s="1"/>
  <c r="EV275" i="1"/>
  <c r="EV324" i="1" s="1"/>
  <c r="EV79" i="1"/>
  <c r="BQ290" i="1"/>
  <c r="BQ293" i="1" s="1"/>
  <c r="BQ295" i="1" s="1"/>
  <c r="BQ301" i="1" s="1"/>
  <c r="BQ284" i="1"/>
  <c r="BQ298" i="1" s="1"/>
  <c r="BQ287" i="1"/>
  <c r="BQ323" i="1" s="1"/>
  <c r="FC295" i="1"/>
  <c r="FC301" i="1" s="1"/>
  <c r="FC287" i="1"/>
  <c r="FC323" i="1" s="1"/>
  <c r="FC284" i="1"/>
  <c r="FC298" i="1" s="1"/>
  <c r="FC290" i="1"/>
  <c r="FC293" i="1" s="1"/>
  <c r="AA281" i="1"/>
  <c r="W298" i="1"/>
  <c r="CO284" i="1"/>
  <c r="CO287" i="1"/>
  <c r="CO323" i="1" s="1"/>
  <c r="CO290" i="1"/>
  <c r="CO293" i="1" s="1"/>
  <c r="CO295" i="1" s="1"/>
  <c r="CO301" i="1" s="1"/>
  <c r="AF290" i="1"/>
  <c r="AF293" i="1" s="1"/>
  <c r="AF295" i="1" s="1"/>
  <c r="AF301" i="1" s="1"/>
  <c r="AF287" i="1"/>
  <c r="AF323" i="1" s="1"/>
  <c r="AF284" i="1"/>
  <c r="AF298" i="1" s="1"/>
  <c r="EY290" i="1"/>
  <c r="EY293" i="1" s="1"/>
  <c r="EY284" i="1"/>
  <c r="EY287" i="1"/>
  <c r="EY323" i="1" s="1"/>
  <c r="EY295" i="1"/>
  <c r="EY301" i="1" s="1"/>
  <c r="FZ217" i="1"/>
  <c r="FZ219" i="1" s="1"/>
  <c r="C237" i="1"/>
  <c r="C219" i="1"/>
  <c r="C225" i="1"/>
  <c r="C228" i="1"/>
  <c r="C227" i="1"/>
  <c r="K315" i="1"/>
  <c r="K285" i="1"/>
  <c r="K300" i="1" s="1"/>
  <c r="K281" i="1"/>
  <c r="K275" i="1"/>
  <c r="K324" i="1" s="1"/>
  <c r="K271" i="1"/>
  <c r="K278" i="1" s="1"/>
  <c r="K79" i="1"/>
  <c r="BF290" i="1"/>
  <c r="BF293" i="1" s="1"/>
  <c r="BF287" i="1"/>
  <c r="BF323" i="1" s="1"/>
  <c r="BF295" i="1"/>
  <c r="BF301" i="1" s="1"/>
  <c r="BF284" i="1"/>
  <c r="BF298" i="1" s="1"/>
  <c r="DA298" i="1"/>
  <c r="BC298" i="1"/>
  <c r="AP290" i="1"/>
  <c r="AP293" i="1" s="1"/>
  <c r="AP295" i="1" s="1"/>
  <c r="AP301" i="1" s="1"/>
  <c r="CV315" i="1"/>
  <c r="CV275" i="1"/>
  <c r="CV324" i="1" s="1"/>
  <c r="CV271" i="1"/>
  <c r="CV278" i="1" s="1"/>
  <c r="CV285" i="1" s="1"/>
  <c r="CV300" i="1" s="1"/>
  <c r="CV281" i="1"/>
  <c r="CV79" i="1"/>
  <c r="W287" i="1"/>
  <c r="W323" i="1" s="1"/>
  <c r="BG290" i="1"/>
  <c r="BG293" i="1" s="1"/>
  <c r="BG295" i="1" s="1"/>
  <c r="BG301" i="1" s="1"/>
  <c r="CP287" i="1" l="1"/>
  <c r="CP323" i="1" s="1"/>
  <c r="CP290" i="1"/>
  <c r="CP293" i="1" s="1"/>
  <c r="CP295" i="1" s="1"/>
  <c r="CP301" i="1" s="1"/>
  <c r="CP284" i="1"/>
  <c r="CP298" i="1" s="1"/>
  <c r="DV295" i="1"/>
  <c r="DV301" i="1" s="1"/>
  <c r="DV287" i="1"/>
  <c r="DV323" i="1" s="1"/>
  <c r="DV290" i="1"/>
  <c r="DV293" i="1" s="1"/>
  <c r="DV284" i="1"/>
  <c r="DV298" i="1" s="1"/>
  <c r="BJ287" i="1"/>
  <c r="BJ323" i="1" s="1"/>
  <c r="BJ290" i="1"/>
  <c r="BJ293" i="1" s="1"/>
  <c r="BJ284" i="1"/>
  <c r="BJ298" i="1" s="1"/>
  <c r="BJ295" i="1"/>
  <c r="BJ301" i="1" s="1"/>
  <c r="EV295" i="1"/>
  <c r="EV301" i="1" s="1"/>
  <c r="EV290" i="1"/>
  <c r="EV293" i="1" s="1"/>
  <c r="EV284" i="1"/>
  <c r="AN284" i="1"/>
  <c r="DT295" i="1"/>
  <c r="DT301" i="1" s="1"/>
  <c r="DT287" i="1"/>
  <c r="DT323" i="1" s="1"/>
  <c r="DT290" i="1"/>
  <c r="DT293" i="1" s="1"/>
  <c r="DT284" i="1"/>
  <c r="DT298" i="1" s="1"/>
  <c r="AA290" i="1"/>
  <c r="AA293" i="1" s="1"/>
  <c r="AA295" i="1" s="1"/>
  <c r="AA301" i="1" s="1"/>
  <c r="AA287" i="1"/>
  <c r="AA323" i="1" s="1"/>
  <c r="AA284" i="1"/>
  <c r="AA298" i="1" s="1"/>
  <c r="DK295" i="1"/>
  <c r="DK301" i="1" s="1"/>
  <c r="DK290" i="1"/>
  <c r="DK293" i="1" s="1"/>
  <c r="DK287" i="1"/>
  <c r="DK323" i="1" s="1"/>
  <c r="DK284" i="1"/>
  <c r="FT282" i="1"/>
  <c r="FZ269" i="1"/>
  <c r="FT271" i="1"/>
  <c r="FT278" i="1" s="1"/>
  <c r="AN285" i="1"/>
  <c r="AN300" i="1" s="1"/>
  <c r="EJ290" i="1"/>
  <c r="EJ293" i="1" s="1"/>
  <c r="EJ295" i="1" s="1"/>
  <c r="EJ301" i="1" s="1"/>
  <c r="EJ284" i="1"/>
  <c r="EJ287" i="1"/>
  <c r="EJ323" i="1" s="1"/>
  <c r="BE298" i="1"/>
  <c r="AL281" i="1"/>
  <c r="FB298" i="1"/>
  <c r="EH298" i="1"/>
  <c r="BM298" i="1"/>
  <c r="EG287" i="1"/>
  <c r="EG323" i="1" s="1"/>
  <c r="DG290" i="1"/>
  <c r="DG293" i="1" s="1"/>
  <c r="DG295" i="1" s="1"/>
  <c r="DG301" i="1" s="1"/>
  <c r="AX298" i="1"/>
  <c r="FZ237" i="1"/>
  <c r="AB298" i="1"/>
  <c r="BB287" i="1"/>
  <c r="BB323" i="1" s="1"/>
  <c r="BB290" i="1"/>
  <c r="BB293" i="1" s="1"/>
  <c r="BB295" i="1" s="1"/>
  <c r="BB301" i="1" s="1"/>
  <c r="BB284" i="1"/>
  <c r="BB298" i="1" s="1"/>
  <c r="BL298" i="1"/>
  <c r="EI298" i="1"/>
  <c r="AZ298" i="1"/>
  <c r="EG298" i="1"/>
  <c r="CM298" i="1"/>
  <c r="BD298" i="1"/>
  <c r="DG298" i="1"/>
  <c r="CR287" i="1"/>
  <c r="CR323" i="1" s="1"/>
  <c r="AS287" i="1"/>
  <c r="AS323" i="1" s="1"/>
  <c r="EW295" i="1"/>
  <c r="EW301" i="1" s="1"/>
  <c r="EW287" i="1"/>
  <c r="EW323" i="1" s="1"/>
  <c r="EW284" i="1"/>
  <c r="EW298" i="1" s="1"/>
  <c r="EW290" i="1"/>
  <c r="EW293" i="1" s="1"/>
  <c r="ES287" i="1"/>
  <c r="ES323" i="1" s="1"/>
  <c r="ES290" i="1"/>
  <c r="ES293" i="1" s="1"/>
  <c r="ES295" i="1" s="1"/>
  <c r="ES301" i="1" s="1"/>
  <c r="ES284" i="1"/>
  <c r="ES298" i="1" s="1"/>
  <c r="EK290" i="1"/>
  <c r="EK293" i="1" s="1"/>
  <c r="EK295" i="1" s="1"/>
  <c r="EK301" i="1" s="1"/>
  <c r="EK287" i="1"/>
  <c r="EK323" i="1" s="1"/>
  <c r="EK284" i="1"/>
  <c r="U287" i="1"/>
  <c r="U323" i="1" s="1"/>
  <c r="U290" i="1"/>
  <c r="U293" i="1" s="1"/>
  <c r="U295" i="1" s="1"/>
  <c r="U301" i="1" s="1"/>
  <c r="U284" i="1"/>
  <c r="U298" i="1" s="1"/>
  <c r="BK287" i="1"/>
  <c r="BK323" i="1" s="1"/>
  <c r="K290" i="1"/>
  <c r="K293" i="1" s="1"/>
  <c r="K295" i="1" s="1"/>
  <c r="K301" i="1" s="1"/>
  <c r="K287" i="1"/>
  <c r="K323" i="1" s="1"/>
  <c r="K284" i="1"/>
  <c r="K298" i="1" s="1"/>
  <c r="CK290" i="1"/>
  <c r="CK293" i="1" s="1"/>
  <c r="CK284" i="1"/>
  <c r="CK298" i="1" s="1"/>
  <c r="CK287" i="1"/>
  <c r="CK323" i="1" s="1"/>
  <c r="CK295" i="1"/>
  <c r="CK301" i="1" s="1"/>
  <c r="FM281" i="1"/>
  <c r="DJ298" i="1"/>
  <c r="L298" i="1"/>
  <c r="DM281" i="1"/>
  <c r="ED287" i="1"/>
  <c r="ED323" i="1" s="1"/>
  <c r="ED290" i="1"/>
  <c r="ED293" i="1" s="1"/>
  <c r="ED295" i="1" s="1"/>
  <c r="ED301" i="1" s="1"/>
  <c r="ED284" i="1"/>
  <c r="FE298" i="1"/>
  <c r="V290" i="1"/>
  <c r="V293" i="1" s="1"/>
  <c r="V295" i="1" s="1"/>
  <c r="V301" i="1" s="1"/>
  <c r="EG290" i="1"/>
  <c r="EG293" i="1" s="1"/>
  <c r="EG295" i="1" s="1"/>
  <c r="EG301" i="1" s="1"/>
  <c r="DG287" i="1"/>
  <c r="DG323" i="1" s="1"/>
  <c r="CR290" i="1"/>
  <c r="CR293" i="1" s="1"/>
  <c r="CR295" i="1" s="1"/>
  <c r="CR301" i="1" s="1"/>
  <c r="AS290" i="1"/>
  <c r="AS293" i="1" s="1"/>
  <c r="AS295" i="1" s="1"/>
  <c r="AS301" i="1" s="1"/>
  <c r="BK290" i="1"/>
  <c r="BK293" i="1" s="1"/>
  <c r="BK295" i="1" s="1"/>
  <c r="BK301" i="1" s="1"/>
  <c r="DS298" i="1"/>
  <c r="EY298" i="1"/>
  <c r="CO298" i="1"/>
  <c r="EV285" i="1"/>
  <c r="EV300" i="1" s="1"/>
  <c r="BH281" i="1"/>
  <c r="AP298" i="1"/>
  <c r="EE298" i="1"/>
  <c r="H298" i="1"/>
  <c r="Q298" i="1"/>
  <c r="DQ284" i="1"/>
  <c r="DQ295" i="1"/>
  <c r="DQ301" i="1" s="1"/>
  <c r="DQ290" i="1"/>
  <c r="DQ293" i="1" s="1"/>
  <c r="DQ287" i="1"/>
  <c r="DQ323" i="1" s="1"/>
  <c r="BW290" i="1"/>
  <c r="BW293" i="1" s="1"/>
  <c r="BW295" i="1" s="1"/>
  <c r="BW301" i="1" s="1"/>
  <c r="BW287" i="1"/>
  <c r="BW323" i="1" s="1"/>
  <c r="BW284" i="1"/>
  <c r="FI298" i="1"/>
  <c r="AI298" i="1"/>
  <c r="Z298" i="1"/>
  <c r="CX298" i="1"/>
  <c r="AR290" i="1"/>
  <c r="AR293" i="1" s="1"/>
  <c r="AR295" i="1" s="1"/>
  <c r="AR301" i="1" s="1"/>
  <c r="CV290" i="1"/>
  <c r="CV293" i="1" s="1"/>
  <c r="CV295" i="1" s="1"/>
  <c r="CV301" i="1" s="1"/>
  <c r="CV284" i="1"/>
  <c r="CV287" i="1"/>
  <c r="CV323" i="1" s="1"/>
  <c r="EO284" i="1"/>
  <c r="EO287" i="1"/>
  <c r="EO323" i="1" s="1"/>
  <c r="EO290" i="1"/>
  <c r="EO293" i="1" s="1"/>
  <c r="EO295" i="1" s="1"/>
  <c r="EO301" i="1" s="1"/>
  <c r="DZ290" i="1"/>
  <c r="DZ293" i="1" s="1"/>
  <c r="DZ295" i="1" s="1"/>
  <c r="DZ301" i="1" s="1"/>
  <c r="DZ284" i="1"/>
  <c r="DZ287" i="1"/>
  <c r="DZ323" i="1" s="1"/>
  <c r="P298" i="1"/>
  <c r="C229" i="1"/>
  <c r="C233" i="1" s="1"/>
  <c r="FT305" i="1"/>
  <c r="FT312" i="1" s="1"/>
  <c r="FT273" i="1"/>
  <c r="FZ273" i="1" s="1"/>
  <c r="CB295" i="1"/>
  <c r="CB301" i="1" s="1"/>
  <c r="CB290" i="1"/>
  <c r="CB293" i="1" s="1"/>
  <c r="CB287" i="1"/>
  <c r="CB323" i="1" s="1"/>
  <c r="CB284" i="1"/>
  <c r="EX290" i="1"/>
  <c r="EX293" i="1" s="1"/>
  <c r="EX284" i="1"/>
  <c r="EX298" i="1" s="1"/>
  <c r="EX295" i="1"/>
  <c r="EX301" i="1" s="1"/>
  <c r="EX287" i="1"/>
  <c r="EX323" i="1" s="1"/>
  <c r="EZ287" i="1"/>
  <c r="EZ323" i="1" s="1"/>
  <c r="EZ290" i="1"/>
  <c r="EZ293" i="1" s="1"/>
  <c r="EZ295" i="1" s="1"/>
  <c r="EZ301" i="1" s="1"/>
  <c r="EZ284" i="1"/>
  <c r="CX287" i="1"/>
  <c r="CX323" i="1" s="1"/>
  <c r="DS290" i="1"/>
  <c r="DS293" i="1" s="1"/>
  <c r="DS295" i="1" s="1"/>
  <c r="DS301" i="1" s="1"/>
  <c r="AS298" i="1" l="1"/>
  <c r="CR298" i="1"/>
  <c r="AL287" i="1"/>
  <c r="AL323" i="1" s="1"/>
  <c r="AL284" i="1"/>
  <c r="AL298" i="1" s="1"/>
  <c r="AL290" i="1"/>
  <c r="AL293" i="1" s="1"/>
  <c r="AL295" i="1"/>
  <c r="AL301" i="1" s="1"/>
  <c r="EO298" i="1"/>
  <c r="EZ298" i="1"/>
  <c r="CB298" i="1"/>
  <c r="EJ298" i="1"/>
  <c r="EV298" i="1"/>
  <c r="DQ298" i="1"/>
  <c r="FM290" i="1"/>
  <c r="FM293" i="1" s="1"/>
  <c r="FM295" i="1" s="1"/>
  <c r="FM301" i="1" s="1"/>
  <c r="FM287" i="1"/>
  <c r="FM323" i="1" s="1"/>
  <c r="FM284" i="1"/>
  <c r="V298" i="1"/>
  <c r="EV287" i="1"/>
  <c r="EV323" i="1" s="1"/>
  <c r="DZ298" i="1"/>
  <c r="CV298" i="1"/>
  <c r="BW298" i="1"/>
  <c r="ED298" i="1"/>
  <c r="BK298" i="1"/>
  <c r="FT281" i="1"/>
  <c r="FT285" i="1"/>
  <c r="FT300" i="1" s="1"/>
  <c r="BH287" i="1"/>
  <c r="BH323" i="1" s="1"/>
  <c r="BH284" i="1"/>
  <c r="BH298" i="1" s="1"/>
  <c r="BH290" i="1"/>
  <c r="BH293" i="1" s="1"/>
  <c r="BH295" i="1" s="1"/>
  <c r="BH301" i="1" s="1"/>
  <c r="C238" i="1"/>
  <c r="FZ233" i="1"/>
  <c r="DM284" i="1"/>
  <c r="DM287" i="1"/>
  <c r="DM323" i="1" s="1"/>
  <c r="DM290" i="1"/>
  <c r="DM293" i="1" s="1"/>
  <c r="DM295" i="1" s="1"/>
  <c r="DM301" i="1" s="1"/>
  <c r="FT296" i="1"/>
  <c r="FZ296" i="1" s="1"/>
  <c r="FZ282" i="1"/>
  <c r="AN287" i="1"/>
  <c r="AN323" i="1" s="1"/>
  <c r="EK298" i="1"/>
  <c r="DK298" i="1"/>
  <c r="AR298" i="1"/>
  <c r="AN290" i="1"/>
  <c r="AN293" i="1" s="1"/>
  <c r="AN295" i="1" s="1"/>
  <c r="AN301" i="1" s="1"/>
  <c r="AN298" i="1" l="1"/>
  <c r="FZ238" i="1"/>
  <c r="C239" i="1"/>
  <c r="DM298" i="1"/>
  <c r="FT284" i="1"/>
  <c r="FT287" i="1"/>
  <c r="FT323" i="1" s="1"/>
  <c r="FT290" i="1"/>
  <c r="FT293" i="1" s="1"/>
  <c r="FT295" i="1" s="1"/>
  <c r="FT301" i="1" s="1"/>
  <c r="FM298" i="1"/>
  <c r="FT298" i="1" l="1"/>
  <c r="C268" i="1"/>
  <c r="C244" i="1"/>
  <c r="C250" i="1" s="1"/>
  <c r="FZ239" i="1"/>
  <c r="C315" i="1" l="1"/>
  <c r="C275" i="1"/>
  <c r="C324" i="1" s="1"/>
  <c r="FZ324" i="1" s="1"/>
  <c r="FZ268" i="1"/>
  <c r="FZ275" i="1" s="1"/>
  <c r="C271" i="1"/>
  <c r="C79" i="1"/>
  <c r="FZ79" i="1" s="1"/>
  <c r="FZ271" i="1" l="1"/>
  <c r="C278" i="1"/>
  <c r="FZ278" i="1" l="1"/>
  <c r="C285" i="1"/>
  <c r="C281" i="1"/>
  <c r="C300" i="1" l="1"/>
  <c r="FZ300" i="1" s="1"/>
  <c r="FZ285" i="1"/>
  <c r="C290" i="1"/>
  <c r="C293" i="1" s="1"/>
  <c r="FY293" i="1" s="1"/>
  <c r="C284" i="1"/>
  <c r="FZ281" i="1"/>
  <c r="C287" i="1"/>
  <c r="C323" i="1" s="1"/>
  <c r="FZ323" i="1" s="1"/>
  <c r="FY295" i="1" l="1"/>
  <c r="FY301" i="1" s="1"/>
  <c r="FY298" i="1"/>
  <c r="FZ288" i="1"/>
  <c r="FZ287" i="1"/>
  <c r="C295" i="1"/>
  <c r="C298" i="1"/>
  <c r="FZ284" i="1"/>
  <c r="FZ298" i="1" l="1"/>
  <c r="C301" i="1"/>
  <c r="FZ295" i="1"/>
</calcChain>
</file>

<file path=xl/comments1.xml><?xml version="1.0" encoding="utf-8"?>
<comments xmlns="http://schemas.openxmlformats.org/spreadsheetml/2006/main">
  <authors>
    <author>Christel, Mary Lynn</author>
  </authors>
  <commentList>
    <comment ref="AD77" authorId="0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<sst xmlns="http://schemas.openxmlformats.org/spreadsheetml/2006/main" count="865" uniqueCount="690">
  <si>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</si>
  <si>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</si>
  <si>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</si>
  <si>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</si>
  <si>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</si>
  <si>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</si>
  <si>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</si>
  <si>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</si>
  <si>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</si>
  <si>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</si>
  <si>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</si>
  <si>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</si>
  <si>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</si>
  <si>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</si>
  <si>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</si>
  <si>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</si>
  <si>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</si>
  <si>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</si>
  <si>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</si>
  <si>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</si>
  <si>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</si>
  <si>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</si>
  <si>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</si>
  <si>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</si>
  <si>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</si>
  <si>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</si>
  <si>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</si>
  <si>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</si>
  <si>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</si>
  <si>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</si>
  <si>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</si>
  <si>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</si>
  <si>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</si>
  <si>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</si>
  <si>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</si>
  <si>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</si>
  <si>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</si>
  <si>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</si>
  <si>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</si>
  <si>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</si>
  <si>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</si>
  <si>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</si>
  <si>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</si>
  <si>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</si>
  <si>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</si>
  <si>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</si>
  <si>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</si>
  <si>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</si>
  <si>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</si>
  <si>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</si>
  <si>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</si>
  <si>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</si>
  <si>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</si>
  <si>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</si>
  <si>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</si>
  <si>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</si>
  <si>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</si>
  <si>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</si>
  <si>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</si>
  <si>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</si>
  <si>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</si>
  <si>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</si>
  <si>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</si>
  <si>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</si>
  <si>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 xml:space="preserve"> 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</si>
  <si>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</si>
  <si>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</si>
  <si>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</si>
  <si>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</si>
  <si>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</si>
  <si>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</si>
  <si>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</si>
  <si>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SANGRE DE CRISTO</t>
  </si>
  <si>
    <t>ENGLEWOOD</t>
  </si>
  <si>
    <t>SHERIDAN</t>
  </si>
  <si>
    <t>CHERRY CREEK</t>
  </si>
  <si>
    <t>LITTLETON</t>
  </si>
  <si>
    <t>DEER TRAIL</t>
  </si>
  <si>
    <t>AURORA</t>
  </si>
  <si>
    <t>BYERS</t>
  </si>
  <si>
    <t>WALSH</t>
  </si>
  <si>
    <t>PRITCHETT</t>
  </si>
  <si>
    <t>SPRINGFIELD</t>
  </si>
  <si>
    <t>VILAS</t>
  </si>
  <si>
    <t>CAMPO</t>
  </si>
  <si>
    <t>MCCLAVE</t>
  </si>
  <si>
    <t>ST VRAIN</t>
  </si>
  <si>
    <t>BUENA VISTA</t>
  </si>
  <si>
    <t>SALIDA</t>
  </si>
  <si>
    <t>NORTH CONEJOS</t>
  </si>
  <si>
    <t>SANFORD</t>
  </si>
  <si>
    <t>SOUTH CONEJOS</t>
  </si>
  <si>
    <t>CENTENNIAL</t>
  </si>
  <si>
    <t>SIERRA GRANDE</t>
  </si>
  <si>
    <t>WESTCLIFFE</t>
  </si>
  <si>
    <t>ELIZABETH</t>
  </si>
  <si>
    <t>BIG SANDY</t>
  </si>
  <si>
    <t>AGATE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</si>
  <si>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</si>
  <si>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</si>
  <si>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</si>
  <si>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</si>
  <si>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</si>
  <si>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</si>
  <si>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</si>
  <si>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</si>
  <si>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</si>
  <si>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</si>
  <si>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</si>
  <si>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</si>
  <si>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</si>
  <si>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</si>
  <si>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</si>
  <si>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CANON CITY</t>
  </si>
  <si>
    <t>FLORENCE</t>
  </si>
  <si>
    <t>COTOPAXI</t>
  </si>
  <si>
    <t>ROARING FORK</t>
  </si>
  <si>
    <t>RIFLE</t>
  </si>
  <si>
    <t>PARACHUTE</t>
  </si>
  <si>
    <t>WEST GRAND</t>
  </si>
  <si>
    <t>EAST GRAND</t>
  </si>
  <si>
    <t>LA VETA</t>
  </si>
  <si>
    <t>NORTH PARK</t>
  </si>
  <si>
    <t>EADS</t>
  </si>
  <si>
    <t>PLAINVIEW</t>
  </si>
  <si>
    <t>ARRIBA-FLAGLER</t>
  </si>
  <si>
    <t>HI PLAINS</t>
  </si>
  <si>
    <t>STRATTON</t>
  </si>
  <si>
    <t>BETHUNE</t>
  </si>
  <si>
    <t>BURLINGTON</t>
  </si>
  <si>
    <t>DURANGO</t>
  </si>
  <si>
    <t>BAYFIELD</t>
  </si>
  <si>
    <t>IGNACIO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</si>
  <si>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</si>
  <si>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</si>
  <si>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</si>
  <si>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</si>
  <si>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</si>
  <si>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</si>
  <si>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</si>
  <si>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</si>
  <si>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</si>
  <si>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GENOA-HUGO</t>
  </si>
  <si>
    <t>LIMON</t>
  </si>
  <si>
    <t>KARVAL</t>
  </si>
  <si>
    <t>VALLEY</t>
  </si>
  <si>
    <t>FRENCHMAN</t>
  </si>
  <si>
    <t>BUFFALO</t>
  </si>
  <si>
    <t>PLATEAU</t>
  </si>
  <si>
    <t>DEBEQUE</t>
  </si>
  <si>
    <t>PLATEAU VALLEY</t>
  </si>
  <si>
    <t>MESA VALLEY</t>
  </si>
  <si>
    <t>CREEDE</t>
  </si>
  <si>
    <t>MANCOS</t>
  </si>
  <si>
    <t>WEST END</t>
  </si>
  <si>
    <t>BRUSH</t>
  </si>
  <si>
    <t>FT. MORGAN</t>
  </si>
  <si>
    <t>WELDON</t>
  </si>
  <si>
    <t>WIGGINS</t>
  </si>
  <si>
    <t>EAST OTERO</t>
  </si>
  <si>
    <t>ROCKY FORD</t>
  </si>
  <si>
    <t>MANZANOLA</t>
  </si>
  <si>
    <t>FOWLER</t>
  </si>
  <si>
    <t>CHERAW</t>
  </si>
  <si>
    <t>SWINK</t>
  </si>
  <si>
    <t>RIDGWAY</t>
  </si>
  <si>
    <t>PLATTE CANYON</t>
  </si>
  <si>
    <t>HOLYOKE</t>
  </si>
  <si>
    <t>HAXTUN</t>
  </si>
  <si>
    <t>ASPEN</t>
  </si>
  <si>
    <t>GRANADA</t>
  </si>
  <si>
    <t>LAMAR</t>
  </si>
  <si>
    <t>HOLLY</t>
  </si>
  <si>
    <t>WILEY</t>
  </si>
  <si>
    <t>PUEBLO CITY</t>
  </si>
  <si>
    <t>PUEBLO RURAL</t>
  </si>
  <si>
    <t>MEEKER</t>
  </si>
  <si>
    <t>RANGELY</t>
  </si>
  <si>
    <t>DEL NORTE</t>
  </si>
  <si>
    <t>MONTE VISTA</t>
  </si>
  <si>
    <t>SARGENT</t>
  </si>
  <si>
    <t>HAYDEN</t>
  </si>
  <si>
    <t>STEAMBOAT SPRINGS</t>
  </si>
  <si>
    <t>SOUTH ROUTT</t>
  </si>
  <si>
    <t>MOUNTAIN VALLEY</t>
  </si>
  <si>
    <t>CENTER</t>
  </si>
  <si>
    <t>SILVERTON</t>
  </si>
  <si>
    <t>TELLURIDE</t>
  </si>
  <si>
    <t>NORWOOD</t>
  </si>
  <si>
    <t>JULESBURG</t>
  </si>
  <si>
    <t>PLATTE VALLEY</t>
  </si>
  <si>
    <t>CRIPPLE CREEK</t>
  </si>
  <si>
    <t>WOODLAND PARK</t>
  </si>
  <si>
    <t>AKRON</t>
  </si>
  <si>
    <t>ARICKAREE</t>
  </si>
  <si>
    <t>OTIS</t>
  </si>
  <si>
    <t>LONE STAR</t>
  </si>
  <si>
    <t>WOODLIN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</si>
  <si>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</si>
  <si>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</si>
  <si>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</si>
  <si>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</si>
  <si>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</si>
  <si>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</si>
  <si>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</si>
  <si>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</si>
  <si>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</si>
  <si>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</si>
  <si>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</si>
  <si>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</si>
  <si>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</si>
  <si>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</si>
  <si>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</si>
  <si>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</si>
  <si>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</si>
  <si>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</si>
  <si>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FY14 Grades 1-12 FTE</t>
  </si>
  <si>
    <t>V1.1</t>
  </si>
  <si>
    <t>FY14 Kindergarten FTE</t>
  </si>
  <si>
    <t>V2</t>
  </si>
  <si>
    <t>FY14 Special Education Preschool FTE</t>
  </si>
  <si>
    <t>V3</t>
  </si>
  <si>
    <t>FY14 October FTE Count (sum of line V1, V1.1 and line V2)</t>
  </si>
  <si>
    <t>V4</t>
  </si>
  <si>
    <t xml:space="preserve">FY14 Multi District On-line Pupil Count </t>
  </si>
  <si>
    <t>V4.1</t>
  </si>
  <si>
    <t>FY14 ASCENT Pupil Count</t>
  </si>
  <si>
    <t>V5</t>
  </si>
  <si>
    <t>FY14 October FTE Count (minus on-line and ASCENT pupil count)</t>
  </si>
  <si>
    <t>V6</t>
  </si>
  <si>
    <t>FY14 Free Lunch (grades 1 - 8) Count</t>
  </si>
  <si>
    <t>V7</t>
  </si>
  <si>
    <t>FY14 Free Lunch (grades K - 12) Count</t>
  </si>
  <si>
    <t>V8</t>
  </si>
  <si>
    <t xml:space="preserve">FY14 Percent At-risk  - State Average </t>
  </si>
  <si>
    <t>V9</t>
  </si>
  <si>
    <t>FY14 October Membership (grades 1 - 8)</t>
  </si>
  <si>
    <t>V10</t>
  </si>
  <si>
    <t xml:space="preserve">FY14 October Membership (grades K-12) </t>
  </si>
  <si>
    <t>V11</t>
  </si>
  <si>
    <t xml:space="preserve">FY14 Charter School FTE Count </t>
  </si>
  <si>
    <t>V12</t>
  </si>
  <si>
    <t>FY13 Funded Pupil Count</t>
  </si>
  <si>
    <t>V13</t>
  </si>
  <si>
    <t>FY13 October FTE Count (minus CPP, Online and ASCENT)</t>
  </si>
  <si>
    <t>V14</t>
  </si>
  <si>
    <t>FY12 October FTE Count (minus CPP, Online and ASCENT)</t>
  </si>
  <si>
    <t>V15</t>
  </si>
  <si>
    <t>FY11 October FTE Count (minus CPP and Online)</t>
  </si>
  <si>
    <t>V15.1</t>
  </si>
  <si>
    <t>FY10 October FTE Count (minus CPP and Online)</t>
  </si>
  <si>
    <t>V16.1</t>
  </si>
  <si>
    <t xml:space="preserve">FY14 Single District On-line Pupil Count </t>
  </si>
  <si>
    <t>V17</t>
  </si>
  <si>
    <t>FY14 Colorado Preschool Program Count FTE</t>
  </si>
  <si>
    <t>V18</t>
  </si>
  <si>
    <t>FY13 ELL Count (Dominant Language not English)</t>
  </si>
  <si>
    <t>V19</t>
  </si>
  <si>
    <t>FY14 Charter School Institute Grades K - 12 FTE</t>
  </si>
  <si>
    <t>V19.1</t>
  </si>
  <si>
    <t>FY14 Charter School Institute Kindergarten FTE</t>
  </si>
  <si>
    <t>V20</t>
  </si>
  <si>
    <t>FY14 Charter School Institute On-line Student FTE</t>
  </si>
  <si>
    <t>V20.5</t>
  </si>
  <si>
    <t>FY14 Charter School Institute CPP</t>
  </si>
  <si>
    <t>V20.6</t>
  </si>
  <si>
    <t>FY14 Charter School Institute ASCENT</t>
  </si>
  <si>
    <t>FUNDING ELEMENTS</t>
  </si>
  <si>
    <t>V21</t>
  </si>
  <si>
    <t xml:space="preserve">FY14 Base Funding </t>
  </si>
  <si>
    <t>V22</t>
  </si>
  <si>
    <t>FY14 Minimum Funding</t>
  </si>
  <si>
    <t>V22.5</t>
  </si>
  <si>
    <t>FY14 On-Line Funding</t>
  </si>
  <si>
    <t>V23</t>
  </si>
  <si>
    <t>FY14 Cost of Living Factor</t>
  </si>
  <si>
    <t>V24</t>
  </si>
  <si>
    <t>FY14 At-risk 'Base' Factor</t>
  </si>
  <si>
    <t>V25</t>
  </si>
  <si>
    <t>FY01 At-risk 'Base' Factor - (FY01 year stays constant)</t>
  </si>
  <si>
    <t>V26</t>
  </si>
  <si>
    <t>FY14 Minimum State Aid</t>
  </si>
  <si>
    <t>TAXES</t>
  </si>
  <si>
    <t>V30</t>
  </si>
  <si>
    <t>FY14 Specific Ownership Tax</t>
  </si>
  <si>
    <t>V31</t>
  </si>
  <si>
    <t>FY14 Assessed Valuation</t>
  </si>
  <si>
    <t>V32</t>
  </si>
  <si>
    <t>FY13 Mill Levy (FINAL)</t>
  </si>
  <si>
    <t>V33</t>
  </si>
  <si>
    <t>FY13 General Fund Property Tax (incl. Categorical Buyout)</t>
  </si>
  <si>
    <t>PRIOR YEAR FUNDING</t>
  </si>
  <si>
    <t>V40</t>
  </si>
  <si>
    <t>FY13 Total Program</t>
  </si>
  <si>
    <t>V41</t>
  </si>
  <si>
    <t>FY13 Total Program Per-Pupil Funding</t>
  </si>
  <si>
    <t>V42</t>
  </si>
  <si>
    <t>FY13 'True' Formula Per-Pupil Funding</t>
  </si>
  <si>
    <t>V43</t>
  </si>
  <si>
    <t>FY13 Minimum Formula  Per-Pupil Funding</t>
  </si>
  <si>
    <t>CATEGORICAL FUNDING</t>
  </si>
  <si>
    <t>V50</t>
  </si>
  <si>
    <t>Transportation payments paid in FY14</t>
  </si>
  <si>
    <t>V51</t>
  </si>
  <si>
    <t>Vocational Education payments paid in FY14</t>
  </si>
  <si>
    <t>V52</t>
  </si>
  <si>
    <t>English Language Proficiency Act payments paid in FY13</t>
  </si>
  <si>
    <t>V53</t>
  </si>
  <si>
    <t>Special Education - Children with Disabilities</t>
  </si>
  <si>
    <t>payments paid in FY14</t>
  </si>
  <si>
    <t>V54</t>
  </si>
  <si>
    <t>Special Education - Gifted/Talented payments paid in FY14</t>
  </si>
  <si>
    <t>V55</t>
  </si>
  <si>
    <t>Small Attendance Center payments paid in FY13</t>
  </si>
  <si>
    <t>V56</t>
  </si>
  <si>
    <t>Total Categorical Funding</t>
  </si>
  <si>
    <t>sum of lines V50, V51, V52, V53,  V54 and V55</t>
  </si>
  <si>
    <t>OTHER</t>
  </si>
  <si>
    <t>V60</t>
  </si>
  <si>
    <t>CY12 Inflation</t>
  </si>
  <si>
    <t>V61</t>
  </si>
  <si>
    <t>CY11 Inflation</t>
  </si>
  <si>
    <t>V62</t>
  </si>
  <si>
    <t xml:space="preserve">FY14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</si>
  <si>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</si>
  <si>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</si>
  <si>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</si>
  <si>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12/1/13 certification</t>
  </si>
  <si>
    <t>V63</t>
  </si>
  <si>
    <t>FY14 Actual Funding Beyond TABOR Formula Paid</t>
  </si>
  <si>
    <t xml:space="preserve">     election; enter 888,888,888.88 if never passed a TABOR</t>
  </si>
  <si>
    <t xml:space="preserve">     election and NOT required to certify at 12/1/13; else enter</t>
  </si>
  <si>
    <t xml:space="preserve">     Funding Beyond TABOR Formula (incremental) amount certified at 12/1/13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</si>
  <si>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</si>
  <si>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</si>
  <si>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</si>
  <si>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</si>
  <si>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</si>
  <si>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</si>
  <si>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</si>
  <si>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</si>
  <si>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</si>
  <si>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</si>
  <si>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FY14 October FTE Count (minus on-line)- enter line V5</t>
  </si>
  <si>
    <t>FC2</t>
  </si>
  <si>
    <t>FY13 October FTE Count - enter line V13</t>
  </si>
  <si>
    <t>FC3</t>
  </si>
  <si>
    <t>FY12 October FTE Count - enter line V14</t>
  </si>
  <si>
    <t>FC4</t>
  </si>
  <si>
    <t>FY11 October FTE Count - enter line V15</t>
  </si>
  <si>
    <t>FC4.1</t>
  </si>
  <si>
    <t>FY10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</si>
  <si>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</si>
  <si>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</si>
  <si>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</si>
  <si>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</si>
  <si>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</si>
  <si>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FY14 Full Day Kindergarten Factor</t>
  </si>
  <si>
    <t>FC6</t>
  </si>
  <si>
    <t>FY14 CPP Pupil Count - enter line V17</t>
  </si>
  <si>
    <t>FC6.1</t>
  </si>
  <si>
    <t>FY14 Charter Institute CPP Pupil Count - enter line V20.1</t>
  </si>
  <si>
    <t>FC6.5</t>
  </si>
  <si>
    <t>FY14 CHARTER INSTITUTE PUPIL COUNT - enter line V19</t>
  </si>
  <si>
    <t>FY6.6</t>
  </si>
  <si>
    <t xml:space="preserve">FY14 Charter Institute Full Day Kindergarten Factor </t>
  </si>
  <si>
    <t>FC7</t>
  </si>
  <si>
    <t>FY14 FUNDED PUPIL COUNT - enter line FC5, plus FC5.1, plus line FC6, plus FC6.5, plus FC6.6</t>
  </si>
  <si>
    <t>FC7.5</t>
  </si>
  <si>
    <t>FY14 ASCENT Pupil Count - enter line FC4.1</t>
  </si>
  <si>
    <t>FC7.6</t>
  </si>
  <si>
    <t>FY14 CHARTER INSTITUTE ASCENT Pupil Count - enter line V20.6</t>
  </si>
  <si>
    <t>FC8</t>
  </si>
  <si>
    <t xml:space="preserve">FY14 On-line Multi-District Pupil Count - enter line V4 </t>
  </si>
  <si>
    <t>FC8.5</t>
  </si>
  <si>
    <t>FY14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</si>
  <si>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</si>
  <si>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</si>
  <si>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</si>
  <si>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</si>
  <si>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</si>
  <si>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</si>
  <si>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</si>
  <si>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</si>
  <si>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</si>
  <si>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</si>
  <si>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</si>
  <si>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</si>
  <si>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</si>
  <si>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</si>
  <si>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</si>
  <si>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</si>
  <si>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</si>
  <si>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</si>
  <si>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</si>
  <si>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</si>
  <si>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</si>
  <si>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</si>
  <si>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</si>
  <si>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</si>
  <si>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</si>
  <si>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</si>
  <si>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</si>
  <si>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</si>
  <si>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</si>
  <si>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</si>
  <si>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</si>
  <si>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</si>
  <si>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</si>
  <si>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</si>
  <si>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</si>
  <si>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</si>
  <si>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</si>
  <si>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</si>
  <si>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</si>
  <si>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</si>
  <si>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</si>
  <si>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</si>
  <si>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</si>
  <si>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</si>
  <si>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</si>
  <si>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</si>
  <si>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</si>
  <si>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</si>
  <si>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</si>
  <si>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</si>
  <si>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</si>
  <si>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</si>
  <si>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</si>
  <si>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FY14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</si>
  <si>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</si>
  <si>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</si>
  <si>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</si>
  <si>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</si>
  <si>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</si>
  <si>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</si>
  <si>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</si>
  <si>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</si>
  <si>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</si>
  <si>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</si>
  <si>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</si>
  <si>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</si>
  <si>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</si>
  <si>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</si>
  <si>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</si>
  <si>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</si>
  <si>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</si>
  <si>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</si>
  <si>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</si>
  <si>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</si>
  <si>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</si>
  <si>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</si>
  <si>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</si>
  <si>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</si>
  <si>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</si>
  <si>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</si>
  <si>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</si>
  <si>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</si>
  <si>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</si>
  <si>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</si>
  <si>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</si>
  <si>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</si>
  <si>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</si>
  <si>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</si>
  <si>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</si>
  <si>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</si>
  <si>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</si>
  <si>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</si>
  <si>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</si>
  <si>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</si>
  <si>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</si>
  <si>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FY14 On-Line Count - enter line V4 plus line V20</t>
  </si>
  <si>
    <t>OL2</t>
  </si>
  <si>
    <t>FY14 Base Minimum Funding - enter line V22</t>
  </si>
  <si>
    <t>OL3</t>
  </si>
  <si>
    <t>TOTAL ON-LINE FORMULA FUNDING (enter line OL2 times line OL3)</t>
  </si>
  <si>
    <t>OL4</t>
  </si>
  <si>
    <t>FY14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</si>
  <si>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</si>
  <si>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</si>
  <si>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</si>
  <si>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</si>
  <si>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</si>
  <si>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</si>
  <si>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</si>
  <si>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</si>
  <si>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</si>
  <si>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</si>
  <si>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</si>
  <si>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</si>
  <si>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</si>
  <si>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</si>
  <si>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</si>
  <si>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</si>
  <si>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</si>
  <si>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</si>
  <si>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</si>
  <si>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</si>
  <si>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</si>
  <si>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</si>
  <si>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</si>
  <si>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</si>
  <si>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</si>
  <si>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</si>
  <si>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</si>
  <si>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</si>
  <si>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FY13 Total Program  -   enter line V40</t>
  </si>
  <si>
    <t>TB2</t>
  </si>
  <si>
    <t>CY12 Inflation  -   enter line V60</t>
  </si>
  <si>
    <t>TB3</t>
  </si>
  <si>
    <t>FY14 Enrollment Growth - enter</t>
  </si>
  <si>
    <t>(line FC9 minus line V12) divided by line V12</t>
  </si>
  <si>
    <t>TB4</t>
  </si>
  <si>
    <t>FY14 TABOR FORMULA FUNDING</t>
  </si>
  <si>
    <t xml:space="preserve">enter line TB1 times (1 plus line TB2 plus line TB3) </t>
  </si>
  <si>
    <t>MINIMUM FORMULA FUNDING</t>
  </si>
  <si>
    <t>MF1</t>
  </si>
  <si>
    <t>FY14 'Base' Minimum Funding - enter line V22</t>
  </si>
  <si>
    <t>MF2</t>
  </si>
  <si>
    <t>Total Funded Pupil Count (minus on-line) - enter line FC7</t>
  </si>
  <si>
    <t>MF3</t>
  </si>
  <si>
    <t>FY14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</si>
  <si>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</si>
  <si>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</si>
  <si>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</si>
  <si>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</si>
  <si>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</si>
  <si>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</si>
  <si>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</si>
  <si>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</si>
  <si>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</si>
  <si>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</si>
  <si>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</si>
  <si>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</si>
  <si>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</si>
  <si>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</si>
  <si>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</si>
  <si>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</si>
  <si>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</si>
  <si>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</si>
  <si>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</si>
  <si>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</si>
  <si>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</si>
  <si>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</si>
  <si>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</si>
  <si>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</si>
  <si>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</si>
  <si>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</si>
  <si>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</si>
  <si>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</si>
  <si>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</si>
  <si>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</si>
  <si>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</si>
  <si>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</si>
  <si>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</si>
  <si>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</si>
  <si>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</si>
  <si>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</si>
  <si>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</si>
  <si>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</si>
  <si>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</si>
  <si>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</si>
  <si>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</si>
  <si>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</si>
  <si>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</si>
  <si>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</si>
  <si>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</si>
  <si>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</si>
  <si>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</si>
  <si>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</si>
  <si>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</si>
  <si>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</si>
  <si>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</si>
  <si>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</si>
  <si>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</si>
  <si>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</si>
  <si>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</si>
  <si>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</si>
  <si>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</si>
  <si>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</si>
  <si>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</si>
  <si>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</si>
  <si>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</si>
  <si>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</si>
  <si>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</si>
  <si>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</si>
  <si>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</si>
  <si>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</si>
  <si>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</si>
  <si>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</si>
  <si>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</si>
  <si>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</si>
  <si>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</si>
  <si>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</si>
  <si>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</si>
  <si>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</si>
  <si>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</si>
  <si>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</si>
  <si>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</si>
  <si>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</si>
  <si>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</si>
  <si>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</si>
  <si>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</si>
  <si>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</si>
  <si>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</si>
  <si>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</si>
  <si>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</si>
  <si>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</si>
  <si>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</si>
  <si>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</si>
  <si>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</si>
  <si>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</si>
  <si>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</si>
  <si>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</si>
  <si>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</si>
  <si>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</si>
  <si>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</si>
  <si>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</si>
  <si>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</si>
  <si>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</si>
  <si>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</si>
  <si>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</si>
  <si>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</si>
  <si>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</si>
  <si>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</si>
  <si>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</si>
  <si>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</si>
  <si>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</si>
  <si>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</si>
  <si>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</si>
  <si>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</si>
  <si>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</si>
  <si>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</si>
  <si>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</si>
  <si>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NEGATIVE FACTOR</t>
  </si>
  <si>
    <t>NEGATIVE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</si>
  <si>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</si>
  <si>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</si>
  <si>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</si>
  <si>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</si>
  <si>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</si>
  <si>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</si>
  <si>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</si>
  <si>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With Categorical Buyout</t>
  </si>
  <si>
    <t>GT7.5</t>
  </si>
  <si>
    <t>REQUIRED CATEGORICAL BUYOUT FROM TOTAL PROGRAM</t>
  </si>
  <si>
    <t>Without Categorical Buyout</t>
  </si>
  <si>
    <t>GT7.6</t>
  </si>
  <si>
    <t>PER PUPIL FUNDING AFTER NEGATIVE FACTOR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</si>
  <si>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</si>
  <si>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</si>
  <si>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</si>
  <si>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</si>
  <si>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</si>
  <si>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</si>
  <si>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</si>
  <si>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</si>
  <si>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</si>
  <si>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</si>
  <si>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</si>
  <si>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</si>
  <si>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</si>
  <si>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</si>
  <si>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</si>
  <si>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</si>
  <si>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</si>
  <si>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</si>
  <si>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</si>
  <si>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</si>
  <si>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</si>
  <si>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</si>
  <si>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</si>
  <si>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</si>
  <si>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</si>
  <si>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</si>
  <si>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</si>
  <si>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</si>
  <si>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</si>
  <si>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</si>
  <si>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</si>
  <si>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</si>
  <si>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2013</t>
  </si>
  <si>
    <t>enter lines TM1 plus TM2 plus TM3 plus TM 4 plus TM5</t>
  </si>
  <si>
    <t>Floor District Calculation</t>
  </si>
  <si>
    <t>Hold-harmless Calculation</t>
  </si>
  <si>
    <t>Full-day Kindergarten Factor</t>
  </si>
  <si>
    <t>Hold Harmless Half-day Kindergarten Pupil Count</t>
  </si>
  <si>
    <t xml:space="preserve">  Times Hold Harmless Factor of .42</t>
  </si>
  <si>
    <t>Hold Harmless Full-day Kindergarten Funding 22-54-130, C.R.S.</t>
  </si>
  <si>
    <t>Hold Harmless if Full Funding Calculation in Place (No St. Bud. Stab. Fac)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</si>
</sst>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[Red]\(#,##0.000\)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#,##0.0000_);\(#,##0.0000\)"/>
    <numFmt numFmtId="170" formatCode="_(* #,##0.0_);_(* \(#,##0.0\);_(* &quot;-&quot;??_);_(@_)"/>
    <numFmt numFmtId="171" formatCode="#,##0.000000_);[Red]\(#,##0.000000\)"/>
    <numFmt numFmtId="172" formatCode="0.000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0.00_)"/>
    <numFmt numFmtId="180" formatCode="#,##0.00000_);\(#,##0.00000\)"/>
    <numFmt numFmtId="181" formatCode="0.0000_)"/>
    <numFmt numFmtId="182" formatCode="#,##0.00000000_);[Red]\(#,##0.00000000\)"/>
    <numFmt numFmtId="183" formatCode="0.000000_)"/>
    <numFmt numFmtId="184" formatCode="0_)"/>
    <numFmt numFmtId="185" formatCode="0.00_);[Red]\-0.00_)"/>
  </numFmts>
  <fonts count="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1">
    <xf numFmtId="40" fontId="0" fillId="0" borderId="0"/>
    <xf numFmtId="40" fontId="2" fillId="0" borderId="0"/>
    <xf numFmtId="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0" fontId="2" fillId="0" borderId="0"/>
    <xf numFmtId="40" fontId="2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40" fontId="0" fillId="0" borderId="0" xfId="0"/>
    <xf numFmtId="164" fontId="2" fillId="0" borderId="0" xfId="1" applyNumberFormat="1" applyFont="1" applyFill="1" applyAlignment="1" applyProtection="1">
      <alignment shrinkToFit="1"/>
    </xf>
    <xf numFmtId="40" fontId="2" fillId="0" borderId="0" xfId="1" applyFont="1" applyFill="1" applyProtection="1"/>
    <xf numFmtId="40" fontId="2" fillId="0" borderId="0" xfId="1" applyFont="1" applyAlignment="1" applyProtection="1">
      <alignment horizontal="center"/>
    </xf>
    <xf numFmtId="40" fontId="2" fillId="0" borderId="0" xfId="1" applyFont="1" applyFill="1" applyAlignment="1" applyProtection="1">
      <alignment horizontal="center"/>
    </xf>
    <xf numFmtId="40" fontId="2" fillId="0" borderId="0" xfId="1" applyFont="1"/>
    <xf numFmtId="40" fontId="2" fillId="0" borderId="0" xfId="0" applyFont="1"/>
    <xf numFmtId="165" fontId="2" fillId="0" borderId="0" xfId="1" applyNumberFormat="1" applyFont="1" applyFill="1" applyProtection="1"/>
    <xf numFmtId="40" fontId="2" fillId="0" borderId="0" xfId="1" applyFont="1" applyProtection="1"/>
    <xf numFmtId="166" fontId="2" fillId="0" borderId="0" xfId="0" applyNumberFormat="1" applyFont="1" applyProtection="1"/>
    <xf numFmtId="167" fontId="2" fillId="0" borderId="0" xfId="1" applyNumberFormat="1" applyFont="1" applyAlignment="1" applyProtection="1">
      <alignment horizontal="right"/>
    </xf>
    <xf numFmtId="167" fontId="2" fillId="0" borderId="0" xfId="1" applyNumberFormat="1" applyFont="1" applyProtection="1"/>
    <xf numFmtId="167" fontId="2" fillId="0" borderId="0" xfId="1" applyNumberFormat="1" applyFont="1" applyFill="1" applyProtection="1"/>
    <xf numFmtId="166" fontId="2" fillId="0" borderId="0" xfId="1" applyNumberFormat="1" applyFont="1" applyProtection="1"/>
    <xf numFmtId="40" fontId="0" fillId="0" borderId="0" xfId="0" applyFill="1"/>
    <xf numFmtId="166" fontId="2" fillId="0" borderId="0" xfId="1" applyNumberFormat="1" applyFont="1" applyAlignment="1" applyProtection="1">
      <alignment horizontal="center"/>
    </xf>
    <xf numFmtId="166" fontId="2" fillId="0" borderId="0" xfId="1" applyNumberFormat="1" applyFont="1" applyFill="1" applyProtection="1"/>
    <xf numFmtId="168" fontId="2" fillId="0" borderId="0" xfId="1" applyNumberFormat="1" applyFont="1" applyProtection="1"/>
    <xf numFmtId="168" fontId="2" fillId="0" borderId="0" xfId="1" applyNumberFormat="1" applyFont="1" applyFill="1" applyProtection="1"/>
    <xf numFmtId="40" fontId="2" fillId="0" borderId="0" xfId="1" applyFont="1" applyFill="1"/>
    <xf numFmtId="166" fontId="0" fillId="0" borderId="0" xfId="0" applyNumberFormat="1" applyFill="1" applyProtection="1"/>
    <xf numFmtId="169" fontId="0" fillId="0" borderId="0" xfId="0" applyNumberFormat="1" applyFill="1" applyProtection="1"/>
    <xf numFmtId="37" fontId="2" fillId="0" borderId="0" xfId="1" applyNumberFormat="1" applyFont="1"/>
    <xf numFmtId="37" fontId="2" fillId="0" borderId="0" xfId="1" applyNumberFormat="1" applyFont="1" applyFill="1"/>
    <xf numFmtId="167" fontId="2" fillId="0" borderId="0" xfId="1" applyNumberFormat="1" applyFont="1"/>
    <xf numFmtId="166" fontId="2" fillId="0" borderId="0" xfId="1" applyNumberFormat="1" applyFont="1" applyFill="1" applyAlignment="1" applyProtection="1">
      <alignment horizontal="center"/>
    </xf>
    <xf numFmtId="170" fontId="2" fillId="0" borderId="0" xfId="1" applyNumberFormat="1" applyFont="1"/>
    <xf numFmtId="170" fontId="2" fillId="0" borderId="0" xfId="1" applyNumberFormat="1" applyFont="1" applyFill="1"/>
    <xf numFmtId="166" fontId="0" fillId="0" borderId="0" xfId="0" applyNumberFormat="1" applyFill="1" applyAlignment="1" applyProtection="1">
      <alignment horizontal="right"/>
    </xf>
    <xf numFmtId="169" fontId="2" fillId="0" borderId="0" xfId="1" applyNumberFormat="1" applyFont="1" applyProtection="1"/>
    <xf numFmtId="169" fontId="2" fillId="0" borderId="0" xfId="1" applyNumberFormat="1" applyFont="1" applyFill="1" applyProtection="1"/>
    <xf numFmtId="40" fontId="2" fillId="0" borderId="0" xfId="0" applyFont="1" applyFill="1"/>
    <xf numFmtId="37" fontId="2" fillId="0" borderId="0" xfId="1" applyNumberFormat="1" applyFont="1" applyProtection="1"/>
    <xf numFmtId="37" fontId="2" fillId="0" borderId="0" xfId="1" applyNumberFormat="1" applyFont="1" applyFill="1" applyProtection="1"/>
    <xf numFmtId="170" fontId="2" fillId="0" borderId="0" xfId="1" applyNumberFormat="1" applyFont="1" applyFill="1" applyProtection="1"/>
    <xf numFmtId="166" fontId="2" fillId="0" borderId="0" xfId="1" applyNumberFormat="1" applyFont="1" applyFill="1" applyAlignment="1" applyProtection="1">
      <alignment horizontal="right"/>
    </xf>
    <xf numFmtId="166" fontId="2" fillId="0" borderId="0" xfId="1" applyNumberFormat="1" applyFont="1" applyFill="1"/>
    <xf numFmtId="170" fontId="2" fillId="0" borderId="0" xfId="1" applyNumberFormat="1" applyFont="1" applyProtection="1"/>
    <xf numFmtId="166" fontId="2" fillId="0" borderId="0" xfId="1" applyNumberFormat="1" applyFont="1"/>
    <xf numFmtId="166" fontId="0" fillId="0" borderId="0" xfId="0" applyNumberFormat="1" applyProtection="1"/>
    <xf numFmtId="0" fontId="2" fillId="0" borderId="0" xfId="1" applyNumberFormat="1" applyFont="1" applyProtection="1"/>
    <xf numFmtId="170" fontId="0" fillId="0" borderId="0" xfId="0" applyNumberFormat="1"/>
    <xf numFmtId="171" fontId="2" fillId="0" borderId="0" xfId="1" applyNumberFormat="1" applyFont="1" applyFill="1" applyProtection="1"/>
    <xf numFmtId="40" fontId="3" fillId="0" borderId="0" xfId="1" applyFont="1" applyFill="1" applyProtection="1"/>
    <xf numFmtId="40" fontId="2" fillId="2" borderId="0" xfId="1" applyNumberFormat="1" applyFont="1" applyFill="1" applyProtection="1"/>
    <xf numFmtId="40" fontId="2" fillId="0" borderId="0" xfId="1" applyNumberFormat="1" applyFont="1" applyProtection="1"/>
    <xf numFmtId="40" fontId="2" fillId="0" borderId="0" xfId="1" applyNumberFormat="1" applyFont="1" applyFill="1" applyProtection="1"/>
    <xf numFmtId="172" fontId="2" fillId="0" borderId="0" xfId="1" applyNumberFormat="1" applyFont="1" applyProtection="1"/>
    <xf numFmtId="172" fontId="2" fillId="0" borderId="0" xfId="1" applyNumberFormat="1" applyFont="1" applyFill="1" applyProtection="1"/>
    <xf numFmtId="173" fontId="2" fillId="0" borderId="0" xfId="2" applyNumberFormat="1" applyFont="1" applyBorder="1"/>
    <xf numFmtId="173" fontId="2" fillId="0" borderId="0" xfId="1" applyNumberFormat="1" applyFont="1" applyProtection="1"/>
    <xf numFmtId="173" fontId="2" fillId="0" borderId="0" xfId="1" applyNumberFormat="1" applyFont="1" applyFill="1" applyProtection="1"/>
    <xf numFmtId="40" fontId="0" fillId="0" borderId="0" xfId="0" applyNumberFormat="1" applyProtection="1"/>
    <xf numFmtId="3" fontId="2" fillId="0" borderId="0" xfId="0" applyNumberFormat="1" applyFont="1" applyFill="1"/>
    <xf numFmtId="37" fontId="0" fillId="0" borderId="0" xfId="0" applyNumberFormat="1" applyFill="1" applyProtection="1"/>
    <xf numFmtId="3" fontId="0" fillId="0" borderId="0" xfId="0" applyNumberFormat="1" applyFill="1"/>
    <xf numFmtId="3" fontId="2" fillId="0" borderId="0" xfId="1" applyNumberFormat="1" applyFont="1" applyFill="1" applyAlignment="1" applyProtection="1">
      <alignment horizontal="center"/>
    </xf>
    <xf numFmtId="3" fontId="2" fillId="0" borderId="0" xfId="1" applyNumberFormat="1" applyFont="1" applyFill="1" applyProtection="1"/>
    <xf numFmtId="174" fontId="2" fillId="0" borderId="0" xfId="1" applyNumberFormat="1" applyFont="1" applyFill="1"/>
    <xf numFmtId="4" fontId="2" fillId="0" borderId="0" xfId="1" applyNumberFormat="1" applyFont="1" applyFill="1"/>
    <xf numFmtId="3" fontId="2" fillId="0" borderId="0" xfId="1" applyNumberFormat="1" applyFont="1" applyFill="1"/>
    <xf numFmtId="174" fontId="2" fillId="0" borderId="0" xfId="1" applyNumberFormat="1" applyFont="1" applyFill="1" applyProtection="1"/>
    <xf numFmtId="40" fontId="2" fillId="0" borderId="0" xfId="1" applyNumberFormat="1" applyFont="1" applyFill="1"/>
    <xf numFmtId="171" fontId="2" fillId="0" borderId="0" xfId="1" applyNumberFormat="1" applyFont="1" applyProtection="1"/>
    <xf numFmtId="165" fontId="2" fillId="0" borderId="0" xfId="1" applyNumberFormat="1" applyFont="1" applyFill="1"/>
    <xf numFmtId="175" fontId="2" fillId="0" borderId="0" xfId="1" applyNumberFormat="1" applyFont="1" applyFill="1" applyProtection="1"/>
    <xf numFmtId="40" fontId="2" fillId="0" borderId="0" xfId="0" applyFont="1" applyProtection="1"/>
    <xf numFmtId="40" fontId="2" fillId="0" borderId="0" xfId="0" applyNumberFormat="1" applyFont="1" applyProtection="1"/>
    <xf numFmtId="39" fontId="2" fillId="0" borderId="0" xfId="0" applyNumberFormat="1" applyFont="1"/>
    <xf numFmtId="40" fontId="2" fillId="0" borderId="0" xfId="1" applyNumberFormat="1" applyFont="1" applyFill="1" applyAlignment="1" applyProtection="1">
      <alignment horizontal="center"/>
    </xf>
    <xf numFmtId="39" fontId="2" fillId="0" borderId="0" xfId="1" applyNumberFormat="1" applyFont="1" applyProtection="1"/>
    <xf numFmtId="39" fontId="2" fillId="0" borderId="0" xfId="1" applyNumberFormat="1" applyFont="1" applyFill="1" applyProtection="1"/>
    <xf numFmtId="39" fontId="2" fillId="0" borderId="0" xfId="1" applyNumberFormat="1" applyFont="1"/>
    <xf numFmtId="173" fontId="2" fillId="0" borderId="0" xfId="1" applyNumberFormat="1" applyFont="1"/>
    <xf numFmtId="40" fontId="2" fillId="0" borderId="0" xfId="1" applyNumberFormat="1" applyFont="1" applyAlignment="1" applyProtection="1">
      <alignment horizontal="center"/>
    </xf>
    <xf numFmtId="40" fontId="2" fillId="0" borderId="0" xfId="1" applyNumberFormat="1" applyFont="1" applyAlignment="1" applyProtection="1">
      <alignment horizontal="right"/>
    </xf>
    <xf numFmtId="40" fontId="2" fillId="0" borderId="0" xfId="1" applyNumberFormat="1" applyFont="1" applyFill="1" applyAlignment="1" applyProtection="1">
      <alignment horizontal="right"/>
    </xf>
    <xf numFmtId="40" fontId="2" fillId="0" borderId="0" xfId="1" applyFont="1" applyAlignment="1" applyProtection="1">
      <alignment horizontal="right"/>
    </xf>
    <xf numFmtId="165" fontId="2" fillId="0" borderId="0" xfId="1" applyNumberFormat="1" applyFont="1" applyAlignment="1" applyProtection="1">
      <alignment horizontal="right"/>
    </xf>
    <xf numFmtId="40" fontId="5" fillId="0" borderId="0" xfId="0" applyNumberFormat="1" applyFont="1" applyProtection="1"/>
    <xf numFmtId="40" fontId="5" fillId="0" borderId="0" xfId="0" applyNumberFormat="1" applyFont="1" applyFill="1" applyProtection="1"/>
    <xf numFmtId="40" fontId="5" fillId="0" borderId="0" xfId="1" applyNumberFormat="1" applyFont="1" applyProtection="1"/>
    <xf numFmtId="40" fontId="5" fillId="0" borderId="0" xfId="0" applyFont="1"/>
    <xf numFmtId="40" fontId="0" fillId="0" borderId="0" xfId="0" applyProtection="1"/>
    <xf numFmtId="4" fontId="0" fillId="0" borderId="0" xfId="0" applyNumberFormat="1"/>
    <xf numFmtId="40" fontId="0" fillId="0" borderId="0" xfId="0" applyFill="1" applyProtection="1"/>
    <xf numFmtId="40" fontId="2" fillId="3" borderId="0" xfId="1" applyFont="1" applyFill="1" applyAlignment="1" applyProtection="1">
      <alignment horizontal="center"/>
    </xf>
    <xf numFmtId="40" fontId="2" fillId="3" borderId="0" xfId="1" applyFont="1" applyFill="1" applyProtection="1"/>
    <xf numFmtId="40" fontId="0" fillId="3" borderId="0" xfId="0" applyNumberFormat="1" applyFill="1" applyProtection="1"/>
    <xf numFmtId="4" fontId="0" fillId="3" borderId="0" xfId="0" applyNumberFormat="1" applyFill="1"/>
    <xf numFmtId="40" fontId="0" fillId="0" borderId="0" xfId="0" applyNumberFormat="1" applyFill="1" applyProtection="1"/>
    <xf numFmtId="40" fontId="2" fillId="3" borderId="0" xfId="1" applyNumberFormat="1" applyFont="1" applyFill="1" applyProtection="1"/>
    <xf numFmtId="176" fontId="2" fillId="4" borderId="0" xfId="1" applyNumberFormat="1" applyFont="1" applyFill="1" applyProtection="1"/>
    <xf numFmtId="40" fontId="2" fillId="5" borderId="0" xfId="1" applyFont="1" applyFill="1" applyAlignment="1" applyProtection="1">
      <alignment horizontal="center"/>
    </xf>
    <xf numFmtId="40" fontId="2" fillId="5" borderId="0" xfId="1" applyFont="1" applyFill="1" applyProtection="1"/>
    <xf numFmtId="176" fontId="2" fillId="0" borderId="0" xfId="1" applyNumberFormat="1" applyFont="1" applyProtection="1"/>
    <xf numFmtId="176" fontId="3" fillId="0" borderId="0" xfId="1" applyNumberFormat="1" applyFont="1" applyFill="1"/>
    <xf numFmtId="176" fontId="2" fillId="0" borderId="0" xfId="1" applyNumberFormat="1" applyFont="1" applyFill="1" applyProtection="1"/>
    <xf numFmtId="176" fontId="0" fillId="0" borderId="0" xfId="0" applyNumberFormat="1"/>
    <xf numFmtId="40" fontId="2" fillId="0" borderId="0" xfId="1" applyFont="1" applyAlignment="1">
      <alignment horizontal="center"/>
    </xf>
    <xf numFmtId="166" fontId="2" fillId="0" borderId="0" xfId="1" applyNumberFormat="1" applyFont="1" applyAlignment="1" applyProtection="1">
      <alignment horizontal="right"/>
    </xf>
    <xf numFmtId="169" fontId="2" fillId="0" borderId="0" xfId="1" applyNumberFormat="1" applyFont="1" applyAlignment="1" applyProtection="1">
      <alignment horizontal="right"/>
    </xf>
    <xf numFmtId="169" fontId="2" fillId="0" borderId="0" xfId="1" applyNumberFormat="1" applyFont="1" applyFill="1" applyAlignment="1" applyProtection="1">
      <alignment horizontal="right"/>
    </xf>
    <xf numFmtId="169" fontId="0" fillId="0" borderId="0" xfId="0" applyNumberFormat="1" applyProtection="1"/>
    <xf numFmtId="177" fontId="2" fillId="0" borderId="0" xfId="1" applyNumberFormat="1" applyFont="1" applyFill="1" applyProtection="1"/>
    <xf numFmtId="169" fontId="2" fillId="0" borderId="0" xfId="1" applyNumberFormat="1" applyFont="1"/>
    <xf numFmtId="178" fontId="2" fillId="0" borderId="0" xfId="1" applyNumberFormat="1" applyFont="1" applyProtection="1"/>
    <xf numFmtId="178" fontId="2" fillId="0" borderId="0" xfId="1" applyNumberFormat="1" applyFont="1" applyFill="1" applyProtection="1"/>
    <xf numFmtId="175" fontId="2" fillId="0" borderId="0" xfId="1" applyNumberFormat="1" applyFont="1" applyProtection="1"/>
    <xf numFmtId="175" fontId="2" fillId="0" borderId="0" xfId="1" applyNumberFormat="1" applyFont="1"/>
    <xf numFmtId="179" fontId="2" fillId="0" borderId="0" xfId="1" applyNumberFormat="1" applyFont="1" applyProtection="1"/>
    <xf numFmtId="179" fontId="2" fillId="0" borderId="0" xfId="1" applyNumberFormat="1" applyFont="1" applyFill="1" applyProtection="1"/>
    <xf numFmtId="4" fontId="2" fillId="0" borderId="0" xfId="1" applyNumberFormat="1" applyFont="1" applyProtection="1"/>
    <xf numFmtId="180" fontId="2" fillId="0" borderId="0" xfId="1" applyNumberFormat="1" applyFont="1" applyProtection="1"/>
    <xf numFmtId="180" fontId="2" fillId="0" borderId="0" xfId="1" applyNumberFormat="1" applyFont="1" applyFill="1" applyProtection="1"/>
    <xf numFmtId="173" fontId="0" fillId="0" borderId="0" xfId="0" applyNumberFormat="1" applyProtection="1"/>
    <xf numFmtId="173" fontId="2" fillId="0" borderId="0" xfId="1" applyNumberFormat="1" applyFont="1" applyAlignment="1" applyProtection="1">
      <alignment horizontal="center"/>
    </xf>
    <xf numFmtId="181" fontId="2" fillId="0" borderId="0" xfId="1" applyNumberFormat="1" applyFont="1" applyProtection="1"/>
    <xf numFmtId="181" fontId="2" fillId="0" borderId="0" xfId="1" applyNumberFormat="1" applyFont="1" applyFill="1" applyProtection="1"/>
    <xf numFmtId="40" fontId="2" fillId="0" borderId="0" xfId="1" applyFont="1" applyAlignment="1">
      <alignment horizontal="right"/>
    </xf>
    <xf numFmtId="40" fontId="2" fillId="0" borderId="0" xfId="1" applyFont="1" applyFill="1" applyAlignment="1">
      <alignment horizontal="right"/>
    </xf>
    <xf numFmtId="167" fontId="2" fillId="0" borderId="0" xfId="1" applyNumberFormat="1" applyFont="1" applyFill="1"/>
    <xf numFmtId="165" fontId="2" fillId="0" borderId="0" xfId="1" applyNumberFormat="1" applyFont="1"/>
    <xf numFmtId="165" fontId="2" fillId="0" borderId="0" xfId="1" applyNumberFormat="1" applyFont="1" applyProtection="1"/>
    <xf numFmtId="171" fontId="0" fillId="0" borderId="0" xfId="0" applyNumberFormat="1" applyProtection="1"/>
    <xf numFmtId="182" fontId="2" fillId="0" borderId="0" xfId="1" applyNumberFormat="1" applyFont="1" applyProtection="1"/>
    <xf numFmtId="182" fontId="2" fillId="0" borderId="0" xfId="1" applyNumberFormat="1" applyFont="1" applyFill="1" applyProtection="1"/>
    <xf numFmtId="40" fontId="3" fillId="0" borderId="0" xfId="1" applyFont="1" applyFill="1" applyAlignment="1" applyProtection="1">
      <alignment wrapText="1"/>
    </xf>
    <xf numFmtId="171" fontId="2" fillId="0" borderId="0" xfId="1" applyNumberFormat="1" applyFont="1"/>
    <xf numFmtId="183" fontId="2" fillId="0" borderId="0" xfId="1" applyNumberFormat="1" applyFont="1" applyProtection="1"/>
    <xf numFmtId="183" fontId="2" fillId="0" borderId="0" xfId="1" applyNumberFormat="1" applyFont="1" applyFill="1" applyProtection="1"/>
    <xf numFmtId="37" fontId="4" fillId="0" borderId="0" xfId="1" applyNumberFormat="1" applyFont="1" applyProtection="1"/>
    <xf numFmtId="184" fontId="2" fillId="0" borderId="0" xfId="1" applyNumberFormat="1" applyFont="1" applyProtection="1"/>
    <xf numFmtId="40" fontId="2" fillId="6" borderId="0" xfId="1" applyNumberFormat="1" applyFont="1" applyFill="1" applyProtection="1"/>
    <xf numFmtId="40" fontId="2" fillId="0" borderId="0" xfId="1" applyFont="1" applyFill="1" applyAlignment="1">
      <alignment wrapText="1"/>
    </xf>
    <xf numFmtId="164" fontId="2" fillId="0" borderId="0" xfId="1" applyNumberFormat="1" applyFont="1" applyProtection="1"/>
    <xf numFmtId="4" fontId="2" fillId="0" borderId="0" xfId="1" applyNumberFormat="1" applyFont="1" applyFill="1" applyProtection="1"/>
    <xf numFmtId="40" fontId="2" fillId="0" borderId="0" xfId="1" applyFont="1" applyFill="1" applyBorder="1"/>
    <xf numFmtId="40" fontId="2" fillId="0" borderId="0" xfId="1" applyFont="1" applyAlignment="1">
      <alignment wrapText="1"/>
    </xf>
    <xf numFmtId="40" fontId="2" fillId="0" borderId="0" xfId="1" applyFont="1" applyFill="1" applyBorder="1" applyAlignment="1">
      <alignment wrapText="1"/>
    </xf>
    <xf numFmtId="164" fontId="2" fillId="0" borderId="0" xfId="1" applyNumberFormat="1" applyFont="1" applyFill="1" applyBorder="1"/>
    <xf numFmtId="185" fontId="2" fillId="0" borderId="0" xfId="1" applyNumberFormat="1" applyFont="1" applyProtection="1"/>
    <xf numFmtId="40" fontId="2" fillId="6" borderId="0" xfId="1" applyFont="1" applyFill="1"/>
    <xf numFmtId="40" fontId="2" fillId="0" borderId="0" xfId="1" applyNumberFormat="1" applyFont="1"/>
    <xf numFmtId="4" fontId="2" fillId="0" borderId="0" xfId="1" applyNumberFormat="1" applyFont="1"/>
    <xf numFmtId="178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/>
    <xf numFmtId="3" fontId="2" fillId="0" borderId="0" xfId="1" applyNumberFormat="1" applyFont="1"/>
    <xf numFmtId="176" fontId="2" fillId="0" borderId="0" xfId="1" applyNumberFormat="1" applyFont="1" applyFill="1"/>
    <xf numFmtId="43" fontId="0" fillId="0" borderId="0" xfId="3" applyFont="1" applyProtection="1"/>
    <xf numFmtId="40" fontId="4" fillId="0" borderId="0" xfId="0" applyFont="1"/>
    <xf numFmtId="40" fontId="4" fillId="0" borderId="0" xfId="0" applyFont="1" applyFill="1"/>
    <xf numFmtId="181" fontId="0" fillId="0" borderId="0" xfId="0" applyNumberFormat="1" applyProtection="1"/>
    <xf numFmtId="37" fontId="0" fillId="0" borderId="0" xfId="0" applyNumberFormat="1" applyProtection="1"/>
    <xf numFmtId="178" fontId="0" fillId="0" borderId="0" xfId="0" applyNumberFormat="1" applyProtection="1"/>
  </cellXfs>
  <cellStyles count="11">
    <cellStyle name="Comma 2" xfId="3"/>
    <cellStyle name="Comma0" xfId="2"/>
    <cellStyle name="Currency 2" xfId="4"/>
    <cellStyle name="Normal" xfId="0" builtinId="0"/>
    <cellStyle name="Normal 2" xfId="5"/>
    <cellStyle name="Normal 2 2" xfId="6"/>
    <cellStyle name="Normal 3" xfId="7"/>
    <cellStyle name="Normal 4" xfId="8"/>
    <cellStyle name="Normal 5" xfId="1"/>
    <cellStyle name="Percent 2" xfId="9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SFARUNS\All14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Charter Institute"/>
      <sheetName val="summary"/>
      <sheetName val="district disk"/>
      <sheetName val="home page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>
    <pageSetUpPr fitToPage="1"/>
  </sheetPr>
  <dimension ref="A1:IV494"/>
  <sheetViews>
    <sheetView tabSelected="1" zoomScale="90" zoomScaleNormal="90" workbookViewId="0">
      <pane xSplit="2" ySplit="2" topLeftCell="C3" activePane="bottomRight" state="frozenSplit"/>
      <selection pane="topRight" activeCell="B1" sqref="B1"/>
      <selection pane="bottomLeft" activeCell="A8" sqref="A8"/>
      <selection pane="bottomRight" activeCell="C3" sqref="C3"/>
    </sheetView>
  </sheetViews>
  <sheetFormatPr defaultColWidth="19.77734375" defaultRowHeight="15" x14ac:dyDescent="0.2"/>
  <cols>
    <col min="1" max="1" width="9.21875" bestFit="1" customWidth="1"/>
    <col min="2" max="2" width="67" style="14" customWidth="1"/>
    <col min="3" max="3" width="17" customWidth="1"/>
    <col min="23" max="23" width="19.77734375" style="14"/>
    <col min="176" max="176" width="19.77734375" style="14"/>
    <col min="182" max="186" width="21.77734375" customWidth="1"/>
    <col min="187" max="188" width="22.21875" customWidth="1"/>
  </cols>
  <sheetData>
    <row r="1" spans="1:256" x14ac:dyDescent="0.2">
      <c r="A1" s="1"/>
      <c r="B1" s="2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1</v>
      </c>
      <c r="K1" s="3" t="s">
        <v>1</v>
      </c>
      <c r="L1" s="3" t="s">
        <v>2</v>
      </c>
      <c r="M1" s="3" t="s">
        <v>2</v>
      </c>
      <c r="N1" s="3" t="s">
        <v>2</v>
      </c>
      <c r="O1" s="3" t="s">
        <v>2</v>
      </c>
      <c r="P1" s="3" t="s">
        <v>2</v>
      </c>
      <c r="Q1" s="3" t="s">
        <v>2</v>
      </c>
      <c r="R1" s="3" t="s">
        <v>2</v>
      </c>
      <c r="S1" s="3" t="s">
        <v>3</v>
      </c>
      <c r="T1" s="3" t="s">
        <v>4</v>
      </c>
      <c r="U1" s="3" t="s">
        <v>4</v>
      </c>
      <c r="V1" s="3" t="s">
        <v>4</v>
      </c>
      <c r="W1" s="4" t="s">
        <v>4</v>
      </c>
      <c r="X1" s="3" t="s">
        <v>4</v>
      </c>
      <c r="Y1" s="3" t="s">
        <v>5</v>
      </c>
      <c r="Z1" s="3" t="s">
        <v>5</v>
      </c>
      <c r="AA1" s="3" t="s">
        <v>6</v>
      </c>
      <c r="AB1" s="3" t="s">
        <v>6</v>
      </c>
      <c r="AC1" s="3" t="s">
        <v>7</v>
      </c>
      <c r="AD1" s="3" t="s">
        <v>7</v>
      </c>
      <c r="AE1" s="3" t="s">
        <v>8</v>
      </c>
      <c r="AF1" s="3" t="s">
        <v>8</v>
      </c>
      <c r="AG1" s="3" t="s">
        <v>9</v>
      </c>
      <c r="AH1" s="4" t="s">
        <v>10</v>
      </c>
      <c r="AI1" s="3" t="s">
        <v>10</v>
      </c>
      <c r="AJ1" s="3" t="s">
        <v>10</v>
      </c>
      <c r="AK1" s="3" t="s">
        <v>11</v>
      </c>
      <c r="AL1" s="3" t="s">
        <v>11</v>
      </c>
      <c r="AM1" s="3" t="s">
        <v>12</v>
      </c>
      <c r="AN1" s="3" t="s">
        <v>13</v>
      </c>
      <c r="AO1" s="3" t="s">
        <v>14</v>
      </c>
      <c r="AP1" s="3" t="s">
        <v>15</v>
      </c>
      <c r="AQ1" s="3" t="s">
        <v>16</v>
      </c>
      <c r="AR1" s="3" t="s">
        <v>17</v>
      </c>
      <c r="AS1" s="3" t="s">
        <v>18</v>
      </c>
      <c r="AT1" s="3" t="s">
        <v>19</v>
      </c>
      <c r="AU1" s="3" t="s">
        <v>19</v>
      </c>
      <c r="AV1" s="3" t="s">
        <v>19</v>
      </c>
      <c r="AW1" s="3" t="s">
        <v>19</v>
      </c>
      <c r="AX1" s="3" t="s">
        <v>19</v>
      </c>
      <c r="AY1" s="3" t="s">
        <v>20</v>
      </c>
      <c r="AZ1" s="3" t="s">
        <v>20</v>
      </c>
      <c r="BA1" s="3" t="s">
        <v>20</v>
      </c>
      <c r="BB1" s="3" t="s">
        <v>20</v>
      </c>
      <c r="BC1" s="3" t="s">
        <v>20</v>
      </c>
      <c r="BD1" s="3" t="s">
        <v>20</v>
      </c>
      <c r="BE1" s="3" t="s">
        <v>20</v>
      </c>
      <c r="BF1" s="3" t="s">
        <v>20</v>
      </c>
      <c r="BG1" s="3" t="s">
        <v>20</v>
      </c>
      <c r="BH1" s="3" t="s">
        <v>20</v>
      </c>
      <c r="BI1" s="3" t="s">
        <v>20</v>
      </c>
      <c r="BJ1" s="3" t="s">
        <v>20</v>
      </c>
      <c r="BK1" s="3" t="s">
        <v>20</v>
      </c>
      <c r="BL1" s="3" t="s">
        <v>20</v>
      </c>
      <c r="BM1" s="3" t="s">
        <v>20</v>
      </c>
      <c r="BN1" s="3" t="s">
        <v>21</v>
      </c>
      <c r="BO1" s="3" t="s">
        <v>21</v>
      </c>
      <c r="BP1" s="3" t="s">
        <v>21</v>
      </c>
      <c r="BQ1" s="3" t="s">
        <v>22</v>
      </c>
      <c r="BR1" s="3" t="s">
        <v>22</v>
      </c>
      <c r="BS1" s="3" t="s">
        <v>22</v>
      </c>
      <c r="BT1" s="3" t="s">
        <v>23</v>
      </c>
      <c r="BU1" s="3" t="s">
        <v>24</v>
      </c>
      <c r="BV1" s="3" t="s">
        <v>24</v>
      </c>
      <c r="BW1" s="3" t="s">
        <v>25</v>
      </c>
      <c r="BX1" s="3" t="s">
        <v>26</v>
      </c>
      <c r="BY1" s="3" t="s">
        <v>27</v>
      </c>
      <c r="BZ1" s="3" t="s">
        <v>27</v>
      </c>
      <c r="CA1" s="3" t="s">
        <v>28</v>
      </c>
      <c r="CB1" s="3" t="s">
        <v>29</v>
      </c>
      <c r="CC1" s="3" t="s">
        <v>30</v>
      </c>
      <c r="CD1" s="3" t="s">
        <v>30</v>
      </c>
      <c r="CE1" s="3" t="s">
        <v>31</v>
      </c>
      <c r="CF1" s="3" t="s">
        <v>31</v>
      </c>
      <c r="CG1" s="3" t="s">
        <v>31</v>
      </c>
      <c r="CH1" s="3" t="s">
        <v>31</v>
      </c>
      <c r="CI1" s="3" t="s">
        <v>31</v>
      </c>
      <c r="CJ1" s="3" t="s">
        <v>32</v>
      </c>
      <c r="CK1" s="3" t="s">
        <v>33</v>
      </c>
      <c r="CL1" s="3" t="s">
        <v>33</v>
      </c>
      <c r="CM1" s="3" t="s">
        <v>33</v>
      </c>
      <c r="CN1" s="3" t="s">
        <v>34</v>
      </c>
      <c r="CO1" s="3" t="s">
        <v>34</v>
      </c>
      <c r="CP1" s="3" t="s">
        <v>34</v>
      </c>
      <c r="CQ1" s="3" t="s">
        <v>35</v>
      </c>
      <c r="CR1" s="3" t="s">
        <v>35</v>
      </c>
      <c r="CS1" s="3" t="s">
        <v>35</v>
      </c>
      <c r="CT1" s="3" t="s">
        <v>35</v>
      </c>
      <c r="CU1" s="3" t="s">
        <v>35</v>
      </c>
      <c r="CV1" s="3" t="s">
        <v>35</v>
      </c>
      <c r="CW1" s="3" t="s">
        <v>36</v>
      </c>
      <c r="CX1" s="3" t="s">
        <v>36</v>
      </c>
      <c r="CY1" s="3" t="s">
        <v>36</v>
      </c>
      <c r="CZ1" s="3" t="s">
        <v>37</v>
      </c>
      <c r="DA1" s="3" t="s">
        <v>37</v>
      </c>
      <c r="DB1" s="3" t="s">
        <v>37</v>
      </c>
      <c r="DC1" s="3" t="s">
        <v>37</v>
      </c>
      <c r="DD1" s="3" t="s">
        <v>38</v>
      </c>
      <c r="DE1" s="3" t="s">
        <v>38</v>
      </c>
      <c r="DF1" s="3" t="s">
        <v>38</v>
      </c>
      <c r="DG1" s="3" t="s">
        <v>39</v>
      </c>
      <c r="DH1" s="3" t="s">
        <v>40</v>
      </c>
      <c r="DI1" s="3" t="s">
        <v>41</v>
      </c>
      <c r="DJ1" s="3" t="s">
        <v>41</v>
      </c>
      <c r="DK1" s="3" t="s">
        <v>41</v>
      </c>
      <c r="DL1" s="3" t="s">
        <v>42</v>
      </c>
      <c r="DM1" s="3" t="s">
        <v>42</v>
      </c>
      <c r="DN1" s="3" t="s">
        <v>43</v>
      </c>
      <c r="DO1" s="3" t="s">
        <v>43</v>
      </c>
      <c r="DP1" s="3" t="s">
        <v>43</v>
      </c>
      <c r="DQ1" s="3" t="s">
        <v>43</v>
      </c>
      <c r="DR1" s="3" t="s">
        <v>44</v>
      </c>
      <c r="DS1" s="3" t="s">
        <v>44</v>
      </c>
      <c r="DT1" s="3" t="s">
        <v>44</v>
      </c>
      <c r="DU1" s="3" t="s">
        <v>44</v>
      </c>
      <c r="DV1" s="3" t="s">
        <v>44</v>
      </c>
      <c r="DW1" s="3" t="s">
        <v>44</v>
      </c>
      <c r="DX1" s="3" t="s">
        <v>45</v>
      </c>
      <c r="DY1" s="3" t="s">
        <v>45</v>
      </c>
      <c r="DZ1" s="3" t="s">
        <v>46</v>
      </c>
      <c r="EA1" s="3" t="s">
        <v>46</v>
      </c>
      <c r="EB1" s="4" t="s">
        <v>47</v>
      </c>
      <c r="EC1" s="3" t="s">
        <v>47</v>
      </c>
      <c r="ED1" s="3" t="s">
        <v>48</v>
      </c>
      <c r="EE1" s="3" t="s">
        <v>49</v>
      </c>
      <c r="EF1" s="3" t="s">
        <v>49</v>
      </c>
      <c r="EG1" s="3" t="s">
        <v>49</v>
      </c>
      <c r="EH1" s="3" t="s">
        <v>49</v>
      </c>
      <c r="EI1" s="3" t="s">
        <v>50</v>
      </c>
      <c r="EJ1" s="3" t="s">
        <v>50</v>
      </c>
      <c r="EK1" s="3" t="s">
        <v>51</v>
      </c>
      <c r="EL1" s="3" t="s">
        <v>51</v>
      </c>
      <c r="EM1" s="3" t="s">
        <v>52</v>
      </c>
      <c r="EN1" s="3" t="s">
        <v>52</v>
      </c>
      <c r="EO1" s="3" t="s">
        <v>52</v>
      </c>
      <c r="EP1" s="3" t="s">
        <v>53</v>
      </c>
      <c r="EQ1" s="3" t="s">
        <v>53</v>
      </c>
      <c r="ER1" s="3" t="s">
        <v>53</v>
      </c>
      <c r="ES1" s="3" t="s">
        <v>54</v>
      </c>
      <c r="ET1" s="3" t="s">
        <v>54</v>
      </c>
      <c r="EU1" s="3" t="s">
        <v>54</v>
      </c>
      <c r="EV1" s="3" t="s">
        <v>55</v>
      </c>
      <c r="EW1" s="3" t="s">
        <v>56</v>
      </c>
      <c r="EX1" s="3" t="s">
        <v>56</v>
      </c>
      <c r="EY1" s="3" t="s">
        <v>57</v>
      </c>
      <c r="EZ1" s="3" t="s">
        <v>57</v>
      </c>
      <c r="FA1" s="3" t="s">
        <v>58</v>
      </c>
      <c r="FB1" s="3" t="s">
        <v>59</v>
      </c>
      <c r="FC1" s="3" t="s">
        <v>59</v>
      </c>
      <c r="FD1" s="3" t="s">
        <v>60</v>
      </c>
      <c r="FE1" s="3" t="s">
        <v>60</v>
      </c>
      <c r="FF1" s="3" t="s">
        <v>60</v>
      </c>
      <c r="FG1" s="3" t="s">
        <v>60</v>
      </c>
      <c r="FH1" s="3" t="s">
        <v>60</v>
      </c>
      <c r="FI1" s="3" t="s">
        <v>61</v>
      </c>
      <c r="FJ1" s="3" t="s">
        <v>61</v>
      </c>
      <c r="FK1" s="3" t="s">
        <v>61</v>
      </c>
      <c r="FL1" s="3" t="s">
        <v>61</v>
      </c>
      <c r="FM1" s="3" t="s">
        <v>61</v>
      </c>
      <c r="FN1" s="3" t="s">
        <v>61</v>
      </c>
      <c r="FO1" s="3" t="s">
        <v>61</v>
      </c>
      <c r="FP1" s="3" t="s">
        <v>61</v>
      </c>
      <c r="FQ1" s="3" t="s">
        <v>61</v>
      </c>
      <c r="FR1" s="3" t="s">
        <v>61</v>
      </c>
      <c r="FS1" s="3" t="s">
        <v>61</v>
      </c>
      <c r="FT1" s="4" t="s">
        <v>61</v>
      </c>
      <c r="FU1" s="3" t="s">
        <v>62</v>
      </c>
      <c r="FV1" s="3" t="s">
        <v>62</v>
      </c>
      <c r="FW1" s="3" t="s">
        <v>62</v>
      </c>
      <c r="FX1" s="3" t="s">
        <v>62</v>
      </c>
      <c r="FY1" s="3"/>
      <c r="FZ1" s="3" t="s">
        <v>63</v>
      </c>
      <c r="GA1" s="3"/>
      <c r="GB1" s="3"/>
      <c r="GC1" s="3"/>
      <c r="GD1" s="3"/>
      <c r="GE1" s="5"/>
      <c r="GF1" s="5"/>
      <c r="GG1" s="5" t="s">
        <v>64</v>
      </c>
      <c r="GH1" s="5"/>
      <c r="GI1" s="5"/>
      <c r="GJ1" s="5"/>
      <c r="GK1" s="5"/>
      <c r="GL1" s="5"/>
      <c r="GM1" s="5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x14ac:dyDescent="0.2">
      <c r="A2" s="7"/>
      <c r="B2" s="8"/>
      <c r="C2" s="3" t="s">
        <v>65</v>
      </c>
      <c r="D2" s="3" t="s">
        <v>66</v>
      </c>
      <c r="E2" s="3" t="s">
        <v>67</v>
      </c>
      <c r="F2" s="3" t="s">
        <v>68</v>
      </c>
      <c r="G2" s="3" t="s">
        <v>69</v>
      </c>
      <c r="H2" s="3" t="s">
        <v>70</v>
      </c>
      <c r="I2" s="3" t="s">
        <v>71</v>
      </c>
      <c r="J2" s="3" t="s">
        <v>1</v>
      </c>
      <c r="K2" s="3" t="s">
        <v>72</v>
      </c>
      <c r="L2" s="3" t="s">
        <v>73</v>
      </c>
      <c r="M2" s="3" t="s">
        <v>74</v>
      </c>
      <c r="N2" s="3" t="s">
        <v>75</v>
      </c>
      <c r="O2" s="3" t="s">
        <v>76</v>
      </c>
      <c r="P2" s="3" t="s">
        <v>77</v>
      </c>
      <c r="Q2" s="3" t="s">
        <v>78</v>
      </c>
      <c r="R2" s="3" t="s">
        <v>79</v>
      </c>
      <c r="S2" s="3" t="s">
        <v>3</v>
      </c>
      <c r="T2" s="3" t="s">
        <v>80</v>
      </c>
      <c r="U2" s="3" t="s">
        <v>81</v>
      </c>
      <c r="V2" s="3" t="s">
        <v>82</v>
      </c>
      <c r="W2" s="4" t="s">
        <v>83</v>
      </c>
      <c r="X2" s="3" t="s">
        <v>84</v>
      </c>
      <c r="Y2" s="3" t="s">
        <v>35</v>
      </c>
      <c r="Z2" s="3" t="s">
        <v>85</v>
      </c>
      <c r="AA2" s="3" t="s">
        <v>86</v>
      </c>
      <c r="AB2" s="3" t="s">
        <v>6</v>
      </c>
      <c r="AC2" s="3" t="s">
        <v>87</v>
      </c>
      <c r="AD2" s="3" t="s">
        <v>88</v>
      </c>
      <c r="AE2" s="3" t="s">
        <v>31</v>
      </c>
      <c r="AF2" s="3" t="s">
        <v>8</v>
      </c>
      <c r="AG2" s="3" t="s">
        <v>9</v>
      </c>
      <c r="AH2" s="3" t="s">
        <v>89</v>
      </c>
      <c r="AI2" s="3" t="s">
        <v>90</v>
      </c>
      <c r="AJ2" s="3" t="s">
        <v>91</v>
      </c>
      <c r="AK2" s="3" t="s">
        <v>92</v>
      </c>
      <c r="AL2" s="3" t="s">
        <v>93</v>
      </c>
      <c r="AM2" s="3" t="s">
        <v>12</v>
      </c>
      <c r="AN2" s="3" t="s">
        <v>94</v>
      </c>
      <c r="AO2" s="3" t="s">
        <v>14</v>
      </c>
      <c r="AP2" s="3" t="s">
        <v>15</v>
      </c>
      <c r="AQ2" s="3" t="s">
        <v>16</v>
      </c>
      <c r="AR2" s="3" t="s">
        <v>17</v>
      </c>
      <c r="AS2" s="3" t="s">
        <v>18</v>
      </c>
      <c r="AT2" s="3" t="s">
        <v>95</v>
      </c>
      <c r="AU2" s="3" t="s">
        <v>30</v>
      </c>
      <c r="AV2" s="3" t="s">
        <v>96</v>
      </c>
      <c r="AW2" s="3" t="s">
        <v>19</v>
      </c>
      <c r="AX2" s="3" t="s">
        <v>97</v>
      </c>
      <c r="AY2" s="3" t="s">
        <v>98</v>
      </c>
      <c r="AZ2" s="3" t="s">
        <v>99</v>
      </c>
      <c r="BA2" s="3" t="s">
        <v>100</v>
      </c>
      <c r="BB2" s="3" t="s">
        <v>101</v>
      </c>
      <c r="BC2" s="3" t="s">
        <v>102</v>
      </c>
      <c r="BD2" s="3" t="s">
        <v>103</v>
      </c>
      <c r="BE2" s="3" t="s">
        <v>104</v>
      </c>
      <c r="BF2" s="3" t="s">
        <v>105</v>
      </c>
      <c r="BG2" s="3" t="s">
        <v>106</v>
      </c>
      <c r="BH2" s="3" t="s">
        <v>107</v>
      </c>
      <c r="BI2" s="3" t="s">
        <v>108</v>
      </c>
      <c r="BJ2" s="3" t="s">
        <v>109</v>
      </c>
      <c r="BK2" s="3" t="s">
        <v>110</v>
      </c>
      <c r="BL2" s="3" t="s">
        <v>111</v>
      </c>
      <c r="BM2" s="3" t="s">
        <v>112</v>
      </c>
      <c r="BN2" s="3" t="s">
        <v>113</v>
      </c>
      <c r="BO2" s="3" t="s">
        <v>114</v>
      </c>
      <c r="BP2" s="3" t="s">
        <v>115</v>
      </c>
      <c r="BQ2" s="3" t="s">
        <v>116</v>
      </c>
      <c r="BR2" s="3" t="s">
        <v>117</v>
      </c>
      <c r="BS2" s="3" t="s">
        <v>118</v>
      </c>
      <c r="BT2" s="3" t="s">
        <v>23</v>
      </c>
      <c r="BU2" s="3" t="s">
        <v>119</v>
      </c>
      <c r="BV2" s="3" t="s">
        <v>120</v>
      </c>
      <c r="BW2" s="3" t="s">
        <v>25</v>
      </c>
      <c r="BX2" s="3" t="s">
        <v>26</v>
      </c>
      <c r="BY2" s="3" t="s">
        <v>27</v>
      </c>
      <c r="BZ2" s="3" t="s">
        <v>121</v>
      </c>
      <c r="CA2" s="3" t="s">
        <v>122</v>
      </c>
      <c r="CB2" s="3" t="s">
        <v>29</v>
      </c>
      <c r="CC2" s="3" t="s">
        <v>123</v>
      </c>
      <c r="CD2" s="3" t="s">
        <v>124</v>
      </c>
      <c r="CE2" s="3" t="s">
        <v>125</v>
      </c>
      <c r="CF2" s="3" t="s">
        <v>126</v>
      </c>
      <c r="CG2" s="3" t="s">
        <v>127</v>
      </c>
      <c r="CH2" s="3" t="s">
        <v>128</v>
      </c>
      <c r="CI2" s="3" t="s">
        <v>129</v>
      </c>
      <c r="CJ2" s="3" t="s">
        <v>32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40</v>
      </c>
      <c r="DI2" s="3" t="s">
        <v>41</v>
      </c>
      <c r="DJ2" s="3" t="s">
        <v>16</v>
      </c>
      <c r="DK2" s="3" t="s">
        <v>153</v>
      </c>
      <c r="DL2" s="3" t="s">
        <v>42</v>
      </c>
      <c r="DM2" s="3" t="s">
        <v>154</v>
      </c>
      <c r="DN2" s="3" t="s">
        <v>155</v>
      </c>
      <c r="DO2" s="3" t="s">
        <v>156</v>
      </c>
      <c r="DP2" s="3" t="s">
        <v>157</v>
      </c>
      <c r="DQ2" s="3" t="s">
        <v>158</v>
      </c>
      <c r="DR2" s="3" t="s">
        <v>159</v>
      </c>
      <c r="DS2" s="3" t="s">
        <v>160</v>
      </c>
      <c r="DT2" s="3" t="s">
        <v>161</v>
      </c>
      <c r="DU2" s="3" t="s">
        <v>162</v>
      </c>
      <c r="DV2" s="3" t="s">
        <v>163</v>
      </c>
      <c r="DW2" s="3" t="s">
        <v>164</v>
      </c>
      <c r="DX2" s="3" t="s">
        <v>45</v>
      </c>
      <c r="DY2" s="3" t="s">
        <v>165</v>
      </c>
      <c r="DZ2" s="3" t="s">
        <v>166</v>
      </c>
      <c r="EA2" s="3" t="s">
        <v>46</v>
      </c>
      <c r="EB2" s="4" t="s">
        <v>167</v>
      </c>
      <c r="EC2" s="3" t="s">
        <v>168</v>
      </c>
      <c r="ED2" s="3" t="s">
        <v>169</v>
      </c>
      <c r="EE2" s="3" t="s">
        <v>170</v>
      </c>
      <c r="EF2" s="3" t="s">
        <v>171</v>
      </c>
      <c r="EG2" s="3" t="s">
        <v>172</v>
      </c>
      <c r="EH2" s="3" t="s">
        <v>173</v>
      </c>
      <c r="EI2" s="3" t="s">
        <v>174</v>
      </c>
      <c r="EJ2" s="3" t="s">
        <v>175</v>
      </c>
      <c r="EK2" s="3" t="s">
        <v>176</v>
      </c>
      <c r="EL2" s="3" t="s">
        <v>177</v>
      </c>
      <c r="EM2" s="3" t="s">
        <v>178</v>
      </c>
      <c r="EN2" s="3" t="s">
        <v>179</v>
      </c>
      <c r="EO2" s="3" t="s">
        <v>180</v>
      </c>
      <c r="EP2" s="3" t="s">
        <v>181</v>
      </c>
      <c r="EQ2" s="3" t="s">
        <v>182</v>
      </c>
      <c r="ER2" s="3" t="s">
        <v>183</v>
      </c>
      <c r="ES2" s="3" t="s">
        <v>184</v>
      </c>
      <c r="ET2" s="3" t="s">
        <v>40</v>
      </c>
      <c r="EU2" s="3" t="s">
        <v>185</v>
      </c>
      <c r="EV2" s="3" t="s">
        <v>186</v>
      </c>
      <c r="EW2" s="3" t="s">
        <v>187</v>
      </c>
      <c r="EX2" s="3" t="s">
        <v>188</v>
      </c>
      <c r="EY2" s="3" t="s">
        <v>189</v>
      </c>
      <c r="EZ2" s="3" t="s">
        <v>190</v>
      </c>
      <c r="FA2" s="3" t="s">
        <v>58</v>
      </c>
      <c r="FB2" s="3" t="s">
        <v>191</v>
      </c>
      <c r="FC2" s="3" t="s">
        <v>192</v>
      </c>
      <c r="FD2" s="3" t="s">
        <v>193</v>
      </c>
      <c r="FE2" s="3" t="s">
        <v>194</v>
      </c>
      <c r="FF2" s="3" t="s">
        <v>195</v>
      </c>
      <c r="FG2" s="3" t="s">
        <v>196</v>
      </c>
      <c r="FH2" s="3" t="s">
        <v>197</v>
      </c>
      <c r="FI2" s="3" t="s">
        <v>198</v>
      </c>
      <c r="FJ2" s="3" t="s">
        <v>199</v>
      </c>
      <c r="FK2" s="3" t="s">
        <v>200</v>
      </c>
      <c r="FL2" s="3" t="s">
        <v>201</v>
      </c>
      <c r="FM2" s="3" t="s">
        <v>202</v>
      </c>
      <c r="FN2" s="3" t="s">
        <v>203</v>
      </c>
      <c r="FO2" s="3" t="s">
        <v>190</v>
      </c>
      <c r="FP2" s="3" t="s">
        <v>204</v>
      </c>
      <c r="FQ2" s="3" t="s">
        <v>205</v>
      </c>
      <c r="FR2" s="3" t="s">
        <v>206</v>
      </c>
      <c r="FS2" s="3" t="s">
        <v>207</v>
      </c>
      <c r="FT2" s="4" t="s">
        <v>208</v>
      </c>
      <c r="FU2" s="3" t="s">
        <v>209</v>
      </c>
      <c r="FV2" s="3" t="s">
        <v>210</v>
      </c>
      <c r="FW2" s="3" t="s">
        <v>211</v>
      </c>
      <c r="FX2" s="3" t="s">
        <v>212</v>
      </c>
      <c r="FY2" s="3" t="s">
        <v>213</v>
      </c>
      <c r="FZ2" s="3" t="s">
        <v>214</v>
      </c>
      <c r="GA2" s="3"/>
      <c r="GB2" s="3"/>
      <c r="GC2" s="3"/>
      <c r="GD2" s="3"/>
      <c r="GE2" s="5"/>
      <c r="GF2" s="5"/>
      <c r="GG2" s="5"/>
      <c r="GH2" s="5"/>
      <c r="GI2" s="5"/>
      <c r="GJ2" s="5"/>
      <c r="GK2" s="5"/>
      <c r="GL2" s="5"/>
      <c r="GM2" s="5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x14ac:dyDescent="0.2">
      <c r="A3" s="3" t="s">
        <v>215</v>
      </c>
      <c r="B3" s="2" t="s">
        <v>216</v>
      </c>
      <c r="C3" s="10">
        <v>7419.5</v>
      </c>
      <c r="D3" s="11">
        <v>37985</v>
      </c>
      <c r="E3" s="11">
        <v>6297.5</v>
      </c>
      <c r="F3" s="11">
        <v>14773.5</v>
      </c>
      <c r="G3" s="11">
        <v>885</v>
      </c>
      <c r="H3" s="11">
        <v>935</v>
      </c>
      <c r="I3" s="11">
        <v>8642.5</v>
      </c>
      <c r="J3" s="11">
        <v>1863.5</v>
      </c>
      <c r="K3" s="11">
        <v>291</v>
      </c>
      <c r="L3" s="11">
        <v>2382.5</v>
      </c>
      <c r="M3" s="11">
        <v>1313</v>
      </c>
      <c r="N3" s="11">
        <v>48495</v>
      </c>
      <c r="O3" s="11">
        <v>14074.5</v>
      </c>
      <c r="P3" s="11">
        <v>149</v>
      </c>
      <c r="Q3" s="11">
        <v>35103.5</v>
      </c>
      <c r="R3" s="11">
        <v>552</v>
      </c>
      <c r="S3" s="11">
        <v>1224.5</v>
      </c>
      <c r="T3" s="11">
        <v>117</v>
      </c>
      <c r="U3" s="11">
        <v>44</v>
      </c>
      <c r="V3" s="11">
        <v>237</v>
      </c>
      <c r="W3" s="11">
        <v>118.5</v>
      </c>
      <c r="X3" s="11">
        <v>38</v>
      </c>
      <c r="Y3" s="11">
        <v>411.5</v>
      </c>
      <c r="Z3" s="11">
        <v>228.5</v>
      </c>
      <c r="AA3" s="11">
        <v>26370.5</v>
      </c>
      <c r="AB3" s="11">
        <v>27494.5</v>
      </c>
      <c r="AC3" s="11">
        <v>848</v>
      </c>
      <c r="AD3" s="11">
        <v>1012</v>
      </c>
      <c r="AE3" s="11">
        <v>104</v>
      </c>
      <c r="AF3" s="11">
        <v>145</v>
      </c>
      <c r="AG3" s="11">
        <v>780</v>
      </c>
      <c r="AH3" s="11">
        <v>932</v>
      </c>
      <c r="AI3" s="11">
        <v>341</v>
      </c>
      <c r="AJ3" s="11">
        <v>193</v>
      </c>
      <c r="AK3" s="11">
        <v>178</v>
      </c>
      <c r="AL3" s="11">
        <v>238</v>
      </c>
      <c r="AM3" s="11">
        <v>414</v>
      </c>
      <c r="AN3" s="11">
        <v>347.5</v>
      </c>
      <c r="AO3" s="11">
        <v>4431.5</v>
      </c>
      <c r="AP3" s="11">
        <v>73348.5</v>
      </c>
      <c r="AQ3" s="11">
        <v>241.5</v>
      </c>
      <c r="AR3" s="11">
        <v>59486.5</v>
      </c>
      <c r="AS3" s="11">
        <v>5765.5</v>
      </c>
      <c r="AT3" s="11">
        <v>2327.5</v>
      </c>
      <c r="AU3" s="11">
        <v>293</v>
      </c>
      <c r="AV3" s="11">
        <v>276</v>
      </c>
      <c r="AW3" s="11">
        <v>174</v>
      </c>
      <c r="AX3" s="11">
        <v>30</v>
      </c>
      <c r="AY3" s="11">
        <v>412</v>
      </c>
      <c r="AZ3" s="11">
        <v>9910</v>
      </c>
      <c r="BA3" s="11">
        <v>8133</v>
      </c>
      <c r="BB3" s="11">
        <v>6847.5</v>
      </c>
      <c r="BC3" s="11">
        <v>25125.5</v>
      </c>
      <c r="BD3" s="11">
        <v>4609</v>
      </c>
      <c r="BE3" s="11">
        <v>1367</v>
      </c>
      <c r="BF3" s="11">
        <v>22225</v>
      </c>
      <c r="BG3" s="11">
        <v>818</v>
      </c>
      <c r="BH3" s="11">
        <v>549</v>
      </c>
      <c r="BI3" s="11">
        <v>207</v>
      </c>
      <c r="BJ3" s="11">
        <v>5620.5</v>
      </c>
      <c r="BK3" s="11">
        <v>17443</v>
      </c>
      <c r="BL3" s="11">
        <v>176</v>
      </c>
      <c r="BM3" s="11">
        <v>261.5</v>
      </c>
      <c r="BN3" s="11">
        <v>3341</v>
      </c>
      <c r="BO3" s="11">
        <v>1343</v>
      </c>
      <c r="BP3" s="11">
        <v>188</v>
      </c>
      <c r="BQ3" s="11">
        <v>5006</v>
      </c>
      <c r="BR3" s="11">
        <v>4315.5</v>
      </c>
      <c r="BS3" s="11">
        <v>890</v>
      </c>
      <c r="BT3" s="11">
        <v>341.5</v>
      </c>
      <c r="BU3" s="11">
        <v>409.5</v>
      </c>
      <c r="BV3" s="11">
        <v>1105.5</v>
      </c>
      <c r="BW3" s="11">
        <v>1687.5</v>
      </c>
      <c r="BX3" s="11">
        <v>62</v>
      </c>
      <c r="BY3" s="11">
        <v>434</v>
      </c>
      <c r="BZ3" s="11">
        <v>172.5</v>
      </c>
      <c r="CA3" s="11">
        <v>177</v>
      </c>
      <c r="CB3" s="11">
        <v>76009</v>
      </c>
      <c r="CC3" s="11">
        <v>146</v>
      </c>
      <c r="CD3" s="11">
        <v>62</v>
      </c>
      <c r="CE3" s="11">
        <v>149.5</v>
      </c>
      <c r="CF3" s="11">
        <v>100</v>
      </c>
      <c r="CG3" s="11">
        <v>136</v>
      </c>
      <c r="CH3" s="11">
        <v>116</v>
      </c>
      <c r="CI3" s="11">
        <v>671</v>
      </c>
      <c r="CJ3" s="11">
        <v>903</v>
      </c>
      <c r="CK3" s="11">
        <v>4006</v>
      </c>
      <c r="CL3" s="11">
        <v>1201</v>
      </c>
      <c r="CM3" s="11">
        <v>681.5</v>
      </c>
      <c r="CN3" s="11">
        <v>25338</v>
      </c>
      <c r="CO3" s="11">
        <v>14212</v>
      </c>
      <c r="CP3" s="11">
        <v>978</v>
      </c>
      <c r="CQ3" s="11">
        <v>917.5</v>
      </c>
      <c r="CR3" s="11">
        <v>170</v>
      </c>
      <c r="CS3" s="11">
        <v>338</v>
      </c>
      <c r="CT3" s="11">
        <v>83</v>
      </c>
      <c r="CU3" s="11">
        <v>453.5</v>
      </c>
      <c r="CV3" s="11">
        <v>39</v>
      </c>
      <c r="CW3" s="11">
        <v>146</v>
      </c>
      <c r="CX3" s="11">
        <v>428</v>
      </c>
      <c r="CY3" s="11">
        <v>90</v>
      </c>
      <c r="CZ3" s="11">
        <v>1982</v>
      </c>
      <c r="DA3" s="11">
        <v>173</v>
      </c>
      <c r="DB3" s="11">
        <v>297</v>
      </c>
      <c r="DC3" s="11">
        <v>172</v>
      </c>
      <c r="DD3" s="11">
        <v>119</v>
      </c>
      <c r="DE3" s="11">
        <v>388.5</v>
      </c>
      <c r="DF3" s="11">
        <v>19492</v>
      </c>
      <c r="DG3" s="11">
        <v>79</v>
      </c>
      <c r="DH3" s="11">
        <v>1887.5</v>
      </c>
      <c r="DI3" s="11">
        <v>2495.5</v>
      </c>
      <c r="DJ3" s="11">
        <v>659</v>
      </c>
      <c r="DK3" s="11">
        <v>349.5</v>
      </c>
      <c r="DL3" s="11">
        <v>5467.5</v>
      </c>
      <c r="DM3" s="11">
        <v>206</v>
      </c>
      <c r="DN3" s="11">
        <v>1380</v>
      </c>
      <c r="DO3" s="11">
        <v>2721</v>
      </c>
      <c r="DP3" s="11">
        <v>183</v>
      </c>
      <c r="DQ3" s="11">
        <v>461</v>
      </c>
      <c r="DR3" s="11">
        <v>1191</v>
      </c>
      <c r="DS3" s="11">
        <v>725</v>
      </c>
      <c r="DT3" s="11">
        <v>126</v>
      </c>
      <c r="DU3" s="11">
        <v>380</v>
      </c>
      <c r="DV3" s="11">
        <v>193</v>
      </c>
      <c r="DW3" s="11">
        <v>316</v>
      </c>
      <c r="DX3" s="11">
        <v>170.5</v>
      </c>
      <c r="DY3" s="11">
        <v>306</v>
      </c>
      <c r="DZ3" s="11">
        <v>877.5</v>
      </c>
      <c r="EA3" s="11">
        <v>474</v>
      </c>
      <c r="EB3" s="11">
        <v>523.5</v>
      </c>
      <c r="EC3" s="11">
        <v>266</v>
      </c>
      <c r="ED3" s="11">
        <v>1554.5</v>
      </c>
      <c r="EE3" s="11">
        <v>186</v>
      </c>
      <c r="EF3" s="11">
        <v>1401.5</v>
      </c>
      <c r="EG3" s="11">
        <v>247</v>
      </c>
      <c r="EH3" s="11">
        <v>195</v>
      </c>
      <c r="EI3" s="11">
        <v>15169</v>
      </c>
      <c r="EJ3" s="11">
        <v>8293</v>
      </c>
      <c r="EK3" s="11">
        <v>601</v>
      </c>
      <c r="EL3" s="11">
        <v>438</v>
      </c>
      <c r="EM3" s="11">
        <v>415</v>
      </c>
      <c r="EN3" s="11">
        <v>994</v>
      </c>
      <c r="EO3" s="11">
        <v>421.5</v>
      </c>
      <c r="EP3" s="11">
        <v>348.5</v>
      </c>
      <c r="EQ3" s="11">
        <v>2219.5</v>
      </c>
      <c r="ER3" s="11">
        <v>345.5</v>
      </c>
      <c r="ES3" s="11">
        <v>115</v>
      </c>
      <c r="ET3" s="11">
        <v>154</v>
      </c>
      <c r="EU3" s="11">
        <v>560</v>
      </c>
      <c r="EV3" s="11">
        <v>60</v>
      </c>
      <c r="EW3" s="11">
        <v>744</v>
      </c>
      <c r="EX3" s="11">
        <v>228</v>
      </c>
      <c r="EY3" s="11">
        <v>888</v>
      </c>
      <c r="EZ3" s="11">
        <v>99</v>
      </c>
      <c r="FA3" s="11">
        <v>2802.5</v>
      </c>
      <c r="FB3" s="11">
        <v>309</v>
      </c>
      <c r="FC3" s="11">
        <v>2313</v>
      </c>
      <c r="FD3" s="11">
        <v>320.5</v>
      </c>
      <c r="FE3" s="11">
        <v>103</v>
      </c>
      <c r="FF3" s="11">
        <v>173</v>
      </c>
      <c r="FG3" s="11">
        <v>111</v>
      </c>
      <c r="FH3" s="11">
        <v>75</v>
      </c>
      <c r="FI3" s="11">
        <v>1667</v>
      </c>
      <c r="FJ3" s="11">
        <v>1699.5</v>
      </c>
      <c r="FK3" s="11">
        <v>2005.5</v>
      </c>
      <c r="FL3" s="11">
        <v>4300.5</v>
      </c>
      <c r="FM3" s="11">
        <v>3075.5</v>
      </c>
      <c r="FN3" s="11">
        <v>18499</v>
      </c>
      <c r="FO3" s="11">
        <v>1031</v>
      </c>
      <c r="FP3" s="11">
        <v>2035</v>
      </c>
      <c r="FQ3" s="11">
        <v>717.5</v>
      </c>
      <c r="FR3" s="11">
        <v>143</v>
      </c>
      <c r="FS3" s="11">
        <v>172</v>
      </c>
      <c r="FT3" s="12">
        <v>78</v>
      </c>
      <c r="FU3" s="11">
        <v>699</v>
      </c>
      <c r="FV3" s="11">
        <v>618</v>
      </c>
      <c r="FW3" s="11">
        <v>138</v>
      </c>
      <c r="FX3" s="11">
        <v>55</v>
      </c>
      <c r="FY3" s="13"/>
      <c r="FZ3" s="13">
        <f t="shared" ref="FZ3:FZ11" si="0">SUM(C3:FX3)</f>
        <v>762782</v>
      </c>
      <c r="GA3" s="13"/>
      <c r="GB3" s="13"/>
      <c r="GC3" s="3"/>
      <c r="GD3" s="13"/>
      <c r="GE3" s="13"/>
      <c r="GF3" s="13"/>
      <c r="GG3" s="5"/>
      <c r="GH3" s="5"/>
      <c r="GI3" s="5"/>
      <c r="GJ3" s="5"/>
      <c r="GK3" s="5"/>
      <c r="GL3" s="5"/>
      <c r="GM3" s="5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x14ac:dyDescent="0.2">
      <c r="A4" s="3" t="s">
        <v>217</v>
      </c>
      <c r="B4" s="2" t="s">
        <v>218</v>
      </c>
      <c r="C4" s="11">
        <v>270</v>
      </c>
      <c r="D4" s="11">
        <v>1618</v>
      </c>
      <c r="E4" s="11">
        <v>294.5</v>
      </c>
      <c r="F4" s="11">
        <v>686</v>
      </c>
      <c r="G4" s="11">
        <v>32</v>
      </c>
      <c r="H4" s="11">
        <v>33</v>
      </c>
      <c r="I4" s="11">
        <v>441</v>
      </c>
      <c r="J4" s="11">
        <v>83</v>
      </c>
      <c r="K4" s="11">
        <v>9.5</v>
      </c>
      <c r="L4" s="11">
        <v>117</v>
      </c>
      <c r="M4" s="11">
        <v>55</v>
      </c>
      <c r="N4" s="11">
        <v>1903</v>
      </c>
      <c r="O4" s="11">
        <v>526.5</v>
      </c>
      <c r="P4" s="11">
        <v>3.5</v>
      </c>
      <c r="Q4" s="11">
        <v>1757.5</v>
      </c>
      <c r="R4" s="11">
        <v>14.5</v>
      </c>
      <c r="S4" s="11">
        <v>49</v>
      </c>
      <c r="T4" s="11">
        <v>8.5</v>
      </c>
      <c r="U4" s="11">
        <v>1.5</v>
      </c>
      <c r="V4" s="11">
        <v>12</v>
      </c>
      <c r="W4" s="11">
        <v>2.5</v>
      </c>
      <c r="X4" s="11">
        <v>2</v>
      </c>
      <c r="Y4" s="11">
        <v>18</v>
      </c>
      <c r="Z4" s="11">
        <v>10</v>
      </c>
      <c r="AA4" s="11">
        <v>1139.5</v>
      </c>
      <c r="AB4" s="11">
        <v>1020</v>
      </c>
      <c r="AC4" s="11">
        <v>25.5</v>
      </c>
      <c r="AD4" s="11">
        <v>46.5</v>
      </c>
      <c r="AE4" s="11">
        <v>5</v>
      </c>
      <c r="AF4" s="11">
        <v>8</v>
      </c>
      <c r="AG4" s="11">
        <v>42</v>
      </c>
      <c r="AH4" s="11">
        <v>36.5</v>
      </c>
      <c r="AI4" s="11">
        <v>18</v>
      </c>
      <c r="AJ4" s="11">
        <v>11.5</v>
      </c>
      <c r="AK4" s="11">
        <v>7.5</v>
      </c>
      <c r="AL4" s="11">
        <v>9</v>
      </c>
      <c r="AM4" s="11">
        <v>17</v>
      </c>
      <c r="AN4" s="11">
        <v>11.5</v>
      </c>
      <c r="AO4" s="11">
        <v>170</v>
      </c>
      <c r="AP4" s="11">
        <v>3838</v>
      </c>
      <c r="AQ4" s="11">
        <v>14</v>
      </c>
      <c r="AR4" s="11">
        <v>2307.5</v>
      </c>
      <c r="AS4" s="11">
        <v>249.5</v>
      </c>
      <c r="AT4" s="11">
        <v>88</v>
      </c>
      <c r="AU4" s="11">
        <v>8.5</v>
      </c>
      <c r="AV4" s="11">
        <v>6</v>
      </c>
      <c r="AW4" s="11">
        <v>5</v>
      </c>
      <c r="AX4" s="11">
        <v>1.5</v>
      </c>
      <c r="AY4" s="11">
        <v>18.5</v>
      </c>
      <c r="AZ4" s="11">
        <v>574.5</v>
      </c>
      <c r="BA4" s="11">
        <v>371.5</v>
      </c>
      <c r="BB4" s="11">
        <v>435</v>
      </c>
      <c r="BC4" s="11">
        <v>1226.5</v>
      </c>
      <c r="BD4" s="11">
        <v>179.5</v>
      </c>
      <c r="BE4" s="11">
        <v>36.5</v>
      </c>
      <c r="BF4" s="11">
        <v>774.5</v>
      </c>
      <c r="BG4" s="11">
        <v>32.5</v>
      </c>
      <c r="BH4" s="11">
        <v>16</v>
      </c>
      <c r="BI4" s="11">
        <v>9</v>
      </c>
      <c r="BJ4" s="11">
        <v>186.5</v>
      </c>
      <c r="BK4" s="11">
        <v>624</v>
      </c>
      <c r="BL4" s="11">
        <v>1.5</v>
      </c>
      <c r="BM4" s="11">
        <v>9.5</v>
      </c>
      <c r="BN4" s="11">
        <v>141</v>
      </c>
      <c r="BO4" s="11">
        <v>52</v>
      </c>
      <c r="BP4" s="11">
        <v>6.5</v>
      </c>
      <c r="BQ4" s="11">
        <v>218</v>
      </c>
      <c r="BR4" s="11">
        <v>191.5</v>
      </c>
      <c r="BS4" s="11">
        <v>34</v>
      </c>
      <c r="BT4" s="11">
        <v>19</v>
      </c>
      <c r="BU4" s="11">
        <v>13.5</v>
      </c>
      <c r="BV4" s="11">
        <v>50.5</v>
      </c>
      <c r="BW4" s="11">
        <v>86</v>
      </c>
      <c r="BX4" s="11">
        <v>3</v>
      </c>
      <c r="BY4" s="11">
        <v>19.5</v>
      </c>
      <c r="BZ4" s="11">
        <v>5.5</v>
      </c>
      <c r="CA4" s="11">
        <v>7.5</v>
      </c>
      <c r="CB4" s="11">
        <v>3027</v>
      </c>
      <c r="CC4" s="11">
        <v>5.5</v>
      </c>
      <c r="CD4" s="11">
        <v>1</v>
      </c>
      <c r="CE4" s="11">
        <v>9.5</v>
      </c>
      <c r="CF4" s="11">
        <v>3.5</v>
      </c>
      <c r="CG4" s="11">
        <v>7</v>
      </c>
      <c r="CH4" s="11">
        <v>3.5</v>
      </c>
      <c r="CI4" s="11">
        <v>35.5</v>
      </c>
      <c r="CJ4" s="11">
        <v>46.5</v>
      </c>
      <c r="CK4" s="11">
        <v>196.5</v>
      </c>
      <c r="CL4" s="11">
        <v>54.5</v>
      </c>
      <c r="CM4" s="11">
        <v>30</v>
      </c>
      <c r="CN4" s="11">
        <v>1066</v>
      </c>
      <c r="CO4" s="11">
        <v>572.5</v>
      </c>
      <c r="CP4" s="11">
        <v>35.5</v>
      </c>
      <c r="CQ4" s="11">
        <v>49</v>
      </c>
      <c r="CR4" s="11">
        <v>6</v>
      </c>
      <c r="CS4" s="11">
        <v>10.5</v>
      </c>
      <c r="CT4" s="11">
        <v>6.5</v>
      </c>
      <c r="CU4" s="11">
        <v>11</v>
      </c>
      <c r="CV4" s="11">
        <v>2</v>
      </c>
      <c r="CW4" s="11">
        <v>6</v>
      </c>
      <c r="CX4" s="11">
        <v>20</v>
      </c>
      <c r="CY4" s="11">
        <v>3</v>
      </c>
      <c r="CZ4" s="11">
        <v>73</v>
      </c>
      <c r="DA4" s="11">
        <v>7.5</v>
      </c>
      <c r="DB4" s="11">
        <v>10.5</v>
      </c>
      <c r="DC4" s="11">
        <v>4</v>
      </c>
      <c r="DD4" s="12">
        <v>6</v>
      </c>
      <c r="DE4" s="11">
        <v>10.5</v>
      </c>
      <c r="DF4" s="11">
        <v>841</v>
      </c>
      <c r="DG4" s="11">
        <v>0.5</v>
      </c>
      <c r="DH4" s="11">
        <v>83.5</v>
      </c>
      <c r="DI4" s="11">
        <v>113</v>
      </c>
      <c r="DJ4" s="11">
        <v>29.5</v>
      </c>
      <c r="DK4" s="11">
        <v>17.5</v>
      </c>
      <c r="DL4" s="11">
        <v>215.5</v>
      </c>
      <c r="DM4" s="11">
        <v>11.5</v>
      </c>
      <c r="DN4" s="11">
        <v>52.5</v>
      </c>
      <c r="DO4" s="11">
        <v>114.5</v>
      </c>
      <c r="DP4" s="11">
        <v>6</v>
      </c>
      <c r="DQ4" s="11">
        <v>21.5</v>
      </c>
      <c r="DR4" s="11">
        <v>59</v>
      </c>
      <c r="DS4" s="11">
        <v>28</v>
      </c>
      <c r="DT4" s="11">
        <v>5.5</v>
      </c>
      <c r="DU4" s="11">
        <v>14.5</v>
      </c>
      <c r="DV4" s="11">
        <v>11</v>
      </c>
      <c r="DW4" s="11">
        <v>10</v>
      </c>
      <c r="DX4" s="11">
        <v>6.5</v>
      </c>
      <c r="DY4" s="11">
        <v>11.5</v>
      </c>
      <c r="DZ4" s="11">
        <v>38</v>
      </c>
      <c r="EA4" s="11">
        <v>24</v>
      </c>
      <c r="EB4" s="11">
        <v>21.5</v>
      </c>
      <c r="EC4" s="11">
        <v>13.5</v>
      </c>
      <c r="ED4" s="11">
        <v>56</v>
      </c>
      <c r="EE4" s="11">
        <v>4</v>
      </c>
      <c r="EF4" s="11">
        <v>66.5</v>
      </c>
      <c r="EG4" s="11">
        <v>11</v>
      </c>
      <c r="EH4" s="11">
        <v>7</v>
      </c>
      <c r="EI4" s="11">
        <v>898</v>
      </c>
      <c r="EJ4" s="11">
        <v>337</v>
      </c>
      <c r="EK4" s="11">
        <v>25</v>
      </c>
      <c r="EL4" s="11">
        <v>30</v>
      </c>
      <c r="EM4" s="11">
        <v>16.5</v>
      </c>
      <c r="EN4" s="11">
        <v>37</v>
      </c>
      <c r="EO4" s="11">
        <v>13</v>
      </c>
      <c r="EP4" s="11">
        <v>13.5</v>
      </c>
      <c r="EQ4" s="11">
        <v>87</v>
      </c>
      <c r="ER4" s="11">
        <v>13</v>
      </c>
      <c r="ES4" s="11">
        <v>2.5</v>
      </c>
      <c r="ET4" s="11">
        <v>9.5</v>
      </c>
      <c r="EU4" s="11">
        <v>30</v>
      </c>
      <c r="EV4" s="11">
        <v>2</v>
      </c>
      <c r="EW4" s="11">
        <v>34.5</v>
      </c>
      <c r="EX4" s="11">
        <v>11.5</v>
      </c>
      <c r="EY4" s="11">
        <v>8.5</v>
      </c>
      <c r="EZ4" s="11">
        <v>5</v>
      </c>
      <c r="FA4" s="11">
        <v>156.5</v>
      </c>
      <c r="FB4" s="11">
        <v>15.5</v>
      </c>
      <c r="FC4" s="11">
        <v>77.5</v>
      </c>
      <c r="FD4" s="11">
        <v>11</v>
      </c>
      <c r="FE4" s="11">
        <v>3.5</v>
      </c>
      <c r="FF4" s="11">
        <v>8</v>
      </c>
      <c r="FG4" s="11">
        <v>5</v>
      </c>
      <c r="FH4" s="11">
        <v>2.5</v>
      </c>
      <c r="FI4" s="11">
        <v>67.5</v>
      </c>
      <c r="FJ4" s="11">
        <v>72</v>
      </c>
      <c r="FK4" s="11">
        <v>99.5</v>
      </c>
      <c r="FL4" s="11">
        <v>186</v>
      </c>
      <c r="FM4" s="11">
        <v>162</v>
      </c>
      <c r="FN4" s="11">
        <v>883.5</v>
      </c>
      <c r="FO4" s="11">
        <v>37</v>
      </c>
      <c r="FP4" s="11">
        <v>89.5</v>
      </c>
      <c r="FQ4" s="11">
        <v>24.5</v>
      </c>
      <c r="FR4" s="11">
        <v>4.5</v>
      </c>
      <c r="FS4" s="11">
        <v>7</v>
      </c>
      <c r="FT4" s="12">
        <v>3</v>
      </c>
      <c r="FU4" s="11">
        <v>33.5</v>
      </c>
      <c r="FV4" s="11">
        <v>25</v>
      </c>
      <c r="FW4" s="11">
        <v>9</v>
      </c>
      <c r="FX4" s="11">
        <v>1.5</v>
      </c>
      <c r="FY4" s="13"/>
      <c r="FZ4" s="13">
        <f t="shared" si="0"/>
        <v>33147.5</v>
      </c>
      <c r="GA4" s="13"/>
      <c r="GB4" s="13"/>
      <c r="GC4" s="3"/>
      <c r="GD4" s="13"/>
      <c r="GE4" s="13"/>
      <c r="GF4" s="13"/>
      <c r="GG4" s="5"/>
      <c r="GH4" s="5"/>
      <c r="GI4" s="5"/>
      <c r="GJ4" s="5"/>
      <c r="GK4" s="5"/>
      <c r="GL4" s="5"/>
      <c r="GM4" s="5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s="14" customFormat="1" x14ac:dyDescent="0.2">
      <c r="A5" s="15" t="s">
        <v>219</v>
      </c>
      <c r="B5" s="16" t="s">
        <v>220</v>
      </c>
      <c r="C5" s="17">
        <v>41</v>
      </c>
      <c r="D5" s="17">
        <v>146</v>
      </c>
      <c r="E5" s="17">
        <v>42.5</v>
      </c>
      <c r="F5" s="17">
        <v>82</v>
      </c>
      <c r="G5" s="17">
        <v>3.5</v>
      </c>
      <c r="H5" s="17">
        <v>8</v>
      </c>
      <c r="I5" s="17">
        <v>63</v>
      </c>
      <c r="J5" s="17">
        <v>12.5</v>
      </c>
      <c r="K5" s="17">
        <v>0.5</v>
      </c>
      <c r="L5" s="17">
        <v>20.5</v>
      </c>
      <c r="M5" s="17">
        <v>13.5</v>
      </c>
      <c r="N5" s="17">
        <v>281</v>
      </c>
      <c r="O5" s="17">
        <v>46.5</v>
      </c>
      <c r="P5" s="17">
        <v>1</v>
      </c>
      <c r="Q5" s="17">
        <v>157.5</v>
      </c>
      <c r="R5" s="17">
        <v>4</v>
      </c>
      <c r="S5" s="17">
        <v>5</v>
      </c>
      <c r="T5" s="17">
        <v>2</v>
      </c>
      <c r="U5" s="17">
        <v>1.5</v>
      </c>
      <c r="V5" s="17">
        <v>6</v>
      </c>
      <c r="W5" s="18">
        <v>0</v>
      </c>
      <c r="X5" s="17">
        <v>0</v>
      </c>
      <c r="Y5" s="17">
        <v>2.5</v>
      </c>
      <c r="Z5" s="17">
        <v>2</v>
      </c>
      <c r="AA5" s="17">
        <v>140.5</v>
      </c>
      <c r="AB5" s="17">
        <v>114.5</v>
      </c>
      <c r="AC5" s="17">
        <v>5.5</v>
      </c>
      <c r="AD5" s="17">
        <v>8.5</v>
      </c>
      <c r="AE5" s="17">
        <v>0</v>
      </c>
      <c r="AF5" s="17">
        <v>1</v>
      </c>
      <c r="AG5" s="17">
        <v>5</v>
      </c>
      <c r="AH5" s="17">
        <v>3.5</v>
      </c>
      <c r="AI5" s="17">
        <v>1.5</v>
      </c>
      <c r="AJ5" s="17">
        <v>0</v>
      </c>
      <c r="AK5" s="17">
        <v>0</v>
      </c>
      <c r="AL5" s="17">
        <v>0</v>
      </c>
      <c r="AM5" s="17">
        <v>4</v>
      </c>
      <c r="AN5" s="17">
        <v>2</v>
      </c>
      <c r="AO5" s="17">
        <v>29</v>
      </c>
      <c r="AP5" s="17">
        <v>324</v>
      </c>
      <c r="AQ5" s="17">
        <v>1.5</v>
      </c>
      <c r="AR5" s="17">
        <v>330.5</v>
      </c>
      <c r="AS5" s="17">
        <v>37</v>
      </c>
      <c r="AT5" s="17">
        <v>13</v>
      </c>
      <c r="AU5" s="17">
        <v>2</v>
      </c>
      <c r="AV5" s="17">
        <v>0.5</v>
      </c>
      <c r="AW5" s="17">
        <v>1</v>
      </c>
      <c r="AX5" s="17">
        <v>0</v>
      </c>
      <c r="AY5" s="17">
        <v>2</v>
      </c>
      <c r="AZ5" s="17">
        <v>54</v>
      </c>
      <c r="BA5" s="17">
        <v>61</v>
      </c>
      <c r="BB5" s="17">
        <v>90.5</v>
      </c>
      <c r="BC5" s="17">
        <v>89.5</v>
      </c>
      <c r="BD5" s="17">
        <v>23.5</v>
      </c>
      <c r="BE5" s="17">
        <v>0</v>
      </c>
      <c r="BF5" s="17">
        <v>65</v>
      </c>
      <c r="BG5" s="17">
        <v>5.5</v>
      </c>
      <c r="BH5" s="17">
        <v>2.5</v>
      </c>
      <c r="BI5" s="17">
        <v>3</v>
      </c>
      <c r="BJ5" s="17">
        <v>19.5</v>
      </c>
      <c r="BK5" s="17">
        <v>50</v>
      </c>
      <c r="BL5" s="17">
        <v>0</v>
      </c>
      <c r="BM5" s="17">
        <v>1</v>
      </c>
      <c r="BN5" s="17">
        <v>53</v>
      </c>
      <c r="BO5" s="17">
        <v>18.5</v>
      </c>
      <c r="BP5" s="17">
        <v>0</v>
      </c>
      <c r="BQ5" s="17">
        <v>23.5</v>
      </c>
      <c r="BR5" s="17">
        <v>29.5</v>
      </c>
      <c r="BS5" s="17">
        <v>6</v>
      </c>
      <c r="BT5" s="17">
        <v>6</v>
      </c>
      <c r="BU5" s="17">
        <v>6</v>
      </c>
      <c r="BV5" s="17">
        <v>7</v>
      </c>
      <c r="BW5" s="17">
        <v>3.5</v>
      </c>
      <c r="BX5" s="17">
        <v>0</v>
      </c>
      <c r="BY5" s="17">
        <v>3</v>
      </c>
      <c r="BZ5" s="17">
        <v>0.5</v>
      </c>
      <c r="CA5" s="17">
        <v>2</v>
      </c>
      <c r="CB5" s="17">
        <v>278.5</v>
      </c>
      <c r="CC5" s="17">
        <v>1.5</v>
      </c>
      <c r="CD5" s="17">
        <v>1.5</v>
      </c>
      <c r="CE5" s="17">
        <v>0.5</v>
      </c>
      <c r="CF5" s="17">
        <v>0</v>
      </c>
      <c r="CG5" s="17">
        <v>1.5</v>
      </c>
      <c r="CH5" s="17">
        <v>2</v>
      </c>
      <c r="CI5" s="17">
        <v>2</v>
      </c>
      <c r="CJ5" s="17">
        <v>6</v>
      </c>
      <c r="CK5" s="17">
        <v>25.5</v>
      </c>
      <c r="CL5" s="17">
        <v>4</v>
      </c>
      <c r="CM5" s="17">
        <v>5</v>
      </c>
      <c r="CN5" s="17">
        <v>89.5</v>
      </c>
      <c r="CO5" s="17">
        <v>102.5</v>
      </c>
      <c r="CP5" s="17">
        <v>3</v>
      </c>
      <c r="CQ5" s="17">
        <v>13.5</v>
      </c>
      <c r="CR5" s="17">
        <v>0.5</v>
      </c>
      <c r="CS5" s="17">
        <v>0</v>
      </c>
      <c r="CT5" s="17">
        <v>0</v>
      </c>
      <c r="CU5" s="17">
        <v>0</v>
      </c>
      <c r="CV5" s="17">
        <v>0</v>
      </c>
      <c r="CW5" s="17">
        <v>1.5</v>
      </c>
      <c r="CX5" s="17">
        <v>1.5</v>
      </c>
      <c r="CY5" s="17">
        <v>0.5</v>
      </c>
      <c r="CZ5" s="17">
        <v>27.5</v>
      </c>
      <c r="DA5" s="17">
        <v>2</v>
      </c>
      <c r="DB5" s="17">
        <v>1.5</v>
      </c>
      <c r="DC5" s="17">
        <v>2.5</v>
      </c>
      <c r="DD5" s="17">
        <v>0.5</v>
      </c>
      <c r="DE5" s="17">
        <v>0.5</v>
      </c>
      <c r="DF5" s="17">
        <v>107</v>
      </c>
      <c r="DG5" s="17">
        <v>0</v>
      </c>
      <c r="DH5" s="17">
        <v>19.5</v>
      </c>
      <c r="DI5" s="17">
        <v>12</v>
      </c>
      <c r="DJ5" s="17">
        <v>4</v>
      </c>
      <c r="DK5" s="17">
        <v>0.5</v>
      </c>
      <c r="DL5" s="17">
        <v>31.5</v>
      </c>
      <c r="DM5" s="17">
        <v>0.5</v>
      </c>
      <c r="DN5" s="17">
        <v>9</v>
      </c>
      <c r="DO5" s="17">
        <v>10</v>
      </c>
      <c r="DP5" s="17">
        <v>2</v>
      </c>
      <c r="DQ5" s="17">
        <v>2</v>
      </c>
      <c r="DR5" s="17">
        <v>4.5</v>
      </c>
      <c r="DS5" s="17">
        <v>5</v>
      </c>
      <c r="DT5" s="17">
        <v>0.5</v>
      </c>
      <c r="DU5" s="17">
        <v>4</v>
      </c>
      <c r="DV5" s="17">
        <v>1.5</v>
      </c>
      <c r="DW5" s="17">
        <v>0</v>
      </c>
      <c r="DX5" s="17">
        <v>1</v>
      </c>
      <c r="DY5" s="17">
        <v>1</v>
      </c>
      <c r="DZ5" s="17">
        <v>8.5</v>
      </c>
      <c r="EA5" s="17">
        <v>4.5</v>
      </c>
      <c r="EB5" s="17">
        <v>6</v>
      </c>
      <c r="EC5" s="17">
        <v>4.5</v>
      </c>
      <c r="ED5" s="17">
        <v>4</v>
      </c>
      <c r="EE5" s="17">
        <v>0</v>
      </c>
      <c r="EF5" s="17">
        <v>16.5</v>
      </c>
      <c r="EG5" s="17">
        <v>5.5</v>
      </c>
      <c r="EH5" s="17">
        <v>0.5</v>
      </c>
      <c r="EI5" s="17">
        <v>41</v>
      </c>
      <c r="EJ5" s="17">
        <v>44.5</v>
      </c>
      <c r="EK5" s="17">
        <v>4.5</v>
      </c>
      <c r="EL5" s="17">
        <v>2.5</v>
      </c>
      <c r="EM5" s="17">
        <v>1</v>
      </c>
      <c r="EN5" s="17">
        <v>7</v>
      </c>
      <c r="EO5" s="17">
        <v>1</v>
      </c>
      <c r="EP5" s="17">
        <v>1.5</v>
      </c>
      <c r="EQ5" s="17">
        <v>8.5</v>
      </c>
      <c r="ER5" s="17">
        <v>2.5</v>
      </c>
      <c r="ES5" s="17">
        <v>0.5</v>
      </c>
      <c r="ET5" s="17">
        <v>0</v>
      </c>
      <c r="EU5" s="17">
        <v>5.5</v>
      </c>
      <c r="EV5" s="17">
        <v>0</v>
      </c>
      <c r="EW5" s="17">
        <v>10</v>
      </c>
      <c r="EX5" s="17">
        <v>4.5</v>
      </c>
      <c r="EY5" s="17">
        <v>4</v>
      </c>
      <c r="EZ5" s="17">
        <v>4</v>
      </c>
      <c r="FA5" s="17">
        <v>17.5</v>
      </c>
      <c r="FB5" s="17">
        <v>0.5</v>
      </c>
      <c r="FC5" s="17">
        <v>10.5</v>
      </c>
      <c r="FD5" s="17">
        <v>5.5</v>
      </c>
      <c r="FE5" s="17">
        <v>0</v>
      </c>
      <c r="FF5" s="17">
        <v>1.5</v>
      </c>
      <c r="FG5" s="17">
        <v>0</v>
      </c>
      <c r="FH5" s="17">
        <v>0.5</v>
      </c>
      <c r="FI5" s="17">
        <v>12</v>
      </c>
      <c r="FJ5" s="17">
        <v>10</v>
      </c>
      <c r="FK5" s="17">
        <v>7.5</v>
      </c>
      <c r="FL5" s="17">
        <v>30</v>
      </c>
      <c r="FM5" s="17">
        <v>15</v>
      </c>
      <c r="FN5" s="17">
        <v>95</v>
      </c>
      <c r="FO5" s="17">
        <v>0.5</v>
      </c>
      <c r="FP5" s="17">
        <v>6.5</v>
      </c>
      <c r="FQ5" s="17">
        <v>3.5</v>
      </c>
      <c r="FR5" s="17">
        <v>0.5</v>
      </c>
      <c r="FS5" s="17">
        <v>0</v>
      </c>
      <c r="FT5" s="18">
        <v>0</v>
      </c>
      <c r="FU5" s="17">
        <v>6</v>
      </c>
      <c r="FV5" s="17">
        <v>9</v>
      </c>
      <c r="FW5" s="17">
        <v>0.5</v>
      </c>
      <c r="FX5" s="17">
        <v>0.5</v>
      </c>
      <c r="FY5" s="11"/>
      <c r="FZ5" s="13">
        <f t="shared" si="0"/>
        <v>3807.5</v>
      </c>
      <c r="GA5" s="13"/>
      <c r="GB5" s="13"/>
      <c r="GC5" s="13"/>
      <c r="GD5" s="13"/>
      <c r="GE5" s="13"/>
      <c r="GF5" s="13"/>
      <c r="GG5" s="5"/>
      <c r="GH5" s="13"/>
      <c r="GI5" s="13"/>
      <c r="GJ5" s="13"/>
      <c r="GK5" s="13"/>
      <c r="GL5" s="13"/>
      <c r="GM5" s="13"/>
    </row>
    <row r="6" spans="1:256" s="14" customFormat="1" x14ac:dyDescent="0.2">
      <c r="A6" s="4" t="s">
        <v>221</v>
      </c>
      <c r="B6" s="2" t="s">
        <v>222</v>
      </c>
      <c r="C6" s="18">
        <f>SUM(C3:C5)</f>
        <v>7730.5</v>
      </c>
      <c r="D6" s="18">
        <f t="shared" ref="D6:BO6" si="1">SUM(D3:D5)</f>
        <v>39749</v>
      </c>
      <c r="E6" s="18">
        <f t="shared" si="1"/>
        <v>6634.5</v>
      </c>
      <c r="F6" s="18">
        <f t="shared" si="1"/>
        <v>15541.5</v>
      </c>
      <c r="G6" s="18">
        <f t="shared" si="1"/>
        <v>920.5</v>
      </c>
      <c r="H6" s="18">
        <f t="shared" si="1"/>
        <v>976</v>
      </c>
      <c r="I6" s="18">
        <f t="shared" si="1"/>
        <v>9146.5</v>
      </c>
      <c r="J6" s="18">
        <f t="shared" si="1"/>
        <v>1959</v>
      </c>
      <c r="K6" s="18">
        <f t="shared" si="1"/>
        <v>301</v>
      </c>
      <c r="L6" s="18">
        <f t="shared" si="1"/>
        <v>2520</v>
      </c>
      <c r="M6" s="18">
        <f t="shared" si="1"/>
        <v>1381.5</v>
      </c>
      <c r="N6" s="18">
        <f t="shared" si="1"/>
        <v>50679</v>
      </c>
      <c r="O6" s="18">
        <f t="shared" si="1"/>
        <v>14647.5</v>
      </c>
      <c r="P6" s="18">
        <f t="shared" si="1"/>
        <v>153.5</v>
      </c>
      <c r="Q6" s="18">
        <f t="shared" si="1"/>
        <v>37018.5</v>
      </c>
      <c r="R6" s="18">
        <f t="shared" si="1"/>
        <v>570.5</v>
      </c>
      <c r="S6" s="18">
        <f t="shared" si="1"/>
        <v>1278.5</v>
      </c>
      <c r="T6" s="18">
        <f t="shared" si="1"/>
        <v>127.5</v>
      </c>
      <c r="U6" s="18">
        <f t="shared" si="1"/>
        <v>47</v>
      </c>
      <c r="V6" s="18">
        <f t="shared" si="1"/>
        <v>255</v>
      </c>
      <c r="W6" s="18">
        <f t="shared" si="1"/>
        <v>121</v>
      </c>
      <c r="X6" s="18">
        <f t="shared" si="1"/>
        <v>40</v>
      </c>
      <c r="Y6" s="18">
        <f t="shared" si="1"/>
        <v>432</v>
      </c>
      <c r="Z6" s="18">
        <f t="shared" si="1"/>
        <v>240.5</v>
      </c>
      <c r="AA6" s="18">
        <f t="shared" si="1"/>
        <v>27650.5</v>
      </c>
      <c r="AB6" s="18">
        <f t="shared" si="1"/>
        <v>28629</v>
      </c>
      <c r="AC6" s="18">
        <f t="shared" si="1"/>
        <v>879</v>
      </c>
      <c r="AD6" s="18">
        <f t="shared" si="1"/>
        <v>1067</v>
      </c>
      <c r="AE6" s="18">
        <f t="shared" si="1"/>
        <v>109</v>
      </c>
      <c r="AF6" s="18">
        <f t="shared" si="1"/>
        <v>154</v>
      </c>
      <c r="AG6" s="18">
        <f t="shared" si="1"/>
        <v>827</v>
      </c>
      <c r="AH6" s="18">
        <f t="shared" si="1"/>
        <v>972</v>
      </c>
      <c r="AI6" s="18">
        <f t="shared" si="1"/>
        <v>360.5</v>
      </c>
      <c r="AJ6" s="18">
        <f t="shared" si="1"/>
        <v>204.5</v>
      </c>
      <c r="AK6" s="18">
        <f t="shared" si="1"/>
        <v>185.5</v>
      </c>
      <c r="AL6" s="18">
        <f t="shared" si="1"/>
        <v>247</v>
      </c>
      <c r="AM6" s="18">
        <f t="shared" si="1"/>
        <v>435</v>
      </c>
      <c r="AN6" s="18">
        <f t="shared" si="1"/>
        <v>361</v>
      </c>
      <c r="AO6" s="18">
        <f t="shared" si="1"/>
        <v>4630.5</v>
      </c>
      <c r="AP6" s="18">
        <f t="shared" si="1"/>
        <v>77510.5</v>
      </c>
      <c r="AQ6" s="18">
        <f t="shared" si="1"/>
        <v>257</v>
      </c>
      <c r="AR6" s="18">
        <f t="shared" si="1"/>
        <v>62124.5</v>
      </c>
      <c r="AS6" s="18">
        <f>SUM(AS3:AS5)</f>
        <v>6052</v>
      </c>
      <c r="AT6" s="18">
        <f t="shared" si="1"/>
        <v>2428.5</v>
      </c>
      <c r="AU6" s="18">
        <f t="shared" si="1"/>
        <v>303.5</v>
      </c>
      <c r="AV6" s="18">
        <f t="shared" si="1"/>
        <v>282.5</v>
      </c>
      <c r="AW6" s="18">
        <f t="shared" si="1"/>
        <v>180</v>
      </c>
      <c r="AX6" s="18">
        <f t="shared" si="1"/>
        <v>31.5</v>
      </c>
      <c r="AY6" s="18">
        <f t="shared" si="1"/>
        <v>432.5</v>
      </c>
      <c r="AZ6" s="18">
        <f t="shared" si="1"/>
        <v>10538.5</v>
      </c>
      <c r="BA6" s="18">
        <f t="shared" si="1"/>
        <v>8565.5</v>
      </c>
      <c r="BB6" s="18">
        <f t="shared" si="1"/>
        <v>7373</v>
      </c>
      <c r="BC6" s="18">
        <f t="shared" si="1"/>
        <v>26441.5</v>
      </c>
      <c r="BD6" s="18">
        <f t="shared" si="1"/>
        <v>4812</v>
      </c>
      <c r="BE6" s="18">
        <f t="shared" si="1"/>
        <v>1403.5</v>
      </c>
      <c r="BF6" s="18">
        <f t="shared" si="1"/>
        <v>23064.5</v>
      </c>
      <c r="BG6" s="18">
        <f t="shared" si="1"/>
        <v>856</v>
      </c>
      <c r="BH6" s="18">
        <f t="shared" si="1"/>
        <v>567.5</v>
      </c>
      <c r="BI6" s="18">
        <f t="shared" si="1"/>
        <v>219</v>
      </c>
      <c r="BJ6" s="18">
        <f t="shared" si="1"/>
        <v>5826.5</v>
      </c>
      <c r="BK6" s="18">
        <f t="shared" si="1"/>
        <v>18117</v>
      </c>
      <c r="BL6" s="18">
        <f t="shared" si="1"/>
        <v>177.5</v>
      </c>
      <c r="BM6" s="18">
        <f t="shared" si="1"/>
        <v>272</v>
      </c>
      <c r="BN6" s="18">
        <f t="shared" si="1"/>
        <v>3535</v>
      </c>
      <c r="BO6" s="18">
        <f t="shared" si="1"/>
        <v>1413.5</v>
      </c>
      <c r="BP6" s="18">
        <f t="shared" ref="BP6:EA6" si="2">SUM(BP3:BP5)</f>
        <v>194.5</v>
      </c>
      <c r="BQ6" s="18">
        <f t="shared" si="2"/>
        <v>5247.5</v>
      </c>
      <c r="BR6" s="18">
        <f t="shared" si="2"/>
        <v>4536.5</v>
      </c>
      <c r="BS6" s="18">
        <f t="shared" si="2"/>
        <v>930</v>
      </c>
      <c r="BT6" s="18">
        <f t="shared" si="2"/>
        <v>366.5</v>
      </c>
      <c r="BU6" s="18">
        <f t="shared" si="2"/>
        <v>429</v>
      </c>
      <c r="BV6" s="18">
        <f t="shared" si="2"/>
        <v>1163</v>
      </c>
      <c r="BW6" s="18">
        <f t="shared" si="2"/>
        <v>1777</v>
      </c>
      <c r="BX6" s="18">
        <f t="shared" si="2"/>
        <v>65</v>
      </c>
      <c r="BY6" s="18">
        <f t="shared" si="2"/>
        <v>456.5</v>
      </c>
      <c r="BZ6" s="18">
        <f t="shared" si="2"/>
        <v>178.5</v>
      </c>
      <c r="CA6" s="18">
        <f t="shared" si="2"/>
        <v>186.5</v>
      </c>
      <c r="CB6" s="18">
        <f t="shared" si="2"/>
        <v>79314.5</v>
      </c>
      <c r="CC6" s="18">
        <f t="shared" si="2"/>
        <v>153</v>
      </c>
      <c r="CD6" s="18">
        <f t="shared" si="2"/>
        <v>64.5</v>
      </c>
      <c r="CE6" s="18">
        <f t="shared" si="2"/>
        <v>159.5</v>
      </c>
      <c r="CF6" s="18">
        <f t="shared" si="2"/>
        <v>103.5</v>
      </c>
      <c r="CG6" s="18">
        <f t="shared" si="2"/>
        <v>144.5</v>
      </c>
      <c r="CH6" s="18">
        <f t="shared" si="2"/>
        <v>121.5</v>
      </c>
      <c r="CI6" s="18">
        <f t="shared" si="2"/>
        <v>708.5</v>
      </c>
      <c r="CJ6" s="18">
        <f t="shared" si="2"/>
        <v>955.5</v>
      </c>
      <c r="CK6" s="18">
        <f t="shared" si="2"/>
        <v>4228</v>
      </c>
      <c r="CL6" s="18">
        <f t="shared" si="2"/>
        <v>1259.5</v>
      </c>
      <c r="CM6" s="18">
        <f t="shared" si="2"/>
        <v>716.5</v>
      </c>
      <c r="CN6" s="18">
        <f t="shared" si="2"/>
        <v>26493.5</v>
      </c>
      <c r="CO6" s="18">
        <f t="shared" si="2"/>
        <v>14887</v>
      </c>
      <c r="CP6" s="18">
        <f t="shared" si="2"/>
        <v>1016.5</v>
      </c>
      <c r="CQ6" s="18">
        <f t="shared" si="2"/>
        <v>980</v>
      </c>
      <c r="CR6" s="18">
        <f t="shared" si="2"/>
        <v>176.5</v>
      </c>
      <c r="CS6" s="18">
        <f t="shared" si="2"/>
        <v>348.5</v>
      </c>
      <c r="CT6" s="18">
        <f t="shared" si="2"/>
        <v>89.5</v>
      </c>
      <c r="CU6" s="18">
        <f t="shared" si="2"/>
        <v>464.5</v>
      </c>
      <c r="CV6" s="18">
        <f t="shared" si="2"/>
        <v>41</v>
      </c>
      <c r="CW6" s="18">
        <f t="shared" si="2"/>
        <v>153.5</v>
      </c>
      <c r="CX6" s="18">
        <f t="shared" si="2"/>
        <v>449.5</v>
      </c>
      <c r="CY6" s="18">
        <f t="shared" si="2"/>
        <v>93.5</v>
      </c>
      <c r="CZ6" s="18">
        <f t="shared" si="2"/>
        <v>2082.5</v>
      </c>
      <c r="DA6" s="18">
        <f t="shared" si="2"/>
        <v>182.5</v>
      </c>
      <c r="DB6" s="18">
        <f t="shared" si="2"/>
        <v>309</v>
      </c>
      <c r="DC6" s="18">
        <f t="shared" si="2"/>
        <v>178.5</v>
      </c>
      <c r="DD6" s="18">
        <f t="shared" si="2"/>
        <v>125.5</v>
      </c>
      <c r="DE6" s="18">
        <f t="shared" si="2"/>
        <v>399.5</v>
      </c>
      <c r="DF6" s="18">
        <f t="shared" si="2"/>
        <v>20440</v>
      </c>
      <c r="DG6" s="18">
        <f t="shared" si="2"/>
        <v>79.5</v>
      </c>
      <c r="DH6" s="18">
        <f t="shared" si="2"/>
        <v>1990.5</v>
      </c>
      <c r="DI6" s="18">
        <f t="shared" si="2"/>
        <v>2620.5</v>
      </c>
      <c r="DJ6" s="18">
        <f t="shared" si="2"/>
        <v>692.5</v>
      </c>
      <c r="DK6" s="18">
        <f t="shared" si="2"/>
        <v>367.5</v>
      </c>
      <c r="DL6" s="18">
        <f t="shared" si="2"/>
        <v>5714.5</v>
      </c>
      <c r="DM6" s="18">
        <f t="shared" si="2"/>
        <v>218</v>
      </c>
      <c r="DN6" s="18">
        <f t="shared" si="2"/>
        <v>1441.5</v>
      </c>
      <c r="DO6" s="18">
        <f t="shared" si="2"/>
        <v>2845.5</v>
      </c>
      <c r="DP6" s="18">
        <f t="shared" si="2"/>
        <v>191</v>
      </c>
      <c r="DQ6" s="18">
        <f t="shared" si="2"/>
        <v>484.5</v>
      </c>
      <c r="DR6" s="18">
        <f t="shared" si="2"/>
        <v>1254.5</v>
      </c>
      <c r="DS6" s="18">
        <f t="shared" si="2"/>
        <v>758</v>
      </c>
      <c r="DT6" s="18">
        <f t="shared" si="2"/>
        <v>132</v>
      </c>
      <c r="DU6" s="18">
        <f t="shared" si="2"/>
        <v>398.5</v>
      </c>
      <c r="DV6" s="18">
        <f t="shared" si="2"/>
        <v>205.5</v>
      </c>
      <c r="DW6" s="18">
        <f t="shared" si="2"/>
        <v>326</v>
      </c>
      <c r="DX6" s="18">
        <f t="shared" si="2"/>
        <v>178</v>
      </c>
      <c r="DY6" s="18">
        <f t="shared" si="2"/>
        <v>318.5</v>
      </c>
      <c r="DZ6" s="18">
        <f t="shared" si="2"/>
        <v>924</v>
      </c>
      <c r="EA6" s="18">
        <f t="shared" si="2"/>
        <v>502.5</v>
      </c>
      <c r="EB6" s="18">
        <f t="shared" ref="EB6:FX6" si="3">SUM(EB3:EB5)</f>
        <v>551</v>
      </c>
      <c r="EC6" s="18">
        <f t="shared" si="3"/>
        <v>284</v>
      </c>
      <c r="ED6" s="18">
        <f t="shared" si="3"/>
        <v>1614.5</v>
      </c>
      <c r="EE6" s="18">
        <f t="shared" si="3"/>
        <v>190</v>
      </c>
      <c r="EF6" s="18">
        <f t="shared" si="3"/>
        <v>1484.5</v>
      </c>
      <c r="EG6" s="18">
        <f t="shared" si="3"/>
        <v>263.5</v>
      </c>
      <c r="EH6" s="18">
        <f t="shared" si="3"/>
        <v>202.5</v>
      </c>
      <c r="EI6" s="18">
        <f t="shared" si="3"/>
        <v>16108</v>
      </c>
      <c r="EJ6" s="18">
        <f t="shared" si="3"/>
        <v>8674.5</v>
      </c>
      <c r="EK6" s="18">
        <f t="shared" si="3"/>
        <v>630.5</v>
      </c>
      <c r="EL6" s="18">
        <f t="shared" si="3"/>
        <v>470.5</v>
      </c>
      <c r="EM6" s="18">
        <f t="shared" si="3"/>
        <v>432.5</v>
      </c>
      <c r="EN6" s="18">
        <f t="shared" si="3"/>
        <v>1038</v>
      </c>
      <c r="EO6" s="18">
        <f t="shared" si="3"/>
        <v>435.5</v>
      </c>
      <c r="EP6" s="18">
        <f t="shared" si="3"/>
        <v>363.5</v>
      </c>
      <c r="EQ6" s="18">
        <f t="shared" si="3"/>
        <v>2315</v>
      </c>
      <c r="ER6" s="18">
        <f t="shared" si="3"/>
        <v>361</v>
      </c>
      <c r="ES6" s="18">
        <f t="shared" si="3"/>
        <v>118</v>
      </c>
      <c r="ET6" s="18">
        <f t="shared" si="3"/>
        <v>163.5</v>
      </c>
      <c r="EU6" s="18">
        <f t="shared" si="3"/>
        <v>595.5</v>
      </c>
      <c r="EV6" s="18">
        <f t="shared" si="3"/>
        <v>62</v>
      </c>
      <c r="EW6" s="18">
        <f t="shared" si="3"/>
        <v>788.5</v>
      </c>
      <c r="EX6" s="18">
        <f t="shared" si="3"/>
        <v>244</v>
      </c>
      <c r="EY6" s="18">
        <f t="shared" si="3"/>
        <v>900.5</v>
      </c>
      <c r="EZ6" s="18">
        <f t="shared" si="3"/>
        <v>108</v>
      </c>
      <c r="FA6" s="18">
        <f t="shared" si="3"/>
        <v>2976.5</v>
      </c>
      <c r="FB6" s="18">
        <f t="shared" si="3"/>
        <v>325</v>
      </c>
      <c r="FC6" s="18">
        <f t="shared" si="3"/>
        <v>2401</v>
      </c>
      <c r="FD6" s="18">
        <f t="shared" si="3"/>
        <v>337</v>
      </c>
      <c r="FE6" s="18">
        <f t="shared" si="3"/>
        <v>106.5</v>
      </c>
      <c r="FF6" s="18">
        <f t="shared" si="3"/>
        <v>182.5</v>
      </c>
      <c r="FG6" s="18">
        <f t="shared" si="3"/>
        <v>116</v>
      </c>
      <c r="FH6" s="18">
        <f t="shared" si="3"/>
        <v>78</v>
      </c>
      <c r="FI6" s="18">
        <f t="shared" si="3"/>
        <v>1746.5</v>
      </c>
      <c r="FJ6" s="18">
        <f t="shared" si="3"/>
        <v>1781.5</v>
      </c>
      <c r="FK6" s="18">
        <f t="shared" si="3"/>
        <v>2112.5</v>
      </c>
      <c r="FL6" s="18">
        <f t="shared" si="3"/>
        <v>4516.5</v>
      </c>
      <c r="FM6" s="18">
        <f t="shared" si="3"/>
        <v>3252.5</v>
      </c>
      <c r="FN6" s="18">
        <f t="shared" si="3"/>
        <v>19477.5</v>
      </c>
      <c r="FO6" s="18">
        <f t="shared" si="3"/>
        <v>1068.5</v>
      </c>
      <c r="FP6" s="18">
        <f t="shared" si="3"/>
        <v>2131</v>
      </c>
      <c r="FQ6" s="18">
        <f t="shared" si="3"/>
        <v>745.5</v>
      </c>
      <c r="FR6" s="18">
        <f t="shared" si="3"/>
        <v>148</v>
      </c>
      <c r="FS6" s="18">
        <f t="shared" si="3"/>
        <v>179</v>
      </c>
      <c r="FT6" s="18">
        <f t="shared" si="3"/>
        <v>81</v>
      </c>
      <c r="FU6" s="18">
        <f t="shared" si="3"/>
        <v>738.5</v>
      </c>
      <c r="FV6" s="18">
        <f t="shared" si="3"/>
        <v>652</v>
      </c>
      <c r="FW6" s="18">
        <f t="shared" si="3"/>
        <v>147.5</v>
      </c>
      <c r="FX6" s="18">
        <f t="shared" si="3"/>
        <v>57</v>
      </c>
      <c r="FY6" s="16"/>
      <c r="FZ6" s="16">
        <f t="shared" si="0"/>
        <v>799737</v>
      </c>
      <c r="GA6" s="16"/>
      <c r="GB6" s="13"/>
      <c r="GC6" s="16"/>
      <c r="GD6" s="16"/>
      <c r="GE6" s="16"/>
      <c r="GF6" s="16"/>
      <c r="GG6" s="19"/>
      <c r="GH6" s="19"/>
      <c r="GI6" s="19"/>
      <c r="GJ6" s="19"/>
      <c r="GK6" s="19"/>
      <c r="GL6" s="19"/>
      <c r="GM6" s="19"/>
    </row>
    <row r="7" spans="1:256" s="14" customFormat="1" x14ac:dyDescent="0.2">
      <c r="A7" s="4" t="s">
        <v>223</v>
      </c>
      <c r="B7" s="2" t="s">
        <v>224</v>
      </c>
      <c r="C7" s="18">
        <v>2111</v>
      </c>
      <c r="D7" s="18">
        <v>2540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127</v>
      </c>
      <c r="S7" s="18">
        <v>3</v>
      </c>
      <c r="T7" s="18">
        <v>0</v>
      </c>
      <c r="U7" s="18">
        <v>0</v>
      </c>
      <c r="V7" s="18">
        <v>0</v>
      </c>
      <c r="W7" s="18">
        <v>71</v>
      </c>
      <c r="X7" s="18">
        <v>0</v>
      </c>
      <c r="Y7" s="18">
        <v>0</v>
      </c>
      <c r="Z7" s="18">
        <v>0</v>
      </c>
      <c r="AA7" s="18">
        <v>0</v>
      </c>
      <c r="AB7" s="18">
        <v>119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125</v>
      </c>
      <c r="AQ7" s="18">
        <v>3</v>
      </c>
      <c r="AR7" s="18">
        <v>3148.5</v>
      </c>
      <c r="AS7" s="18">
        <v>0</v>
      </c>
      <c r="AT7" s="18">
        <v>0</v>
      </c>
      <c r="AU7" s="18">
        <v>0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0</v>
      </c>
      <c r="BB7" s="18">
        <v>0</v>
      </c>
      <c r="BC7" s="18">
        <v>229</v>
      </c>
      <c r="BD7" s="18">
        <v>0</v>
      </c>
      <c r="BE7" s="18">
        <v>0</v>
      </c>
      <c r="BF7" s="18">
        <v>293.5</v>
      </c>
      <c r="BG7" s="18">
        <v>0</v>
      </c>
      <c r="BH7" s="18">
        <v>0</v>
      </c>
      <c r="BI7" s="18">
        <v>0</v>
      </c>
      <c r="BJ7" s="18">
        <v>0</v>
      </c>
      <c r="BK7" s="18">
        <v>3938.5</v>
      </c>
      <c r="BL7" s="18">
        <v>2.5</v>
      </c>
      <c r="BM7" s="18">
        <v>0</v>
      </c>
      <c r="BN7" s="18">
        <v>0</v>
      </c>
      <c r="BO7" s="18">
        <v>0</v>
      </c>
      <c r="BP7" s="18">
        <v>0</v>
      </c>
      <c r="BQ7" s="18">
        <v>0</v>
      </c>
      <c r="BR7" s="18">
        <v>0</v>
      </c>
      <c r="BS7" s="18">
        <v>0</v>
      </c>
      <c r="BT7" s="18">
        <v>0</v>
      </c>
      <c r="BU7" s="18">
        <v>0</v>
      </c>
      <c r="BV7" s="18">
        <v>0</v>
      </c>
      <c r="BW7" s="18">
        <v>0</v>
      </c>
      <c r="BX7" s="18">
        <v>0</v>
      </c>
      <c r="BY7" s="18">
        <v>0</v>
      </c>
      <c r="BZ7" s="18">
        <v>0</v>
      </c>
      <c r="CA7" s="18">
        <v>0</v>
      </c>
      <c r="CB7" s="18">
        <v>264</v>
      </c>
      <c r="CC7" s="18">
        <v>0</v>
      </c>
      <c r="CD7" s="18">
        <v>0</v>
      </c>
      <c r="CE7" s="18">
        <v>0</v>
      </c>
      <c r="CF7" s="18">
        <v>0</v>
      </c>
      <c r="CG7" s="18">
        <v>0</v>
      </c>
      <c r="CH7" s="18">
        <v>0</v>
      </c>
      <c r="CI7" s="18">
        <v>0</v>
      </c>
      <c r="CJ7" s="18">
        <v>0</v>
      </c>
      <c r="CK7" s="18">
        <v>11.5</v>
      </c>
      <c r="CL7" s="18">
        <v>2</v>
      </c>
      <c r="CM7" s="18">
        <v>3</v>
      </c>
      <c r="CN7" s="18">
        <v>139.5</v>
      </c>
      <c r="CO7" s="18">
        <v>59.5</v>
      </c>
      <c r="CP7" s="18">
        <v>0</v>
      </c>
      <c r="CQ7" s="18">
        <v>0</v>
      </c>
      <c r="CR7" s="18">
        <v>0</v>
      </c>
      <c r="CS7" s="18">
        <v>0</v>
      </c>
      <c r="CT7" s="18">
        <v>0</v>
      </c>
      <c r="CU7" s="18">
        <v>426</v>
      </c>
      <c r="CV7" s="18">
        <v>0</v>
      </c>
      <c r="CW7" s="18">
        <v>0</v>
      </c>
      <c r="CX7" s="18">
        <v>0</v>
      </c>
      <c r="CY7" s="18">
        <v>66.5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7.5</v>
      </c>
      <c r="DJ7" s="18">
        <v>12</v>
      </c>
      <c r="DK7" s="18">
        <v>2</v>
      </c>
      <c r="DL7" s="18">
        <v>0</v>
      </c>
      <c r="DM7" s="18">
        <v>0</v>
      </c>
      <c r="DN7" s="18">
        <v>0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18">
        <v>0</v>
      </c>
      <c r="DZ7" s="18">
        <v>0</v>
      </c>
      <c r="EA7" s="18">
        <v>0</v>
      </c>
      <c r="EB7" s="18">
        <v>0</v>
      </c>
      <c r="EC7" s="18">
        <v>0</v>
      </c>
      <c r="ED7" s="18">
        <v>0</v>
      </c>
      <c r="EE7" s="18">
        <v>0</v>
      </c>
      <c r="EF7" s="18">
        <v>0</v>
      </c>
      <c r="EG7" s="18">
        <v>0</v>
      </c>
      <c r="EH7" s="18">
        <v>0</v>
      </c>
      <c r="EI7" s="18">
        <v>0</v>
      </c>
      <c r="EJ7" s="18">
        <v>0</v>
      </c>
      <c r="EK7" s="18">
        <v>0</v>
      </c>
      <c r="EL7" s="18">
        <v>0</v>
      </c>
      <c r="EM7" s="18">
        <v>0</v>
      </c>
      <c r="EN7" s="18">
        <v>75</v>
      </c>
      <c r="EO7" s="18">
        <v>0</v>
      </c>
      <c r="EP7" s="18">
        <v>0</v>
      </c>
      <c r="EQ7" s="18">
        <v>0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0</v>
      </c>
      <c r="EY7" s="18">
        <v>669</v>
      </c>
      <c r="EZ7" s="18">
        <v>0</v>
      </c>
      <c r="FA7" s="18">
        <v>0</v>
      </c>
      <c r="FB7" s="18">
        <v>0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0</v>
      </c>
      <c r="FI7" s="18">
        <v>0</v>
      </c>
      <c r="FJ7" s="18">
        <v>0</v>
      </c>
      <c r="FK7" s="18">
        <v>0</v>
      </c>
      <c r="FL7" s="18">
        <v>0</v>
      </c>
      <c r="FM7" s="18">
        <v>0</v>
      </c>
      <c r="FN7" s="18">
        <v>96</v>
      </c>
      <c r="FO7" s="18">
        <v>0</v>
      </c>
      <c r="FP7" s="18">
        <v>0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2"/>
      <c r="FZ7" s="16">
        <f t="shared" si="0"/>
        <v>14544.5</v>
      </c>
      <c r="GA7" s="16"/>
      <c r="GB7" s="16"/>
      <c r="GC7" s="16"/>
      <c r="GD7" s="16"/>
      <c r="GE7" s="16"/>
      <c r="GF7" s="16"/>
      <c r="GG7" s="19"/>
      <c r="GH7" s="19"/>
      <c r="GI7" s="19"/>
      <c r="GJ7" s="19"/>
      <c r="GK7" s="19"/>
      <c r="GL7" s="19"/>
      <c r="GM7" s="19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x14ac:dyDescent="0.2">
      <c r="A8" s="4" t="s">
        <v>225</v>
      </c>
      <c r="B8" s="2" t="s">
        <v>226</v>
      </c>
      <c r="C8" s="18">
        <v>6</v>
      </c>
      <c r="D8" s="18">
        <v>0</v>
      </c>
      <c r="E8" s="18">
        <v>0</v>
      </c>
      <c r="F8" s="18">
        <v>0</v>
      </c>
      <c r="G8" s="18">
        <v>0</v>
      </c>
      <c r="H8" s="18">
        <v>4</v>
      </c>
      <c r="I8" s="18">
        <v>1</v>
      </c>
      <c r="J8" s="18">
        <v>0</v>
      </c>
      <c r="K8" s="18">
        <v>0</v>
      </c>
      <c r="L8" s="18">
        <v>0</v>
      </c>
      <c r="M8" s="18">
        <v>0</v>
      </c>
      <c r="N8" s="18">
        <v>11</v>
      </c>
      <c r="O8" s="18">
        <v>0</v>
      </c>
      <c r="P8" s="18">
        <v>0</v>
      </c>
      <c r="Q8" s="18">
        <v>131.5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3</v>
      </c>
      <c r="AC8" s="18">
        <v>3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4</v>
      </c>
      <c r="AP8" s="18">
        <v>72.5</v>
      </c>
      <c r="AQ8" s="18">
        <v>1</v>
      </c>
      <c r="AR8" s="18">
        <v>0</v>
      </c>
      <c r="AS8" s="18">
        <v>7</v>
      </c>
      <c r="AT8" s="18">
        <v>7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8">
        <v>2.5</v>
      </c>
      <c r="BA8" s="18">
        <v>0.5</v>
      </c>
      <c r="BB8" s="18">
        <v>0</v>
      </c>
      <c r="BC8" s="18">
        <v>12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13.5</v>
      </c>
      <c r="BL8" s="18">
        <v>9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T8" s="18">
        <v>0</v>
      </c>
      <c r="BU8" s="18">
        <v>0</v>
      </c>
      <c r="BV8" s="18">
        <v>0</v>
      </c>
      <c r="BW8" s="18">
        <v>0</v>
      </c>
      <c r="BX8" s="18">
        <v>0</v>
      </c>
      <c r="BY8" s="18">
        <v>0</v>
      </c>
      <c r="BZ8" s="18">
        <v>0</v>
      </c>
      <c r="CA8" s="18">
        <v>0</v>
      </c>
      <c r="CB8" s="18">
        <v>37</v>
      </c>
      <c r="CC8" s="18">
        <v>0</v>
      </c>
      <c r="CD8" s="18">
        <v>0</v>
      </c>
      <c r="CE8" s="18">
        <v>0</v>
      </c>
      <c r="CF8" s="18">
        <v>0</v>
      </c>
      <c r="CG8" s="18">
        <v>0</v>
      </c>
      <c r="CH8" s="18">
        <v>0</v>
      </c>
      <c r="CI8" s="18">
        <v>0</v>
      </c>
      <c r="CJ8" s="18">
        <v>0</v>
      </c>
      <c r="CK8" s="18">
        <v>0</v>
      </c>
      <c r="CL8" s="18">
        <v>0</v>
      </c>
      <c r="CM8" s="18">
        <v>0</v>
      </c>
      <c r="CN8" s="18">
        <v>16</v>
      </c>
      <c r="CO8" s="18">
        <v>14.5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2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14.5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4</v>
      </c>
      <c r="EA8" s="18">
        <v>0</v>
      </c>
      <c r="EB8" s="18">
        <v>0</v>
      </c>
      <c r="EC8" s="18">
        <v>0</v>
      </c>
      <c r="ED8" s="18">
        <v>0</v>
      </c>
      <c r="EE8" s="18">
        <v>4</v>
      </c>
      <c r="EF8" s="18">
        <v>4</v>
      </c>
      <c r="EG8" s="18">
        <v>0</v>
      </c>
      <c r="EH8" s="18">
        <v>3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1</v>
      </c>
      <c r="FJ8" s="18">
        <v>0</v>
      </c>
      <c r="FK8" s="18">
        <v>0</v>
      </c>
      <c r="FL8" s="18">
        <v>0</v>
      </c>
      <c r="FM8" s="18">
        <v>0</v>
      </c>
      <c r="FN8" s="18">
        <v>2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/>
      <c r="FZ8" s="16">
        <f t="shared" si="0"/>
        <v>390.5</v>
      </c>
      <c r="GA8" s="16"/>
      <c r="GB8" s="16"/>
      <c r="GC8" s="16"/>
      <c r="GD8" s="16"/>
      <c r="GE8" s="16"/>
      <c r="GF8" s="16"/>
      <c r="GG8" s="19"/>
      <c r="GH8" s="19"/>
      <c r="GI8" s="19"/>
      <c r="GJ8" s="19"/>
      <c r="GK8" s="19"/>
      <c r="GL8" s="19"/>
      <c r="GM8" s="19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x14ac:dyDescent="0.2">
      <c r="A9" s="3" t="s">
        <v>227</v>
      </c>
      <c r="B9" s="2" t="s">
        <v>228</v>
      </c>
      <c r="C9" s="13">
        <f>C6-C7-C8</f>
        <v>5613.5</v>
      </c>
      <c r="D9" s="13">
        <f t="shared" ref="D9:BO9" si="4">D6-D7-D8</f>
        <v>37209</v>
      </c>
      <c r="E9" s="13">
        <f t="shared" si="4"/>
        <v>6634.5</v>
      </c>
      <c r="F9" s="13">
        <f t="shared" si="4"/>
        <v>15541.5</v>
      </c>
      <c r="G9" s="13">
        <f t="shared" si="4"/>
        <v>920.5</v>
      </c>
      <c r="H9" s="13">
        <f t="shared" si="4"/>
        <v>972</v>
      </c>
      <c r="I9" s="13">
        <f t="shared" si="4"/>
        <v>9145.5</v>
      </c>
      <c r="J9" s="13">
        <f t="shared" si="4"/>
        <v>1959</v>
      </c>
      <c r="K9" s="13">
        <f t="shared" si="4"/>
        <v>301</v>
      </c>
      <c r="L9" s="13">
        <f t="shared" si="4"/>
        <v>2520</v>
      </c>
      <c r="M9" s="13">
        <f t="shared" si="4"/>
        <v>1381.5</v>
      </c>
      <c r="N9" s="13">
        <f t="shared" si="4"/>
        <v>50668</v>
      </c>
      <c r="O9" s="13">
        <f t="shared" si="4"/>
        <v>14647.5</v>
      </c>
      <c r="P9" s="13">
        <f t="shared" si="4"/>
        <v>153.5</v>
      </c>
      <c r="Q9" s="13">
        <f t="shared" si="4"/>
        <v>36887</v>
      </c>
      <c r="R9" s="13">
        <f t="shared" si="4"/>
        <v>443.5</v>
      </c>
      <c r="S9" s="13">
        <f t="shared" si="4"/>
        <v>1275.5</v>
      </c>
      <c r="T9" s="13">
        <f t="shared" si="4"/>
        <v>127.5</v>
      </c>
      <c r="U9" s="13">
        <f t="shared" si="4"/>
        <v>47</v>
      </c>
      <c r="V9" s="13">
        <f t="shared" si="4"/>
        <v>255</v>
      </c>
      <c r="W9" s="13">
        <f t="shared" si="4"/>
        <v>50</v>
      </c>
      <c r="X9" s="13">
        <f t="shared" si="4"/>
        <v>40</v>
      </c>
      <c r="Y9" s="13">
        <f t="shared" si="4"/>
        <v>432</v>
      </c>
      <c r="Z9" s="13">
        <f t="shared" si="4"/>
        <v>240.5</v>
      </c>
      <c r="AA9" s="13">
        <f t="shared" si="4"/>
        <v>27650.5</v>
      </c>
      <c r="AB9" s="13">
        <f t="shared" si="4"/>
        <v>28507</v>
      </c>
      <c r="AC9" s="13">
        <f t="shared" si="4"/>
        <v>876</v>
      </c>
      <c r="AD9" s="13">
        <f t="shared" si="4"/>
        <v>1067</v>
      </c>
      <c r="AE9" s="13">
        <f t="shared" si="4"/>
        <v>109</v>
      </c>
      <c r="AF9" s="13">
        <f t="shared" si="4"/>
        <v>154</v>
      </c>
      <c r="AG9" s="13">
        <f t="shared" si="4"/>
        <v>827</v>
      </c>
      <c r="AH9" s="13">
        <f t="shared" si="4"/>
        <v>972</v>
      </c>
      <c r="AI9" s="13">
        <f t="shared" si="4"/>
        <v>360.5</v>
      </c>
      <c r="AJ9" s="13">
        <f t="shared" si="4"/>
        <v>204.5</v>
      </c>
      <c r="AK9" s="13">
        <f t="shared" si="4"/>
        <v>185.5</v>
      </c>
      <c r="AL9" s="13">
        <f t="shared" si="4"/>
        <v>247</v>
      </c>
      <c r="AM9" s="13">
        <f t="shared" si="4"/>
        <v>435</v>
      </c>
      <c r="AN9" s="13">
        <f t="shared" si="4"/>
        <v>361</v>
      </c>
      <c r="AO9" s="13">
        <f t="shared" si="4"/>
        <v>4626.5</v>
      </c>
      <c r="AP9" s="13">
        <f t="shared" si="4"/>
        <v>77313</v>
      </c>
      <c r="AQ9" s="13">
        <f t="shared" si="4"/>
        <v>253</v>
      </c>
      <c r="AR9" s="13">
        <f t="shared" si="4"/>
        <v>58976</v>
      </c>
      <c r="AS9" s="13">
        <f t="shared" si="4"/>
        <v>6045</v>
      </c>
      <c r="AT9" s="13">
        <f t="shared" si="4"/>
        <v>2421.5</v>
      </c>
      <c r="AU9" s="13">
        <f t="shared" si="4"/>
        <v>303.5</v>
      </c>
      <c r="AV9" s="13">
        <f t="shared" si="4"/>
        <v>282.5</v>
      </c>
      <c r="AW9" s="13">
        <f t="shared" si="4"/>
        <v>180</v>
      </c>
      <c r="AX9" s="13">
        <f t="shared" si="4"/>
        <v>31.5</v>
      </c>
      <c r="AY9" s="13">
        <f t="shared" si="4"/>
        <v>432.5</v>
      </c>
      <c r="AZ9" s="13">
        <f t="shared" si="4"/>
        <v>10536</v>
      </c>
      <c r="BA9" s="13">
        <f t="shared" si="4"/>
        <v>8565</v>
      </c>
      <c r="BB9" s="13">
        <f t="shared" si="4"/>
        <v>7373</v>
      </c>
      <c r="BC9" s="13">
        <f t="shared" si="4"/>
        <v>26200.5</v>
      </c>
      <c r="BD9" s="13">
        <f t="shared" si="4"/>
        <v>4812</v>
      </c>
      <c r="BE9" s="13">
        <f t="shared" si="4"/>
        <v>1403.5</v>
      </c>
      <c r="BF9" s="13">
        <f t="shared" si="4"/>
        <v>22771</v>
      </c>
      <c r="BG9" s="13">
        <f t="shared" si="4"/>
        <v>856</v>
      </c>
      <c r="BH9" s="13">
        <f t="shared" si="4"/>
        <v>567.5</v>
      </c>
      <c r="BI9" s="13">
        <f t="shared" si="4"/>
        <v>219</v>
      </c>
      <c r="BJ9" s="13">
        <f t="shared" si="4"/>
        <v>5826.5</v>
      </c>
      <c r="BK9" s="13">
        <f t="shared" si="4"/>
        <v>14165</v>
      </c>
      <c r="BL9" s="13">
        <f t="shared" si="4"/>
        <v>166</v>
      </c>
      <c r="BM9" s="13">
        <f t="shared" si="4"/>
        <v>272</v>
      </c>
      <c r="BN9" s="13">
        <f t="shared" si="4"/>
        <v>3535</v>
      </c>
      <c r="BO9" s="13">
        <f t="shared" si="4"/>
        <v>1413.5</v>
      </c>
      <c r="BP9" s="13">
        <f t="shared" ref="BP9:EA9" si="5">BP6-BP7-BP8</f>
        <v>194.5</v>
      </c>
      <c r="BQ9" s="13">
        <f t="shared" si="5"/>
        <v>5247.5</v>
      </c>
      <c r="BR9" s="13">
        <f t="shared" si="5"/>
        <v>4536.5</v>
      </c>
      <c r="BS9" s="13">
        <f t="shared" si="5"/>
        <v>930</v>
      </c>
      <c r="BT9" s="13">
        <f t="shared" si="5"/>
        <v>366.5</v>
      </c>
      <c r="BU9" s="13">
        <f t="shared" si="5"/>
        <v>429</v>
      </c>
      <c r="BV9" s="13">
        <f t="shared" si="5"/>
        <v>1163</v>
      </c>
      <c r="BW9" s="13">
        <f t="shared" si="5"/>
        <v>1777</v>
      </c>
      <c r="BX9" s="13">
        <f t="shared" si="5"/>
        <v>65</v>
      </c>
      <c r="BY9" s="13">
        <f t="shared" si="5"/>
        <v>456.5</v>
      </c>
      <c r="BZ9" s="13">
        <f t="shared" si="5"/>
        <v>178.5</v>
      </c>
      <c r="CA9" s="13">
        <f t="shared" si="5"/>
        <v>186.5</v>
      </c>
      <c r="CB9" s="13">
        <f t="shared" si="5"/>
        <v>79013.5</v>
      </c>
      <c r="CC9" s="13">
        <f t="shared" si="5"/>
        <v>153</v>
      </c>
      <c r="CD9" s="13">
        <f t="shared" si="5"/>
        <v>64.5</v>
      </c>
      <c r="CE9" s="13">
        <f t="shared" si="5"/>
        <v>159.5</v>
      </c>
      <c r="CF9" s="13">
        <f t="shared" si="5"/>
        <v>103.5</v>
      </c>
      <c r="CG9" s="13">
        <f t="shared" si="5"/>
        <v>144.5</v>
      </c>
      <c r="CH9" s="13">
        <f t="shared" si="5"/>
        <v>121.5</v>
      </c>
      <c r="CI9" s="13">
        <f t="shared" si="5"/>
        <v>708.5</v>
      </c>
      <c r="CJ9" s="13">
        <f t="shared" si="5"/>
        <v>955.5</v>
      </c>
      <c r="CK9" s="13">
        <f t="shared" si="5"/>
        <v>4216.5</v>
      </c>
      <c r="CL9" s="13">
        <f t="shared" si="5"/>
        <v>1257.5</v>
      </c>
      <c r="CM9" s="13">
        <f t="shared" si="5"/>
        <v>713.5</v>
      </c>
      <c r="CN9" s="13">
        <f t="shared" si="5"/>
        <v>26338</v>
      </c>
      <c r="CO9" s="13">
        <f t="shared" si="5"/>
        <v>14813</v>
      </c>
      <c r="CP9" s="13">
        <f t="shared" si="5"/>
        <v>1016.5</v>
      </c>
      <c r="CQ9" s="13">
        <f t="shared" si="5"/>
        <v>980</v>
      </c>
      <c r="CR9" s="13">
        <f t="shared" si="5"/>
        <v>176.5</v>
      </c>
      <c r="CS9" s="13">
        <f t="shared" si="5"/>
        <v>348.5</v>
      </c>
      <c r="CT9" s="13">
        <f t="shared" si="5"/>
        <v>89.5</v>
      </c>
      <c r="CU9" s="13">
        <f t="shared" si="5"/>
        <v>36.5</v>
      </c>
      <c r="CV9" s="13">
        <f t="shared" si="5"/>
        <v>41</v>
      </c>
      <c r="CW9" s="13">
        <f t="shared" si="5"/>
        <v>153.5</v>
      </c>
      <c r="CX9" s="13">
        <f t="shared" si="5"/>
        <v>449.5</v>
      </c>
      <c r="CY9" s="13">
        <f t="shared" si="5"/>
        <v>27</v>
      </c>
      <c r="CZ9" s="13">
        <f t="shared" si="5"/>
        <v>2082.5</v>
      </c>
      <c r="DA9" s="13">
        <f t="shared" si="5"/>
        <v>182.5</v>
      </c>
      <c r="DB9" s="13">
        <f t="shared" si="5"/>
        <v>309</v>
      </c>
      <c r="DC9" s="13">
        <f t="shared" si="5"/>
        <v>178.5</v>
      </c>
      <c r="DD9" s="13">
        <f t="shared" si="5"/>
        <v>125.5</v>
      </c>
      <c r="DE9" s="13">
        <f t="shared" si="5"/>
        <v>399.5</v>
      </c>
      <c r="DF9" s="13">
        <f t="shared" si="5"/>
        <v>20425.5</v>
      </c>
      <c r="DG9" s="13">
        <f t="shared" si="5"/>
        <v>79.5</v>
      </c>
      <c r="DH9" s="13">
        <f t="shared" si="5"/>
        <v>1990.5</v>
      </c>
      <c r="DI9" s="13">
        <f t="shared" si="5"/>
        <v>2613</v>
      </c>
      <c r="DJ9" s="13">
        <f t="shared" si="5"/>
        <v>680.5</v>
      </c>
      <c r="DK9" s="13">
        <f t="shared" si="5"/>
        <v>365.5</v>
      </c>
      <c r="DL9" s="13">
        <f t="shared" si="5"/>
        <v>5714.5</v>
      </c>
      <c r="DM9" s="13">
        <f t="shared" si="5"/>
        <v>218</v>
      </c>
      <c r="DN9" s="13">
        <f t="shared" si="5"/>
        <v>1441.5</v>
      </c>
      <c r="DO9" s="13">
        <f t="shared" si="5"/>
        <v>2845.5</v>
      </c>
      <c r="DP9" s="13">
        <f t="shared" si="5"/>
        <v>191</v>
      </c>
      <c r="DQ9" s="13">
        <f t="shared" si="5"/>
        <v>484.5</v>
      </c>
      <c r="DR9" s="13">
        <f t="shared" si="5"/>
        <v>1254.5</v>
      </c>
      <c r="DS9" s="13">
        <f t="shared" si="5"/>
        <v>758</v>
      </c>
      <c r="DT9" s="13">
        <f t="shared" si="5"/>
        <v>132</v>
      </c>
      <c r="DU9" s="13">
        <f t="shared" si="5"/>
        <v>398.5</v>
      </c>
      <c r="DV9" s="13">
        <f t="shared" si="5"/>
        <v>205.5</v>
      </c>
      <c r="DW9" s="13">
        <f t="shared" si="5"/>
        <v>326</v>
      </c>
      <c r="DX9" s="13">
        <f t="shared" si="5"/>
        <v>178</v>
      </c>
      <c r="DY9" s="13">
        <f t="shared" si="5"/>
        <v>318.5</v>
      </c>
      <c r="DZ9" s="13">
        <f t="shared" si="5"/>
        <v>920</v>
      </c>
      <c r="EA9" s="13">
        <f t="shared" si="5"/>
        <v>502.5</v>
      </c>
      <c r="EB9" s="13">
        <f t="shared" ref="EB9:FX9" si="6">EB6-EB7-EB8</f>
        <v>551</v>
      </c>
      <c r="EC9" s="13">
        <f t="shared" si="6"/>
        <v>284</v>
      </c>
      <c r="ED9" s="13">
        <f t="shared" si="6"/>
        <v>1614.5</v>
      </c>
      <c r="EE9" s="13">
        <f t="shared" si="6"/>
        <v>186</v>
      </c>
      <c r="EF9" s="13">
        <f t="shared" si="6"/>
        <v>1480.5</v>
      </c>
      <c r="EG9" s="13">
        <f t="shared" si="6"/>
        <v>263.5</v>
      </c>
      <c r="EH9" s="13">
        <f t="shared" si="6"/>
        <v>199.5</v>
      </c>
      <c r="EI9" s="13">
        <f t="shared" si="6"/>
        <v>16108</v>
      </c>
      <c r="EJ9" s="13">
        <f t="shared" si="6"/>
        <v>8674.5</v>
      </c>
      <c r="EK9" s="13">
        <f t="shared" si="6"/>
        <v>630.5</v>
      </c>
      <c r="EL9" s="13">
        <f t="shared" si="6"/>
        <v>470.5</v>
      </c>
      <c r="EM9" s="13">
        <f t="shared" si="6"/>
        <v>432.5</v>
      </c>
      <c r="EN9" s="13">
        <f t="shared" si="6"/>
        <v>963</v>
      </c>
      <c r="EO9" s="13">
        <f t="shared" si="6"/>
        <v>435.5</v>
      </c>
      <c r="EP9" s="13">
        <f t="shared" si="6"/>
        <v>363.5</v>
      </c>
      <c r="EQ9" s="13">
        <f t="shared" si="6"/>
        <v>2315</v>
      </c>
      <c r="ER9" s="13">
        <f t="shared" si="6"/>
        <v>361</v>
      </c>
      <c r="ES9" s="13">
        <f t="shared" si="6"/>
        <v>118</v>
      </c>
      <c r="ET9" s="13">
        <f t="shared" si="6"/>
        <v>163.5</v>
      </c>
      <c r="EU9" s="13">
        <f t="shared" si="6"/>
        <v>595.5</v>
      </c>
      <c r="EV9" s="13">
        <f t="shared" si="6"/>
        <v>62</v>
      </c>
      <c r="EW9" s="13">
        <f t="shared" si="6"/>
        <v>788.5</v>
      </c>
      <c r="EX9" s="13">
        <f t="shared" si="6"/>
        <v>244</v>
      </c>
      <c r="EY9" s="13">
        <f t="shared" si="6"/>
        <v>231.5</v>
      </c>
      <c r="EZ9" s="13">
        <f t="shared" si="6"/>
        <v>108</v>
      </c>
      <c r="FA9" s="13">
        <f t="shared" si="6"/>
        <v>2976.5</v>
      </c>
      <c r="FB9" s="13">
        <f t="shared" si="6"/>
        <v>325</v>
      </c>
      <c r="FC9" s="13">
        <f t="shared" si="6"/>
        <v>2401</v>
      </c>
      <c r="FD9" s="13">
        <f t="shared" si="6"/>
        <v>337</v>
      </c>
      <c r="FE9" s="13">
        <f t="shared" si="6"/>
        <v>106.5</v>
      </c>
      <c r="FF9" s="13">
        <f t="shared" si="6"/>
        <v>182.5</v>
      </c>
      <c r="FG9" s="13">
        <f t="shared" si="6"/>
        <v>116</v>
      </c>
      <c r="FH9" s="13">
        <f t="shared" si="6"/>
        <v>78</v>
      </c>
      <c r="FI9" s="13">
        <f t="shared" si="6"/>
        <v>1745.5</v>
      </c>
      <c r="FJ9" s="13">
        <f t="shared" si="6"/>
        <v>1781.5</v>
      </c>
      <c r="FK9" s="13">
        <f t="shared" si="6"/>
        <v>2112.5</v>
      </c>
      <c r="FL9" s="13">
        <f t="shared" si="6"/>
        <v>4516.5</v>
      </c>
      <c r="FM9" s="13">
        <f t="shared" si="6"/>
        <v>3252.5</v>
      </c>
      <c r="FN9" s="13">
        <f t="shared" si="6"/>
        <v>19379.5</v>
      </c>
      <c r="FO9" s="13">
        <f t="shared" si="6"/>
        <v>1068.5</v>
      </c>
      <c r="FP9" s="13">
        <f t="shared" si="6"/>
        <v>2131</v>
      </c>
      <c r="FQ9" s="13">
        <f t="shared" si="6"/>
        <v>745.5</v>
      </c>
      <c r="FR9" s="13">
        <f t="shared" si="6"/>
        <v>148</v>
      </c>
      <c r="FS9" s="13">
        <f t="shared" si="6"/>
        <v>179</v>
      </c>
      <c r="FT9" s="16">
        <f t="shared" si="6"/>
        <v>81</v>
      </c>
      <c r="FU9" s="13">
        <f t="shared" si="6"/>
        <v>738.5</v>
      </c>
      <c r="FV9" s="13">
        <f t="shared" si="6"/>
        <v>652</v>
      </c>
      <c r="FW9" s="13">
        <f t="shared" si="6"/>
        <v>147.5</v>
      </c>
      <c r="FX9" s="13">
        <f t="shared" si="6"/>
        <v>57</v>
      </c>
      <c r="FY9" s="13"/>
      <c r="FZ9" s="13">
        <f t="shared" si="0"/>
        <v>784802</v>
      </c>
      <c r="GA9" s="13"/>
      <c r="GB9" s="13"/>
      <c r="GC9" s="13"/>
      <c r="GD9" s="13"/>
      <c r="GE9" s="16"/>
      <c r="GF9" s="16"/>
      <c r="GG9" s="19"/>
      <c r="GH9" s="19"/>
      <c r="GI9" s="19"/>
      <c r="GJ9" s="19"/>
      <c r="GK9" s="19"/>
      <c r="GL9" s="19"/>
      <c r="GM9" s="19"/>
      <c r="GN9" s="21"/>
      <c r="GO9" s="21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x14ac:dyDescent="0.2">
      <c r="A10" s="3" t="s">
        <v>229</v>
      </c>
      <c r="B10" s="16" t="s">
        <v>230</v>
      </c>
      <c r="C10" s="22">
        <v>2898</v>
      </c>
      <c r="D10" s="22">
        <v>9692</v>
      </c>
      <c r="E10" s="22">
        <v>3881</v>
      </c>
      <c r="F10" s="22">
        <v>3701</v>
      </c>
      <c r="G10" s="22">
        <v>183</v>
      </c>
      <c r="H10" s="22">
        <v>115</v>
      </c>
      <c r="I10" s="22">
        <v>4610</v>
      </c>
      <c r="J10" s="22">
        <v>856</v>
      </c>
      <c r="K10" s="22">
        <v>103</v>
      </c>
      <c r="L10" s="22">
        <v>846</v>
      </c>
      <c r="M10" s="22">
        <v>677</v>
      </c>
      <c r="N10" s="22">
        <v>7057</v>
      </c>
      <c r="O10" s="22">
        <v>1617</v>
      </c>
      <c r="P10" s="22">
        <v>59</v>
      </c>
      <c r="Q10" s="22">
        <v>15637</v>
      </c>
      <c r="R10" s="22">
        <v>127</v>
      </c>
      <c r="S10" s="22">
        <v>362</v>
      </c>
      <c r="T10" s="22">
        <v>25</v>
      </c>
      <c r="U10" s="22">
        <v>14</v>
      </c>
      <c r="V10" s="22">
        <v>80</v>
      </c>
      <c r="W10" s="23">
        <v>59</v>
      </c>
      <c r="X10" s="22">
        <v>12</v>
      </c>
      <c r="Y10" s="22">
        <v>209</v>
      </c>
      <c r="Z10" s="22">
        <v>78</v>
      </c>
      <c r="AA10" s="22">
        <v>6121</v>
      </c>
      <c r="AB10" s="22">
        <v>3125</v>
      </c>
      <c r="AC10" s="24">
        <v>178</v>
      </c>
      <c r="AD10" s="24">
        <v>224</v>
      </c>
      <c r="AE10" s="24">
        <v>23</v>
      </c>
      <c r="AF10" s="24">
        <v>41</v>
      </c>
      <c r="AG10" s="24">
        <v>142</v>
      </c>
      <c r="AH10" s="22">
        <v>314</v>
      </c>
      <c r="AI10" s="22">
        <v>93</v>
      </c>
      <c r="AJ10" s="22">
        <v>73</v>
      </c>
      <c r="AK10" s="22">
        <v>104</v>
      </c>
      <c r="AL10" s="22">
        <v>114</v>
      </c>
      <c r="AM10" s="22">
        <v>167</v>
      </c>
      <c r="AN10" s="22">
        <v>84</v>
      </c>
      <c r="AO10" s="22">
        <v>1211</v>
      </c>
      <c r="AP10" s="22">
        <v>35392</v>
      </c>
      <c r="AQ10" s="22">
        <v>57</v>
      </c>
      <c r="AR10" s="22">
        <v>4134</v>
      </c>
      <c r="AS10" s="22">
        <v>1358</v>
      </c>
      <c r="AT10" s="22">
        <v>232</v>
      </c>
      <c r="AU10" s="22">
        <v>59</v>
      </c>
      <c r="AV10" s="22">
        <v>65</v>
      </c>
      <c r="AW10" s="22">
        <v>17</v>
      </c>
      <c r="AX10" s="22">
        <v>6</v>
      </c>
      <c r="AY10" s="22">
        <v>135</v>
      </c>
      <c r="AZ10" s="22">
        <v>4982</v>
      </c>
      <c r="BA10" s="22">
        <v>1726</v>
      </c>
      <c r="BB10" s="22">
        <v>1707</v>
      </c>
      <c r="BC10" s="22">
        <v>9212</v>
      </c>
      <c r="BD10" s="22">
        <v>401</v>
      </c>
      <c r="BE10" s="22">
        <v>227</v>
      </c>
      <c r="BF10" s="22">
        <v>1485</v>
      </c>
      <c r="BG10" s="22">
        <v>326</v>
      </c>
      <c r="BH10" s="22">
        <v>85</v>
      </c>
      <c r="BI10" s="22">
        <v>90</v>
      </c>
      <c r="BJ10" s="22">
        <v>263</v>
      </c>
      <c r="BK10" s="22">
        <v>1847</v>
      </c>
      <c r="BL10" s="22">
        <v>33</v>
      </c>
      <c r="BM10" s="22">
        <v>107</v>
      </c>
      <c r="BN10" s="22">
        <v>1073</v>
      </c>
      <c r="BO10" s="22">
        <v>407</v>
      </c>
      <c r="BP10" s="22">
        <v>60</v>
      </c>
      <c r="BQ10" s="22">
        <v>1237</v>
      </c>
      <c r="BR10" s="22">
        <v>1309</v>
      </c>
      <c r="BS10" s="22">
        <v>247</v>
      </c>
      <c r="BT10" s="22">
        <v>64</v>
      </c>
      <c r="BU10" s="22">
        <v>80</v>
      </c>
      <c r="BV10" s="22">
        <v>215</v>
      </c>
      <c r="BW10" s="22">
        <v>279</v>
      </c>
      <c r="BX10" s="22">
        <v>9</v>
      </c>
      <c r="BY10" s="22">
        <v>232</v>
      </c>
      <c r="BZ10" s="22">
        <v>61</v>
      </c>
      <c r="CA10" s="22">
        <v>55</v>
      </c>
      <c r="CB10" s="22">
        <v>13988</v>
      </c>
      <c r="CC10" s="22">
        <v>35</v>
      </c>
      <c r="CD10" s="22">
        <v>15</v>
      </c>
      <c r="CE10" s="22">
        <v>38</v>
      </c>
      <c r="CF10" s="22">
        <v>19</v>
      </c>
      <c r="CG10" s="22">
        <v>32</v>
      </c>
      <c r="CH10" s="22">
        <v>44</v>
      </c>
      <c r="CI10" s="22">
        <v>172</v>
      </c>
      <c r="CJ10" s="22">
        <v>388</v>
      </c>
      <c r="CK10" s="22">
        <v>793</v>
      </c>
      <c r="CL10" s="22">
        <v>177</v>
      </c>
      <c r="CM10" s="22">
        <v>185</v>
      </c>
      <c r="CN10" s="22">
        <v>4395</v>
      </c>
      <c r="CO10" s="22">
        <v>3008</v>
      </c>
      <c r="CP10" s="24">
        <v>234</v>
      </c>
      <c r="CQ10" s="24">
        <v>419</v>
      </c>
      <c r="CR10" s="24">
        <v>44</v>
      </c>
      <c r="CS10" s="24">
        <v>69</v>
      </c>
      <c r="CT10" s="22">
        <v>15</v>
      </c>
      <c r="CU10" s="22">
        <v>44</v>
      </c>
      <c r="CV10" s="22">
        <v>10</v>
      </c>
      <c r="CW10" s="22">
        <v>41</v>
      </c>
      <c r="CX10" s="22">
        <v>109</v>
      </c>
      <c r="CY10" s="22">
        <v>16</v>
      </c>
      <c r="CZ10" s="22">
        <v>594</v>
      </c>
      <c r="DA10" s="22">
        <v>27</v>
      </c>
      <c r="DB10" s="22">
        <v>36</v>
      </c>
      <c r="DC10" s="22">
        <v>22</v>
      </c>
      <c r="DD10" s="22">
        <v>32</v>
      </c>
      <c r="DE10" s="22">
        <v>63</v>
      </c>
      <c r="DF10" s="22">
        <v>5149</v>
      </c>
      <c r="DG10" s="22">
        <v>23</v>
      </c>
      <c r="DH10" s="22">
        <v>536</v>
      </c>
      <c r="DI10" s="22">
        <v>918</v>
      </c>
      <c r="DJ10" s="22">
        <v>162</v>
      </c>
      <c r="DK10" s="22">
        <v>101</v>
      </c>
      <c r="DL10" s="22">
        <v>1751</v>
      </c>
      <c r="DM10" s="24">
        <v>68</v>
      </c>
      <c r="DN10" s="24">
        <v>395</v>
      </c>
      <c r="DO10" s="22">
        <v>1089</v>
      </c>
      <c r="DP10" s="22">
        <v>32</v>
      </c>
      <c r="DQ10" s="22">
        <v>120</v>
      </c>
      <c r="DR10" s="22">
        <v>583</v>
      </c>
      <c r="DS10" s="22">
        <v>378</v>
      </c>
      <c r="DT10" s="22">
        <v>43</v>
      </c>
      <c r="DU10" s="22">
        <v>100</v>
      </c>
      <c r="DV10" s="22">
        <v>56</v>
      </c>
      <c r="DW10" s="22">
        <v>81</v>
      </c>
      <c r="DX10" s="22">
        <v>26</v>
      </c>
      <c r="DY10" s="22">
        <v>45</v>
      </c>
      <c r="DZ10" s="22">
        <v>167</v>
      </c>
      <c r="EA10" s="22">
        <v>155</v>
      </c>
      <c r="EB10" s="24">
        <v>124</v>
      </c>
      <c r="EC10" s="24">
        <v>56</v>
      </c>
      <c r="ED10" s="24">
        <v>34</v>
      </c>
      <c r="EE10" s="22">
        <v>67</v>
      </c>
      <c r="EF10" s="22">
        <v>593</v>
      </c>
      <c r="EG10" s="22">
        <v>100</v>
      </c>
      <c r="EH10" s="22">
        <v>50</v>
      </c>
      <c r="EI10" s="22">
        <v>6869</v>
      </c>
      <c r="EJ10" s="22">
        <v>1986</v>
      </c>
      <c r="EK10" s="22">
        <v>118</v>
      </c>
      <c r="EL10" s="22">
        <v>84</v>
      </c>
      <c r="EM10" s="22">
        <v>161</v>
      </c>
      <c r="EN10" s="22">
        <v>408</v>
      </c>
      <c r="EO10" s="22">
        <v>82</v>
      </c>
      <c r="EP10" s="22">
        <v>70</v>
      </c>
      <c r="EQ10" s="22">
        <v>201</v>
      </c>
      <c r="ER10" s="22">
        <v>73</v>
      </c>
      <c r="ES10" s="22">
        <v>55</v>
      </c>
      <c r="ET10" s="22">
        <v>58</v>
      </c>
      <c r="EU10" s="22">
        <v>312</v>
      </c>
      <c r="EV10" s="22">
        <v>14</v>
      </c>
      <c r="EW10" s="22">
        <v>107</v>
      </c>
      <c r="EX10" s="22">
        <v>73</v>
      </c>
      <c r="EY10" s="22">
        <v>115</v>
      </c>
      <c r="EZ10" s="22">
        <v>28</v>
      </c>
      <c r="FA10" s="22">
        <v>585</v>
      </c>
      <c r="FB10" s="22">
        <v>110</v>
      </c>
      <c r="FC10" s="22">
        <v>434</v>
      </c>
      <c r="FD10" s="22">
        <v>65</v>
      </c>
      <c r="FE10" s="22">
        <v>27</v>
      </c>
      <c r="FF10" s="22">
        <v>39</v>
      </c>
      <c r="FG10" s="22">
        <v>22</v>
      </c>
      <c r="FH10" s="22">
        <v>15</v>
      </c>
      <c r="FI10" s="22">
        <v>532</v>
      </c>
      <c r="FJ10" s="22">
        <v>342</v>
      </c>
      <c r="FK10" s="22">
        <v>584</v>
      </c>
      <c r="FL10" s="22">
        <v>426</v>
      </c>
      <c r="FM10" s="22">
        <v>549</v>
      </c>
      <c r="FN10" s="22">
        <v>7817</v>
      </c>
      <c r="FO10" s="22">
        <v>258</v>
      </c>
      <c r="FP10" s="22">
        <v>857</v>
      </c>
      <c r="FQ10" s="22">
        <v>223</v>
      </c>
      <c r="FR10" s="22">
        <v>24</v>
      </c>
      <c r="FS10" s="22">
        <v>13</v>
      </c>
      <c r="FT10" s="23">
        <v>20</v>
      </c>
      <c r="FU10" s="22">
        <v>277</v>
      </c>
      <c r="FV10" s="22">
        <v>196</v>
      </c>
      <c r="FW10" s="22">
        <v>46</v>
      </c>
      <c r="FX10" s="22">
        <v>6</v>
      </c>
      <c r="FY10" s="22">
        <v>2374</v>
      </c>
      <c r="FZ10" s="13">
        <f t="shared" si="0"/>
        <v>196533</v>
      </c>
      <c r="GA10" s="13"/>
      <c r="GB10" s="13"/>
      <c r="GC10" s="13"/>
      <c r="GD10" s="13"/>
      <c r="GE10" s="16"/>
      <c r="GF10" s="16"/>
      <c r="GG10" s="19"/>
      <c r="GH10" s="16"/>
      <c r="GI10" s="16"/>
      <c r="GJ10" s="16"/>
      <c r="GK10" s="16"/>
      <c r="GL10" s="16"/>
      <c r="GM10" s="16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s="14" customFormat="1" x14ac:dyDescent="0.2">
      <c r="A11" s="25" t="s">
        <v>231</v>
      </c>
      <c r="B11" s="16" t="s">
        <v>232</v>
      </c>
      <c r="C11" s="26">
        <v>4357.5</v>
      </c>
      <c r="D11" s="26">
        <v>13499</v>
      </c>
      <c r="E11" s="26">
        <v>5435</v>
      </c>
      <c r="F11" s="26">
        <v>4808.5</v>
      </c>
      <c r="G11" s="26">
        <v>246.5</v>
      </c>
      <c r="H11" s="26">
        <v>165</v>
      </c>
      <c r="I11" s="26">
        <v>6701.5</v>
      </c>
      <c r="J11" s="26">
        <v>1170</v>
      </c>
      <c r="K11" s="26">
        <v>144</v>
      </c>
      <c r="L11" s="26">
        <v>1278.5</v>
      </c>
      <c r="M11" s="26">
        <v>1116</v>
      </c>
      <c r="N11" s="26">
        <v>10170.5</v>
      </c>
      <c r="O11" s="26">
        <v>2381</v>
      </c>
      <c r="P11" s="26">
        <v>71.5</v>
      </c>
      <c r="Q11" s="26">
        <v>22437.5</v>
      </c>
      <c r="R11" s="26">
        <v>195.5</v>
      </c>
      <c r="S11" s="26">
        <v>490</v>
      </c>
      <c r="T11" s="26">
        <v>44.5</v>
      </c>
      <c r="U11" s="26">
        <v>20</v>
      </c>
      <c r="V11" s="26">
        <v>115</v>
      </c>
      <c r="W11" s="27">
        <v>66</v>
      </c>
      <c r="X11" s="26">
        <v>19</v>
      </c>
      <c r="Y11" s="26">
        <v>284.5</v>
      </c>
      <c r="Z11" s="26">
        <v>127</v>
      </c>
      <c r="AA11" s="26">
        <v>8755.5</v>
      </c>
      <c r="AB11" s="26">
        <v>4528</v>
      </c>
      <c r="AC11" s="26">
        <v>252.5</v>
      </c>
      <c r="AD11" s="26">
        <v>337</v>
      </c>
      <c r="AE11" s="26">
        <v>35</v>
      </c>
      <c r="AF11" s="26">
        <v>55</v>
      </c>
      <c r="AG11" s="26">
        <v>194.5</v>
      </c>
      <c r="AH11" s="26">
        <v>453</v>
      </c>
      <c r="AI11" s="26">
        <v>131</v>
      </c>
      <c r="AJ11" s="26">
        <v>119.5</v>
      </c>
      <c r="AK11" s="26">
        <v>145</v>
      </c>
      <c r="AL11" s="26">
        <v>175</v>
      </c>
      <c r="AM11" s="26">
        <v>235.5</v>
      </c>
      <c r="AN11" s="26">
        <v>127.5</v>
      </c>
      <c r="AO11" s="26">
        <v>1782</v>
      </c>
      <c r="AP11" s="26">
        <v>50784.5</v>
      </c>
      <c r="AQ11" s="26">
        <v>75</v>
      </c>
      <c r="AR11" s="26">
        <v>5736.5</v>
      </c>
      <c r="AS11" s="26">
        <v>1908.5</v>
      </c>
      <c r="AT11" s="26">
        <v>346.5</v>
      </c>
      <c r="AU11" s="26">
        <v>83</v>
      </c>
      <c r="AV11" s="26">
        <v>98</v>
      </c>
      <c r="AW11" s="26">
        <v>30</v>
      </c>
      <c r="AX11" s="26">
        <v>11.5</v>
      </c>
      <c r="AY11" s="26">
        <v>185.5</v>
      </c>
      <c r="AZ11" s="26">
        <v>6635</v>
      </c>
      <c r="BA11" s="26">
        <v>2488.5</v>
      </c>
      <c r="BB11" s="26">
        <v>2411</v>
      </c>
      <c r="BC11" s="26">
        <v>13078.5</v>
      </c>
      <c r="BD11" s="26">
        <v>541.5</v>
      </c>
      <c r="BE11" s="26">
        <v>314.5</v>
      </c>
      <c r="BF11" s="26">
        <v>2144</v>
      </c>
      <c r="BG11" s="26">
        <v>453</v>
      </c>
      <c r="BH11" s="26">
        <v>136</v>
      </c>
      <c r="BI11" s="26">
        <v>116</v>
      </c>
      <c r="BJ11" s="26">
        <v>402</v>
      </c>
      <c r="BK11" s="26">
        <v>4313.5</v>
      </c>
      <c r="BL11" s="26">
        <v>41.5</v>
      </c>
      <c r="BM11" s="26">
        <v>154</v>
      </c>
      <c r="BN11" s="26">
        <v>1478.5</v>
      </c>
      <c r="BO11" s="26">
        <v>584.5</v>
      </c>
      <c r="BP11" s="26">
        <v>87</v>
      </c>
      <c r="BQ11" s="26">
        <v>1732</v>
      </c>
      <c r="BR11" s="26">
        <v>1849.5</v>
      </c>
      <c r="BS11" s="26">
        <v>350</v>
      </c>
      <c r="BT11" s="26">
        <v>75.5</v>
      </c>
      <c r="BU11" s="26">
        <v>110</v>
      </c>
      <c r="BV11" s="26">
        <v>287.5</v>
      </c>
      <c r="BW11" s="26">
        <v>379.5</v>
      </c>
      <c r="BX11" s="26">
        <v>11.5</v>
      </c>
      <c r="BY11" s="26">
        <v>323</v>
      </c>
      <c r="BZ11" s="26">
        <v>83</v>
      </c>
      <c r="CA11" s="26">
        <v>69.5</v>
      </c>
      <c r="CB11" s="26">
        <v>20855</v>
      </c>
      <c r="CC11" s="26">
        <v>58</v>
      </c>
      <c r="CD11" s="26">
        <v>22.5</v>
      </c>
      <c r="CE11" s="26">
        <v>61</v>
      </c>
      <c r="CF11" s="26">
        <v>34</v>
      </c>
      <c r="CG11" s="26">
        <v>44.5</v>
      </c>
      <c r="CH11" s="26">
        <v>62</v>
      </c>
      <c r="CI11" s="26">
        <v>229</v>
      </c>
      <c r="CJ11" s="26">
        <v>561.5</v>
      </c>
      <c r="CK11" s="26">
        <v>1079</v>
      </c>
      <c r="CL11" s="26">
        <v>234</v>
      </c>
      <c r="CM11" s="26">
        <v>272.5</v>
      </c>
      <c r="CN11" s="26">
        <v>6446.5</v>
      </c>
      <c r="CO11" s="26">
        <v>4322</v>
      </c>
      <c r="CP11" s="26">
        <v>326</v>
      </c>
      <c r="CQ11" s="26">
        <v>558.5</v>
      </c>
      <c r="CR11" s="26">
        <v>63.5</v>
      </c>
      <c r="CS11" s="26">
        <v>88.5</v>
      </c>
      <c r="CT11" s="26">
        <v>22</v>
      </c>
      <c r="CU11" s="26">
        <v>62.5</v>
      </c>
      <c r="CV11" s="26">
        <v>18</v>
      </c>
      <c r="CW11" s="26">
        <v>54.5</v>
      </c>
      <c r="CX11" s="26">
        <v>155</v>
      </c>
      <c r="CY11" s="26">
        <v>24</v>
      </c>
      <c r="CZ11" s="26">
        <v>856.5</v>
      </c>
      <c r="DA11" s="26">
        <v>36.5</v>
      </c>
      <c r="DB11" s="26">
        <v>55.5</v>
      </c>
      <c r="DC11" s="26">
        <v>39</v>
      </c>
      <c r="DD11" s="26">
        <v>45.5</v>
      </c>
      <c r="DE11" s="26">
        <v>79.5</v>
      </c>
      <c r="DF11" s="26">
        <v>7174</v>
      </c>
      <c r="DG11" s="26">
        <v>28.5</v>
      </c>
      <c r="DH11" s="26">
        <v>714.5</v>
      </c>
      <c r="DI11" s="26">
        <v>1307</v>
      </c>
      <c r="DJ11" s="26">
        <v>232.5</v>
      </c>
      <c r="DK11" s="26">
        <v>151</v>
      </c>
      <c r="DL11" s="26">
        <v>2513</v>
      </c>
      <c r="DM11" s="26">
        <v>101.5</v>
      </c>
      <c r="DN11" s="26">
        <v>567.5</v>
      </c>
      <c r="DO11" s="26">
        <v>1625.5</v>
      </c>
      <c r="DP11" s="26">
        <v>52.5</v>
      </c>
      <c r="DQ11" s="26">
        <v>185.5</v>
      </c>
      <c r="DR11" s="26">
        <v>808.5</v>
      </c>
      <c r="DS11" s="26">
        <v>522</v>
      </c>
      <c r="DT11" s="26">
        <v>77</v>
      </c>
      <c r="DU11" s="26">
        <v>142</v>
      </c>
      <c r="DV11" s="26">
        <v>85.5</v>
      </c>
      <c r="DW11" s="26">
        <v>108.5</v>
      </c>
      <c r="DX11" s="26">
        <v>39</v>
      </c>
      <c r="DY11" s="26">
        <v>70.5</v>
      </c>
      <c r="DZ11" s="26">
        <v>248.5</v>
      </c>
      <c r="EA11" s="26">
        <v>191.5</v>
      </c>
      <c r="EB11" s="26">
        <v>190</v>
      </c>
      <c r="EC11" s="26">
        <v>74</v>
      </c>
      <c r="ED11" s="26">
        <v>60</v>
      </c>
      <c r="EE11" s="26">
        <v>95.5</v>
      </c>
      <c r="EF11" s="26">
        <v>828</v>
      </c>
      <c r="EG11" s="26">
        <v>144.5</v>
      </c>
      <c r="EH11" s="26">
        <v>77</v>
      </c>
      <c r="EI11" s="26">
        <v>9833</v>
      </c>
      <c r="EJ11" s="26">
        <v>2829</v>
      </c>
      <c r="EK11" s="26">
        <v>159</v>
      </c>
      <c r="EL11" s="26">
        <v>118</v>
      </c>
      <c r="EM11" s="26">
        <v>228</v>
      </c>
      <c r="EN11" s="26">
        <v>591</v>
      </c>
      <c r="EO11" s="26">
        <v>111.5</v>
      </c>
      <c r="EP11" s="26">
        <v>98.5</v>
      </c>
      <c r="EQ11" s="26">
        <v>315</v>
      </c>
      <c r="ER11" s="26">
        <v>96.5</v>
      </c>
      <c r="ES11" s="26">
        <v>75</v>
      </c>
      <c r="ET11" s="26">
        <v>94.5</v>
      </c>
      <c r="EU11" s="26">
        <v>502</v>
      </c>
      <c r="EV11" s="26">
        <v>25</v>
      </c>
      <c r="EW11" s="26">
        <v>156.5</v>
      </c>
      <c r="EX11" s="26">
        <v>100</v>
      </c>
      <c r="EY11" s="26">
        <v>331</v>
      </c>
      <c r="EZ11" s="26">
        <v>42.5</v>
      </c>
      <c r="FA11" s="26">
        <v>819</v>
      </c>
      <c r="FB11" s="26">
        <v>168.5</v>
      </c>
      <c r="FC11" s="26">
        <v>644</v>
      </c>
      <c r="FD11" s="26">
        <v>97.5</v>
      </c>
      <c r="FE11" s="26">
        <v>41.5</v>
      </c>
      <c r="FF11" s="26">
        <v>53</v>
      </c>
      <c r="FG11" s="26">
        <v>36.5</v>
      </c>
      <c r="FH11" s="26">
        <v>23</v>
      </c>
      <c r="FI11" s="26">
        <v>753.5</v>
      </c>
      <c r="FJ11" s="26">
        <v>459.5</v>
      </c>
      <c r="FK11" s="26">
        <v>837</v>
      </c>
      <c r="FL11" s="26">
        <v>617.5</v>
      </c>
      <c r="FM11" s="26">
        <v>770.5</v>
      </c>
      <c r="FN11" s="26">
        <v>11185.5</v>
      </c>
      <c r="FO11" s="26">
        <v>351</v>
      </c>
      <c r="FP11" s="26">
        <v>1218.5</v>
      </c>
      <c r="FQ11" s="26">
        <v>300.5</v>
      </c>
      <c r="FR11" s="26">
        <v>39</v>
      </c>
      <c r="FS11" s="26">
        <v>21</v>
      </c>
      <c r="FT11" s="27">
        <v>24.5</v>
      </c>
      <c r="FU11" s="26">
        <v>395</v>
      </c>
      <c r="FV11" s="26">
        <v>286</v>
      </c>
      <c r="FW11" s="26">
        <v>55</v>
      </c>
      <c r="FX11" s="26">
        <v>10</v>
      </c>
      <c r="FY11" s="13">
        <v>3537</v>
      </c>
      <c r="FZ11" s="13">
        <f t="shared" si="0"/>
        <v>282673</v>
      </c>
      <c r="GA11" s="13"/>
      <c r="GB11" s="13"/>
      <c r="GC11" s="13"/>
      <c r="GD11" s="13"/>
      <c r="GE11" s="16"/>
      <c r="GF11" s="16"/>
      <c r="GG11" s="19"/>
      <c r="GH11" s="16"/>
      <c r="GI11" s="16"/>
      <c r="GJ11" s="16"/>
      <c r="GK11" s="16"/>
      <c r="GL11" s="16"/>
      <c r="GM11" s="16"/>
      <c r="GN11" s="28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14" customFormat="1" x14ac:dyDescent="0.2">
      <c r="A12" s="25" t="s">
        <v>233</v>
      </c>
      <c r="B12" s="2" t="s">
        <v>234</v>
      </c>
      <c r="C12" s="29">
        <f>ROUND(FZ134/FZ14,4)</f>
        <v>0.37630000000000002</v>
      </c>
      <c r="D12" s="29">
        <v>0.37630000000000002</v>
      </c>
      <c r="E12" s="29">
        <v>0.37630000000000002</v>
      </c>
      <c r="F12" s="29">
        <v>0.37630000000000002</v>
      </c>
      <c r="G12" s="29">
        <v>0.37630000000000002</v>
      </c>
      <c r="H12" s="29">
        <v>0.37630000000000002</v>
      </c>
      <c r="I12" s="29">
        <v>0.37630000000000002</v>
      </c>
      <c r="J12" s="29">
        <v>0.37630000000000002</v>
      </c>
      <c r="K12" s="29">
        <v>0.37630000000000002</v>
      </c>
      <c r="L12" s="29">
        <v>0.37630000000000002</v>
      </c>
      <c r="M12" s="29">
        <v>0.37630000000000002</v>
      </c>
      <c r="N12" s="29">
        <v>0.37630000000000002</v>
      </c>
      <c r="O12" s="29">
        <v>0.37630000000000002</v>
      </c>
      <c r="P12" s="29">
        <v>0.37630000000000002</v>
      </c>
      <c r="Q12" s="29">
        <v>0.37630000000000002</v>
      </c>
      <c r="R12" s="29">
        <v>0.37630000000000002</v>
      </c>
      <c r="S12" s="29">
        <v>0.37630000000000002</v>
      </c>
      <c r="T12" s="29">
        <v>0.37630000000000002</v>
      </c>
      <c r="U12" s="29">
        <v>0.37630000000000002</v>
      </c>
      <c r="V12" s="29">
        <v>0.37630000000000002</v>
      </c>
      <c r="W12" s="29">
        <v>0.37630000000000002</v>
      </c>
      <c r="X12" s="29">
        <v>0.37630000000000002</v>
      </c>
      <c r="Y12" s="29">
        <v>0.37630000000000002</v>
      </c>
      <c r="Z12" s="29">
        <v>0.37630000000000002</v>
      </c>
      <c r="AA12" s="29">
        <v>0.37630000000000002</v>
      </c>
      <c r="AB12" s="29">
        <v>0.37630000000000002</v>
      </c>
      <c r="AC12" s="29">
        <v>0.37630000000000002</v>
      </c>
      <c r="AD12" s="29">
        <v>0.37630000000000002</v>
      </c>
      <c r="AE12" s="29">
        <v>0.37630000000000002</v>
      </c>
      <c r="AF12" s="29">
        <v>0.37630000000000002</v>
      </c>
      <c r="AG12" s="29">
        <v>0.37630000000000002</v>
      </c>
      <c r="AH12" s="29">
        <v>0.37630000000000002</v>
      </c>
      <c r="AI12" s="29">
        <v>0.37630000000000002</v>
      </c>
      <c r="AJ12" s="29">
        <v>0.37630000000000002</v>
      </c>
      <c r="AK12" s="29">
        <v>0.37630000000000002</v>
      </c>
      <c r="AL12" s="29">
        <v>0.37630000000000002</v>
      </c>
      <c r="AM12" s="29">
        <v>0.37630000000000002</v>
      </c>
      <c r="AN12" s="29">
        <v>0.37630000000000002</v>
      </c>
      <c r="AO12" s="29">
        <v>0.37630000000000002</v>
      </c>
      <c r="AP12" s="29">
        <v>0.37630000000000002</v>
      </c>
      <c r="AQ12" s="29">
        <v>0.37630000000000002</v>
      </c>
      <c r="AR12" s="29">
        <v>0.37630000000000002</v>
      </c>
      <c r="AS12" s="29">
        <v>0.37630000000000002</v>
      </c>
      <c r="AT12" s="29">
        <v>0.37630000000000002</v>
      </c>
      <c r="AU12" s="29">
        <v>0.37630000000000002</v>
      </c>
      <c r="AV12" s="29">
        <v>0.37630000000000002</v>
      </c>
      <c r="AW12" s="29">
        <v>0.37630000000000002</v>
      </c>
      <c r="AX12" s="29">
        <v>0.37630000000000002</v>
      </c>
      <c r="AY12" s="29">
        <v>0.37630000000000002</v>
      </c>
      <c r="AZ12" s="29">
        <v>0.37630000000000002</v>
      </c>
      <c r="BA12" s="29">
        <v>0.37630000000000002</v>
      </c>
      <c r="BB12" s="29">
        <v>0.37630000000000002</v>
      </c>
      <c r="BC12" s="29">
        <v>0.37630000000000002</v>
      </c>
      <c r="BD12" s="29">
        <v>0.37630000000000002</v>
      </c>
      <c r="BE12" s="29">
        <v>0.37630000000000002</v>
      </c>
      <c r="BF12" s="29">
        <v>0.37630000000000002</v>
      </c>
      <c r="BG12" s="29">
        <v>0.37630000000000002</v>
      </c>
      <c r="BH12" s="29">
        <v>0.37630000000000002</v>
      </c>
      <c r="BI12" s="29">
        <v>0.37630000000000002</v>
      </c>
      <c r="BJ12" s="29">
        <v>0.37630000000000002</v>
      </c>
      <c r="BK12" s="29">
        <v>0.37630000000000002</v>
      </c>
      <c r="BL12" s="29">
        <v>0.37630000000000002</v>
      </c>
      <c r="BM12" s="29">
        <v>0.37630000000000002</v>
      </c>
      <c r="BN12" s="29">
        <v>0.37630000000000002</v>
      </c>
      <c r="BO12" s="29">
        <v>0.37630000000000002</v>
      </c>
      <c r="BP12" s="29">
        <v>0.37630000000000002</v>
      </c>
      <c r="BQ12" s="29">
        <v>0.37630000000000002</v>
      </c>
      <c r="BR12" s="29">
        <v>0.37630000000000002</v>
      </c>
      <c r="BS12" s="29">
        <v>0.37630000000000002</v>
      </c>
      <c r="BT12" s="29">
        <v>0.37630000000000002</v>
      </c>
      <c r="BU12" s="29">
        <v>0.37630000000000002</v>
      </c>
      <c r="BV12" s="29">
        <v>0.37630000000000002</v>
      </c>
      <c r="BW12" s="29">
        <v>0.37630000000000002</v>
      </c>
      <c r="BX12" s="29">
        <v>0.37630000000000002</v>
      </c>
      <c r="BY12" s="29">
        <v>0.37630000000000002</v>
      </c>
      <c r="BZ12" s="29">
        <v>0.37630000000000002</v>
      </c>
      <c r="CA12" s="29">
        <v>0.37630000000000002</v>
      </c>
      <c r="CB12" s="29">
        <v>0.37630000000000002</v>
      </c>
      <c r="CC12" s="29">
        <v>0.37630000000000002</v>
      </c>
      <c r="CD12" s="29">
        <v>0.37630000000000002</v>
      </c>
      <c r="CE12" s="29">
        <v>0.37630000000000002</v>
      </c>
      <c r="CF12" s="29">
        <v>0.37630000000000002</v>
      </c>
      <c r="CG12" s="29">
        <v>0.37630000000000002</v>
      </c>
      <c r="CH12" s="29">
        <v>0.37630000000000002</v>
      </c>
      <c r="CI12" s="29">
        <v>0.37630000000000002</v>
      </c>
      <c r="CJ12" s="29">
        <v>0.37630000000000002</v>
      </c>
      <c r="CK12" s="29">
        <v>0.37630000000000002</v>
      </c>
      <c r="CL12" s="29">
        <v>0.37630000000000002</v>
      </c>
      <c r="CM12" s="29">
        <v>0.37630000000000002</v>
      </c>
      <c r="CN12" s="29">
        <v>0.37630000000000002</v>
      </c>
      <c r="CO12" s="29">
        <v>0.37630000000000002</v>
      </c>
      <c r="CP12" s="29">
        <v>0.37630000000000002</v>
      </c>
      <c r="CQ12" s="29">
        <v>0.37630000000000002</v>
      </c>
      <c r="CR12" s="29">
        <v>0.37630000000000002</v>
      </c>
      <c r="CS12" s="29">
        <v>0.37630000000000002</v>
      </c>
      <c r="CT12" s="29">
        <v>0.37630000000000002</v>
      </c>
      <c r="CU12" s="29">
        <v>0.37630000000000002</v>
      </c>
      <c r="CV12" s="29">
        <v>0.37630000000000002</v>
      </c>
      <c r="CW12" s="29">
        <v>0.37630000000000002</v>
      </c>
      <c r="CX12" s="29">
        <v>0.37630000000000002</v>
      </c>
      <c r="CY12" s="29">
        <v>0.37630000000000002</v>
      </c>
      <c r="CZ12" s="29">
        <v>0.37630000000000002</v>
      </c>
      <c r="DA12" s="29">
        <v>0.37630000000000002</v>
      </c>
      <c r="DB12" s="29">
        <v>0.37630000000000002</v>
      </c>
      <c r="DC12" s="29">
        <v>0.37630000000000002</v>
      </c>
      <c r="DD12" s="29">
        <v>0.37630000000000002</v>
      </c>
      <c r="DE12" s="29">
        <v>0.37630000000000002</v>
      </c>
      <c r="DF12" s="29">
        <v>0.37630000000000002</v>
      </c>
      <c r="DG12" s="29">
        <v>0.37630000000000002</v>
      </c>
      <c r="DH12" s="29">
        <v>0.37630000000000002</v>
      </c>
      <c r="DI12" s="29">
        <v>0.37630000000000002</v>
      </c>
      <c r="DJ12" s="29">
        <v>0.37630000000000002</v>
      </c>
      <c r="DK12" s="29">
        <v>0.37630000000000002</v>
      </c>
      <c r="DL12" s="29">
        <v>0.37630000000000002</v>
      </c>
      <c r="DM12" s="29">
        <v>0.37630000000000002</v>
      </c>
      <c r="DN12" s="29">
        <v>0.37630000000000002</v>
      </c>
      <c r="DO12" s="29">
        <v>0.37630000000000002</v>
      </c>
      <c r="DP12" s="29">
        <v>0.37630000000000002</v>
      </c>
      <c r="DQ12" s="29">
        <v>0.37630000000000002</v>
      </c>
      <c r="DR12" s="29">
        <v>0.37630000000000002</v>
      </c>
      <c r="DS12" s="29">
        <v>0.37630000000000002</v>
      </c>
      <c r="DT12" s="29">
        <v>0.37630000000000002</v>
      </c>
      <c r="DU12" s="29">
        <v>0.37630000000000002</v>
      </c>
      <c r="DV12" s="29">
        <v>0.37630000000000002</v>
      </c>
      <c r="DW12" s="29">
        <v>0.37630000000000002</v>
      </c>
      <c r="DX12" s="29">
        <v>0.37630000000000002</v>
      </c>
      <c r="DY12" s="29">
        <v>0.37630000000000002</v>
      </c>
      <c r="DZ12" s="29">
        <v>0.37630000000000002</v>
      </c>
      <c r="EA12" s="29">
        <v>0.37630000000000002</v>
      </c>
      <c r="EB12" s="29">
        <v>0.37630000000000002</v>
      </c>
      <c r="EC12" s="29">
        <v>0.37630000000000002</v>
      </c>
      <c r="ED12" s="29">
        <v>0.37630000000000002</v>
      </c>
      <c r="EE12" s="29">
        <v>0.37630000000000002</v>
      </c>
      <c r="EF12" s="29">
        <v>0.37630000000000002</v>
      </c>
      <c r="EG12" s="29">
        <v>0.37630000000000002</v>
      </c>
      <c r="EH12" s="29">
        <v>0.37630000000000002</v>
      </c>
      <c r="EI12" s="29">
        <v>0.37630000000000002</v>
      </c>
      <c r="EJ12" s="29">
        <v>0.37630000000000002</v>
      </c>
      <c r="EK12" s="29">
        <v>0.37630000000000002</v>
      </c>
      <c r="EL12" s="29">
        <v>0.37630000000000002</v>
      </c>
      <c r="EM12" s="29">
        <v>0.37630000000000002</v>
      </c>
      <c r="EN12" s="29">
        <v>0.37630000000000002</v>
      </c>
      <c r="EO12" s="29">
        <v>0.37630000000000002</v>
      </c>
      <c r="EP12" s="29">
        <v>0.37630000000000002</v>
      </c>
      <c r="EQ12" s="29">
        <v>0.37630000000000002</v>
      </c>
      <c r="ER12" s="29">
        <v>0.37630000000000002</v>
      </c>
      <c r="ES12" s="29">
        <v>0.37630000000000002</v>
      </c>
      <c r="ET12" s="29">
        <v>0.37630000000000002</v>
      </c>
      <c r="EU12" s="29">
        <v>0.37630000000000002</v>
      </c>
      <c r="EV12" s="29">
        <v>0.37630000000000002</v>
      </c>
      <c r="EW12" s="29">
        <v>0.37630000000000002</v>
      </c>
      <c r="EX12" s="29">
        <v>0.37630000000000002</v>
      </c>
      <c r="EY12" s="29">
        <v>0.37630000000000002</v>
      </c>
      <c r="EZ12" s="29">
        <v>0.37630000000000002</v>
      </c>
      <c r="FA12" s="29">
        <v>0.37630000000000002</v>
      </c>
      <c r="FB12" s="29">
        <v>0.37630000000000002</v>
      </c>
      <c r="FC12" s="29">
        <v>0.37630000000000002</v>
      </c>
      <c r="FD12" s="29">
        <v>0.37630000000000002</v>
      </c>
      <c r="FE12" s="29">
        <v>0.37630000000000002</v>
      </c>
      <c r="FF12" s="29">
        <v>0.37630000000000002</v>
      </c>
      <c r="FG12" s="29">
        <v>0.37630000000000002</v>
      </c>
      <c r="FH12" s="29">
        <v>0.37630000000000002</v>
      </c>
      <c r="FI12" s="29">
        <v>0.37630000000000002</v>
      </c>
      <c r="FJ12" s="29">
        <v>0.37630000000000002</v>
      </c>
      <c r="FK12" s="29">
        <v>0.37630000000000002</v>
      </c>
      <c r="FL12" s="29">
        <v>0.37630000000000002</v>
      </c>
      <c r="FM12" s="29">
        <v>0.37630000000000002</v>
      </c>
      <c r="FN12" s="29">
        <v>0.37630000000000002</v>
      </c>
      <c r="FO12" s="29">
        <v>0.37630000000000002</v>
      </c>
      <c r="FP12" s="29">
        <v>0.37630000000000002</v>
      </c>
      <c r="FQ12" s="29">
        <v>0.37630000000000002</v>
      </c>
      <c r="FR12" s="29">
        <v>0.37630000000000002</v>
      </c>
      <c r="FS12" s="29">
        <v>0.37630000000000002</v>
      </c>
      <c r="FT12" s="30">
        <v>0.37630000000000002</v>
      </c>
      <c r="FU12" s="29">
        <v>0.37630000000000002</v>
      </c>
      <c r="FV12" s="29">
        <v>0.37630000000000002</v>
      </c>
      <c r="FW12" s="29">
        <v>0.37630000000000002</v>
      </c>
      <c r="FX12" s="29">
        <v>0.37630000000000002</v>
      </c>
      <c r="FY12" s="29"/>
      <c r="FZ12" s="29">
        <v>0.37630000000000002</v>
      </c>
      <c r="GA12" s="29"/>
      <c r="GB12" s="29"/>
      <c r="GC12" s="29"/>
      <c r="GD12" s="29"/>
      <c r="GE12" s="30"/>
      <c r="GF12" s="30"/>
      <c r="GG12" s="19"/>
      <c r="GH12" s="30"/>
      <c r="GI12" s="30"/>
      <c r="GJ12" s="30"/>
      <c r="GK12" s="30"/>
      <c r="GL12" s="30"/>
      <c r="GM12" s="30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14" customFormat="1" x14ac:dyDescent="0.2">
      <c r="A13" s="4" t="s">
        <v>235</v>
      </c>
      <c r="B13" s="16" t="s">
        <v>236</v>
      </c>
      <c r="C13" s="32">
        <v>4998</v>
      </c>
      <c r="D13" s="32">
        <f>26535+1440</f>
        <v>27975</v>
      </c>
      <c r="E13" s="32">
        <f>4433+599</f>
        <v>5032</v>
      </c>
      <c r="F13" s="32">
        <f>10640+642</f>
        <v>11282</v>
      </c>
      <c r="G13" s="32">
        <v>604</v>
      </c>
      <c r="H13" s="32">
        <v>576</v>
      </c>
      <c r="I13" s="32">
        <f>6032+413</f>
        <v>6445</v>
      </c>
      <c r="J13" s="32">
        <v>1342</v>
      </c>
      <c r="K13" s="32">
        <v>204</v>
      </c>
      <c r="L13" s="32">
        <v>1494</v>
      </c>
      <c r="M13" s="32">
        <v>787</v>
      </c>
      <c r="N13" s="32">
        <v>32982</v>
      </c>
      <c r="O13" s="32">
        <v>8780</v>
      </c>
      <c r="P13" s="32">
        <v>110</v>
      </c>
      <c r="Q13" s="32">
        <v>24838</v>
      </c>
      <c r="R13" s="32">
        <v>356</v>
      </c>
      <c r="S13" s="32">
        <v>833</v>
      </c>
      <c r="T13" s="32">
        <v>67</v>
      </c>
      <c r="U13" s="32">
        <v>28</v>
      </c>
      <c r="V13" s="32">
        <v>145</v>
      </c>
      <c r="W13" s="33">
        <v>104</v>
      </c>
      <c r="X13" s="32">
        <v>26</v>
      </c>
      <c r="Y13" s="32">
        <v>298</v>
      </c>
      <c r="Z13" s="32">
        <v>136</v>
      </c>
      <c r="AA13" s="32">
        <v>18513</v>
      </c>
      <c r="AB13" s="32">
        <v>17932</v>
      </c>
      <c r="AC13" s="32">
        <v>558</v>
      </c>
      <c r="AD13" s="32">
        <v>688</v>
      </c>
      <c r="AE13" s="32">
        <v>72</v>
      </c>
      <c r="AF13" s="32">
        <v>96</v>
      </c>
      <c r="AG13" s="32">
        <v>557</v>
      </c>
      <c r="AH13" s="32">
        <v>625</v>
      </c>
      <c r="AI13" s="32">
        <v>229</v>
      </c>
      <c r="AJ13" s="32">
        <v>112</v>
      </c>
      <c r="AK13" s="32">
        <v>131</v>
      </c>
      <c r="AL13" s="32">
        <v>154</v>
      </c>
      <c r="AM13" s="32">
        <v>274</v>
      </c>
      <c r="AN13" s="32">
        <v>221</v>
      </c>
      <c r="AO13" s="32">
        <v>2934</v>
      </c>
      <c r="AP13" s="32">
        <v>52735</v>
      </c>
      <c r="AQ13" s="32">
        <v>165</v>
      </c>
      <c r="AR13" s="32">
        <v>41868</v>
      </c>
      <c r="AS13" s="32">
        <f>4018+260</f>
        <v>4278</v>
      </c>
      <c r="AT13" s="32">
        <v>1501</v>
      </c>
      <c r="AU13" s="32">
        <v>183</v>
      </c>
      <c r="AV13" s="32">
        <v>175</v>
      </c>
      <c r="AW13" s="32">
        <v>113</v>
      </c>
      <c r="AX13" s="32">
        <v>10</v>
      </c>
      <c r="AY13" s="32">
        <f>271+50</f>
        <v>321</v>
      </c>
      <c r="AZ13" s="32">
        <v>7715</v>
      </c>
      <c r="BA13" s="32">
        <v>5510</v>
      </c>
      <c r="BB13" s="32">
        <v>5026</v>
      </c>
      <c r="BC13" s="32">
        <f>16915+1494</f>
        <v>18409</v>
      </c>
      <c r="BD13" s="32">
        <v>3056</v>
      </c>
      <c r="BE13" s="32">
        <v>848</v>
      </c>
      <c r="BF13" s="32">
        <v>14427</v>
      </c>
      <c r="BG13" s="32">
        <v>589</v>
      </c>
      <c r="BH13" s="32">
        <v>333</v>
      </c>
      <c r="BI13" s="32">
        <v>150</v>
      </c>
      <c r="BJ13" s="32">
        <v>3541</v>
      </c>
      <c r="BK13" s="32">
        <v>10059</v>
      </c>
      <c r="BL13" s="32">
        <v>73</v>
      </c>
      <c r="BM13" s="32">
        <v>180</v>
      </c>
      <c r="BN13" s="32">
        <v>2279</v>
      </c>
      <c r="BO13" s="32">
        <v>883</v>
      </c>
      <c r="BP13" s="32">
        <v>137</v>
      </c>
      <c r="BQ13" s="32">
        <f>3376+198</f>
        <v>3574</v>
      </c>
      <c r="BR13" s="32">
        <v>2993</v>
      </c>
      <c r="BS13" s="32">
        <v>600</v>
      </c>
      <c r="BT13" s="32">
        <v>268</v>
      </c>
      <c r="BU13" s="32">
        <v>284</v>
      </c>
      <c r="BV13" s="32">
        <v>776</v>
      </c>
      <c r="BW13" s="32">
        <v>1204</v>
      </c>
      <c r="BX13" s="32">
        <v>43</v>
      </c>
      <c r="BY13" s="32">
        <v>315</v>
      </c>
      <c r="BZ13" s="32">
        <v>120</v>
      </c>
      <c r="CA13" s="32">
        <v>121</v>
      </c>
      <c r="CB13" s="32">
        <v>50580</v>
      </c>
      <c r="CC13" s="32">
        <v>93</v>
      </c>
      <c r="CD13" s="32">
        <v>40</v>
      </c>
      <c r="CE13" s="32">
        <v>102</v>
      </c>
      <c r="CF13" s="32">
        <v>54</v>
      </c>
      <c r="CG13" s="32">
        <v>93</v>
      </c>
      <c r="CH13" s="32">
        <v>75</v>
      </c>
      <c r="CI13" s="32">
        <v>439</v>
      </c>
      <c r="CJ13" s="32">
        <v>615</v>
      </c>
      <c r="CK13" s="32">
        <f>2915+164</f>
        <v>3079</v>
      </c>
      <c r="CL13" s="32">
        <v>839</v>
      </c>
      <c r="CM13" s="32">
        <v>470</v>
      </c>
      <c r="CN13" s="32">
        <f>17293+471</f>
        <v>17764</v>
      </c>
      <c r="CO13" s="32">
        <v>9595</v>
      </c>
      <c r="CP13" s="32">
        <v>659</v>
      </c>
      <c r="CQ13" s="32">
        <v>691</v>
      </c>
      <c r="CR13" s="32">
        <v>114</v>
      </c>
      <c r="CS13" s="32">
        <v>217</v>
      </c>
      <c r="CT13" s="32">
        <v>58</v>
      </c>
      <c r="CU13" s="32">
        <v>277</v>
      </c>
      <c r="CV13" s="32">
        <v>26</v>
      </c>
      <c r="CW13" s="32">
        <v>106</v>
      </c>
      <c r="CX13" s="32">
        <v>297</v>
      </c>
      <c r="CY13" s="32">
        <v>52</v>
      </c>
      <c r="CZ13" s="32">
        <v>1325</v>
      </c>
      <c r="DA13" s="32">
        <v>100</v>
      </c>
      <c r="DB13" s="32">
        <v>191</v>
      </c>
      <c r="DC13" s="32">
        <v>101</v>
      </c>
      <c r="DD13" s="32">
        <v>91</v>
      </c>
      <c r="DE13" s="32">
        <v>229</v>
      </c>
      <c r="DF13" s="32">
        <f>13175+585</f>
        <v>13760</v>
      </c>
      <c r="DG13" s="32">
        <v>58</v>
      </c>
      <c r="DH13" s="32">
        <v>1394</v>
      </c>
      <c r="DI13" s="32">
        <v>1655</v>
      </c>
      <c r="DJ13" s="32">
        <v>443</v>
      </c>
      <c r="DK13" s="32">
        <v>237</v>
      </c>
      <c r="DL13" s="32">
        <v>3511</v>
      </c>
      <c r="DM13" s="32">
        <v>151</v>
      </c>
      <c r="DN13" s="32">
        <v>891</v>
      </c>
      <c r="DO13" s="32">
        <v>1789</v>
      </c>
      <c r="DP13" s="32">
        <v>124</v>
      </c>
      <c r="DQ13" s="32">
        <v>305</v>
      </c>
      <c r="DR13" s="32">
        <v>825</v>
      </c>
      <c r="DS13" s="32">
        <v>529</v>
      </c>
      <c r="DT13" s="32">
        <v>68</v>
      </c>
      <c r="DU13" s="32">
        <v>266</v>
      </c>
      <c r="DV13" s="32">
        <v>131</v>
      </c>
      <c r="DW13" s="32">
        <v>214</v>
      </c>
      <c r="DX13" s="32">
        <v>111</v>
      </c>
      <c r="DY13" s="32">
        <v>197</v>
      </c>
      <c r="DZ13" s="32">
        <v>584</v>
      </c>
      <c r="EA13" s="32">
        <v>369</v>
      </c>
      <c r="EB13" s="32">
        <v>348</v>
      </c>
      <c r="EC13" s="32">
        <v>170</v>
      </c>
      <c r="ED13" s="32">
        <v>1001</v>
      </c>
      <c r="EE13" s="32">
        <v>120</v>
      </c>
      <c r="EF13" s="32">
        <v>988</v>
      </c>
      <c r="EG13" s="32">
        <v>170</v>
      </c>
      <c r="EH13" s="32">
        <v>120</v>
      </c>
      <c r="EI13" s="32">
        <f>10456+32</f>
        <v>10488</v>
      </c>
      <c r="EJ13" s="32">
        <v>5617</v>
      </c>
      <c r="EK13" s="32">
        <v>411</v>
      </c>
      <c r="EL13" s="32">
        <v>324</v>
      </c>
      <c r="EM13" s="32">
        <v>277</v>
      </c>
      <c r="EN13" s="32">
        <v>647</v>
      </c>
      <c r="EO13" s="32">
        <v>303</v>
      </c>
      <c r="EP13" s="32">
        <v>240</v>
      </c>
      <c r="EQ13" s="32">
        <v>1526</v>
      </c>
      <c r="ER13" s="32">
        <v>241</v>
      </c>
      <c r="ES13" s="32">
        <v>78</v>
      </c>
      <c r="ET13" s="32">
        <v>103</v>
      </c>
      <c r="EU13" s="32">
        <v>357</v>
      </c>
      <c r="EV13" s="32">
        <v>42</v>
      </c>
      <c r="EW13" s="32">
        <v>529</v>
      </c>
      <c r="EX13" s="32">
        <v>152</v>
      </c>
      <c r="EY13" s="32">
        <v>246</v>
      </c>
      <c r="EZ13" s="32">
        <v>64</v>
      </c>
      <c r="FA13" s="32">
        <v>2010</v>
      </c>
      <c r="FB13" s="32">
        <v>196</v>
      </c>
      <c r="FC13" s="32">
        <v>1439</v>
      </c>
      <c r="FD13" s="32">
        <v>203</v>
      </c>
      <c r="FE13" s="32">
        <v>68</v>
      </c>
      <c r="FF13" s="32">
        <v>122</v>
      </c>
      <c r="FG13" s="32">
        <v>77</v>
      </c>
      <c r="FH13" s="32">
        <v>56</v>
      </c>
      <c r="FI13" s="32">
        <v>1134</v>
      </c>
      <c r="FJ13" s="32">
        <v>1193</v>
      </c>
      <c r="FK13" s="32">
        <v>1394</v>
      </c>
      <c r="FL13" s="32">
        <v>3084</v>
      </c>
      <c r="FM13" s="32">
        <v>2264</v>
      </c>
      <c r="FN13" s="32">
        <v>13039</v>
      </c>
      <c r="FO13" s="32">
        <v>685</v>
      </c>
      <c r="FP13" s="32">
        <v>1461</v>
      </c>
      <c r="FQ13" s="32">
        <v>477</v>
      </c>
      <c r="FR13" s="32">
        <v>87</v>
      </c>
      <c r="FS13" s="32">
        <v>116</v>
      </c>
      <c r="FT13" s="33">
        <v>51</v>
      </c>
      <c r="FU13" s="32">
        <v>472</v>
      </c>
      <c r="FV13" s="32">
        <v>424</v>
      </c>
      <c r="FW13" s="32">
        <v>109</v>
      </c>
      <c r="FX13" s="32">
        <v>36</v>
      </c>
      <c r="FY13" s="32"/>
      <c r="FZ13" s="13">
        <f>SUM(C13:FX13)</f>
        <v>528143</v>
      </c>
      <c r="GA13" s="13"/>
      <c r="GB13" s="13"/>
      <c r="GC13" s="13"/>
      <c r="GD13" s="13"/>
      <c r="GE13" s="16"/>
      <c r="GF13" s="16"/>
      <c r="GG13" s="19"/>
      <c r="GH13" s="16"/>
      <c r="GI13" s="16"/>
      <c r="GJ13" s="16"/>
      <c r="GK13" s="16"/>
      <c r="GL13" s="16"/>
      <c r="GM13" s="16"/>
    </row>
    <row r="14" spans="1:256" s="31" customFormat="1" x14ac:dyDescent="0.2">
      <c r="A14" s="4" t="s">
        <v>237</v>
      </c>
      <c r="B14" s="16" t="s">
        <v>238</v>
      </c>
      <c r="C14" s="34">
        <f>7712.5+306</f>
        <v>8018.5</v>
      </c>
      <c r="D14" s="34">
        <f>39714+2049</f>
        <v>41763</v>
      </c>
      <c r="E14" s="34">
        <f>6696.5+692</f>
        <v>7388.5</v>
      </c>
      <c r="F14" s="34">
        <f>15550.5+687</f>
        <v>16237.5</v>
      </c>
      <c r="G14" s="34">
        <v>922</v>
      </c>
      <c r="H14" s="34">
        <v>969</v>
      </c>
      <c r="I14" s="34">
        <f>9292+607</f>
        <v>9899</v>
      </c>
      <c r="J14" s="34">
        <v>1971.5</v>
      </c>
      <c r="K14" s="34">
        <v>300.5</v>
      </c>
      <c r="L14" s="34">
        <v>2514</v>
      </c>
      <c r="M14" s="34">
        <v>1371</v>
      </c>
      <c r="N14" s="34">
        <v>50659</v>
      </c>
      <c r="O14" s="34">
        <v>14637.5</v>
      </c>
      <c r="P14" s="34">
        <v>153</v>
      </c>
      <c r="Q14" s="34">
        <v>37375</v>
      </c>
      <c r="R14" s="34">
        <v>588</v>
      </c>
      <c r="S14" s="34">
        <v>1277</v>
      </c>
      <c r="T14" s="34">
        <v>125.5</v>
      </c>
      <c r="U14" s="34">
        <v>45.5</v>
      </c>
      <c r="V14" s="34">
        <v>249</v>
      </c>
      <c r="W14" s="34">
        <v>121.5</v>
      </c>
      <c r="X14" s="34">
        <v>40</v>
      </c>
      <c r="Y14" s="34">
        <v>424</v>
      </c>
      <c r="Z14" s="34">
        <v>239</v>
      </c>
      <c r="AA14" s="34">
        <v>27772</v>
      </c>
      <c r="AB14" s="34">
        <v>28652.5</v>
      </c>
      <c r="AC14" s="34">
        <v>880.5</v>
      </c>
      <c r="AD14" s="34">
        <v>1059.5</v>
      </c>
      <c r="AE14" s="34">
        <v>109</v>
      </c>
      <c r="AF14" s="34">
        <v>152</v>
      </c>
      <c r="AG14" s="34">
        <v>822</v>
      </c>
      <c r="AH14" s="34">
        <v>968.5</v>
      </c>
      <c r="AI14" s="34">
        <v>356.5</v>
      </c>
      <c r="AJ14" s="34">
        <v>203.5</v>
      </c>
      <c r="AK14" s="34">
        <v>188.5</v>
      </c>
      <c r="AL14" s="34">
        <v>249.5</v>
      </c>
      <c r="AM14" s="34">
        <v>431</v>
      </c>
      <c r="AN14" s="34">
        <v>367.5</v>
      </c>
      <c r="AO14" s="34">
        <v>4654.5</v>
      </c>
      <c r="AP14" s="34">
        <v>77403</v>
      </c>
      <c r="AQ14" s="34">
        <v>253</v>
      </c>
      <c r="AR14" s="34">
        <v>62133.5</v>
      </c>
      <c r="AS14" s="34">
        <f>6028+275.5</f>
        <v>6303.5</v>
      </c>
      <c r="AT14" s="34">
        <v>2416</v>
      </c>
      <c r="AU14" s="34">
        <v>309.5</v>
      </c>
      <c r="AV14" s="34">
        <v>283</v>
      </c>
      <c r="AW14" s="34">
        <v>179</v>
      </c>
      <c r="AX14" s="34">
        <v>11</v>
      </c>
      <c r="AY14" s="34">
        <f>430.5+54</f>
        <v>484.5</v>
      </c>
      <c r="AZ14" s="34">
        <v>10626.5</v>
      </c>
      <c r="BA14" s="34">
        <v>8532.5</v>
      </c>
      <c r="BB14" s="34">
        <v>7282</v>
      </c>
      <c r="BC14" s="34">
        <f>26587+2483.5</f>
        <v>29070.5</v>
      </c>
      <c r="BD14" s="34">
        <v>4798</v>
      </c>
      <c r="BE14" s="34">
        <v>1403.5</v>
      </c>
      <c r="BF14" s="34">
        <v>23355</v>
      </c>
      <c r="BG14" s="34">
        <v>843.5</v>
      </c>
      <c r="BH14" s="34">
        <v>565</v>
      </c>
      <c r="BI14" s="34">
        <v>216</v>
      </c>
      <c r="BJ14" s="34">
        <v>5852.5</v>
      </c>
      <c r="BK14" s="34">
        <v>17964.5</v>
      </c>
      <c r="BL14" s="34">
        <v>181.5</v>
      </c>
      <c r="BM14" s="34">
        <v>273.5</v>
      </c>
      <c r="BN14" s="34">
        <v>3522</v>
      </c>
      <c r="BO14" s="34">
        <v>1400.5</v>
      </c>
      <c r="BP14" s="34">
        <v>196</v>
      </c>
      <c r="BQ14" s="34">
        <f>5221.5+215.5</f>
        <v>5437</v>
      </c>
      <c r="BR14" s="34">
        <v>4469.5</v>
      </c>
      <c r="BS14" s="34">
        <v>932</v>
      </c>
      <c r="BT14" s="34">
        <v>361</v>
      </c>
      <c r="BU14" s="34">
        <v>426.5</v>
      </c>
      <c r="BV14" s="34">
        <v>1161</v>
      </c>
      <c r="BW14" s="34">
        <v>1775</v>
      </c>
      <c r="BX14" s="34">
        <v>65.5</v>
      </c>
      <c r="BY14" s="34">
        <v>461</v>
      </c>
      <c r="BZ14" s="34">
        <v>179</v>
      </c>
      <c r="CA14" s="34">
        <v>184.5</v>
      </c>
      <c r="CB14" s="34">
        <v>79980</v>
      </c>
      <c r="CC14" s="34">
        <v>151.5</v>
      </c>
      <c r="CD14" s="34">
        <v>63</v>
      </c>
      <c r="CE14" s="34">
        <v>158.5</v>
      </c>
      <c r="CF14" s="34">
        <v>102.5</v>
      </c>
      <c r="CG14" s="34">
        <v>143</v>
      </c>
      <c r="CH14" s="34">
        <v>120</v>
      </c>
      <c r="CI14" s="34">
        <v>706.5</v>
      </c>
      <c r="CJ14" s="34">
        <v>953.5</v>
      </c>
      <c r="CK14" s="34">
        <f>4329+433</f>
        <v>4762</v>
      </c>
      <c r="CL14" s="34">
        <v>1257.5</v>
      </c>
      <c r="CM14" s="34">
        <v>733</v>
      </c>
      <c r="CN14" s="34">
        <f>26577+1213</f>
        <v>27790</v>
      </c>
      <c r="CO14" s="34">
        <v>15072</v>
      </c>
      <c r="CP14" s="34">
        <v>1026.5</v>
      </c>
      <c r="CQ14" s="34">
        <v>975.5</v>
      </c>
      <c r="CR14" s="34">
        <v>178</v>
      </c>
      <c r="CS14" s="34">
        <v>348.5</v>
      </c>
      <c r="CT14" s="34">
        <v>89.5</v>
      </c>
      <c r="CU14" s="34">
        <v>469</v>
      </c>
      <c r="CV14" s="34">
        <v>41</v>
      </c>
      <c r="CW14" s="34">
        <v>152</v>
      </c>
      <c r="CX14" s="34">
        <v>453</v>
      </c>
      <c r="CY14" s="34">
        <v>93</v>
      </c>
      <c r="CZ14" s="34">
        <v>2061.5</v>
      </c>
      <c r="DA14" s="34">
        <v>180.5</v>
      </c>
      <c r="DB14" s="34">
        <v>307.5</v>
      </c>
      <c r="DC14" s="34">
        <v>176</v>
      </c>
      <c r="DD14" s="34">
        <v>125</v>
      </c>
      <c r="DE14" s="34">
        <v>417.5</v>
      </c>
      <c r="DF14" s="34">
        <f>20344.5+710.5</f>
        <v>21055</v>
      </c>
      <c r="DG14" s="34">
        <v>79.5</v>
      </c>
      <c r="DH14" s="34">
        <v>1990.5</v>
      </c>
      <c r="DI14" s="34">
        <v>2627</v>
      </c>
      <c r="DJ14" s="34">
        <v>677</v>
      </c>
      <c r="DK14" s="34">
        <v>365.5</v>
      </c>
      <c r="DL14" s="34">
        <v>5716</v>
      </c>
      <c r="DM14" s="34">
        <v>221.5</v>
      </c>
      <c r="DN14" s="34">
        <v>1436.5</v>
      </c>
      <c r="DO14" s="34">
        <v>2868</v>
      </c>
      <c r="DP14" s="34">
        <v>187</v>
      </c>
      <c r="DQ14" s="34">
        <v>483.5</v>
      </c>
      <c r="DR14" s="34">
        <v>1250</v>
      </c>
      <c r="DS14" s="34">
        <v>755</v>
      </c>
      <c r="DT14" s="34">
        <v>131.5</v>
      </c>
      <c r="DU14" s="34">
        <v>394.5</v>
      </c>
      <c r="DV14" s="34">
        <v>204</v>
      </c>
      <c r="DW14" s="34">
        <v>326</v>
      </c>
      <c r="DX14" s="34">
        <v>177.5</v>
      </c>
      <c r="DY14" s="34">
        <v>317.5</v>
      </c>
      <c r="DZ14" s="34">
        <v>921</v>
      </c>
      <c r="EA14" s="34">
        <v>499</v>
      </c>
      <c r="EB14" s="34">
        <v>546.5</v>
      </c>
      <c r="EC14" s="34">
        <v>280.5</v>
      </c>
      <c r="ED14" s="34">
        <v>1614</v>
      </c>
      <c r="EE14" s="34">
        <v>190.5</v>
      </c>
      <c r="EF14" s="34">
        <v>1470.5</v>
      </c>
      <c r="EG14" s="34">
        <v>258</v>
      </c>
      <c r="EH14" s="34">
        <v>202</v>
      </c>
      <c r="EI14" s="34">
        <f>16108+158</f>
        <v>16266</v>
      </c>
      <c r="EJ14" s="34">
        <v>8634</v>
      </c>
      <c r="EK14" s="34">
        <v>627</v>
      </c>
      <c r="EL14" s="34">
        <v>470</v>
      </c>
      <c r="EM14" s="34">
        <v>427.5</v>
      </c>
      <c r="EN14" s="34">
        <v>1035</v>
      </c>
      <c r="EO14" s="34">
        <v>434</v>
      </c>
      <c r="EP14" s="34">
        <v>365.5</v>
      </c>
      <c r="EQ14" s="34">
        <v>2314</v>
      </c>
      <c r="ER14" s="34">
        <v>358</v>
      </c>
      <c r="ES14" s="34">
        <v>117.5</v>
      </c>
      <c r="ET14" s="34">
        <v>165.5</v>
      </c>
      <c r="EU14" s="34">
        <v>591</v>
      </c>
      <c r="EV14" s="34">
        <v>62</v>
      </c>
      <c r="EW14" s="34">
        <v>778.5</v>
      </c>
      <c r="EX14" s="34">
        <v>240.5</v>
      </c>
      <c r="EY14" s="34">
        <v>910.5</v>
      </c>
      <c r="EZ14" s="34">
        <v>105</v>
      </c>
      <c r="FA14" s="34">
        <v>2975.5</v>
      </c>
      <c r="FB14" s="34">
        <v>332</v>
      </c>
      <c r="FC14" s="34">
        <v>2398.5</v>
      </c>
      <c r="FD14" s="34">
        <v>331</v>
      </c>
      <c r="FE14" s="34">
        <v>107.5</v>
      </c>
      <c r="FF14" s="34">
        <v>183</v>
      </c>
      <c r="FG14" s="34">
        <v>116</v>
      </c>
      <c r="FH14" s="34">
        <v>78.5</v>
      </c>
      <c r="FI14" s="34">
        <v>1735</v>
      </c>
      <c r="FJ14" s="34">
        <v>1765.5</v>
      </c>
      <c r="FK14" s="34">
        <v>2100</v>
      </c>
      <c r="FL14" s="34">
        <v>4504</v>
      </c>
      <c r="FM14" s="34">
        <v>3266</v>
      </c>
      <c r="FN14" s="34">
        <v>19580.5</v>
      </c>
      <c r="FO14" s="34">
        <v>1057</v>
      </c>
      <c r="FP14" s="34">
        <v>2151.5</v>
      </c>
      <c r="FQ14" s="34">
        <v>740.5</v>
      </c>
      <c r="FR14" s="34">
        <v>147.5</v>
      </c>
      <c r="FS14" s="34">
        <v>179</v>
      </c>
      <c r="FT14" s="34">
        <v>81</v>
      </c>
      <c r="FU14" s="34">
        <v>732.5</v>
      </c>
      <c r="FV14" s="34">
        <v>646</v>
      </c>
      <c r="FW14" s="34">
        <v>147</v>
      </c>
      <c r="FX14" s="34">
        <v>56.5</v>
      </c>
      <c r="FY14" s="16"/>
      <c r="FZ14" s="16">
        <f>SUM(C14:FX14)</f>
        <v>811111.5</v>
      </c>
      <c r="GA14" s="16"/>
      <c r="GB14" s="16"/>
      <c r="GC14" s="16"/>
      <c r="GD14" s="16"/>
      <c r="GE14" s="35"/>
      <c r="GF14" s="35"/>
      <c r="GG14" s="19"/>
      <c r="GH14" s="35"/>
      <c r="GI14" s="35"/>
      <c r="GJ14" s="35"/>
      <c r="GK14" s="35"/>
      <c r="GL14" s="35"/>
      <c r="GM14" s="35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x14ac:dyDescent="0.2">
      <c r="A15" s="25" t="s">
        <v>239</v>
      </c>
      <c r="B15" s="2" t="s">
        <v>240</v>
      </c>
      <c r="C15" s="16">
        <v>0</v>
      </c>
      <c r="D15" s="16">
        <v>6852.3</v>
      </c>
      <c r="E15" s="16">
        <v>0</v>
      </c>
      <c r="F15" s="16">
        <v>3377.6</v>
      </c>
      <c r="G15" s="16">
        <v>0</v>
      </c>
      <c r="H15" s="16">
        <v>5</v>
      </c>
      <c r="I15" s="16">
        <v>441.2</v>
      </c>
      <c r="J15" s="16">
        <v>0</v>
      </c>
      <c r="K15" s="16">
        <v>0</v>
      </c>
      <c r="L15" s="16">
        <v>0</v>
      </c>
      <c r="M15" s="16">
        <v>0</v>
      </c>
      <c r="N15" s="16">
        <v>480.2</v>
      </c>
      <c r="O15" s="16">
        <v>996.6</v>
      </c>
      <c r="P15" s="16">
        <v>0</v>
      </c>
      <c r="Q15" s="16">
        <v>3640.3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3123.7</v>
      </c>
      <c r="AB15" s="16">
        <v>2298.1999999999998</v>
      </c>
      <c r="AC15" s="16">
        <v>0</v>
      </c>
      <c r="AD15" s="16">
        <v>0</v>
      </c>
      <c r="AE15" s="16">
        <v>0</v>
      </c>
      <c r="AF15" s="16">
        <v>0</v>
      </c>
      <c r="AG15" s="16">
        <v>92.3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469.6</v>
      </c>
      <c r="AP15" s="16">
        <v>13147.5</v>
      </c>
      <c r="AQ15" s="16">
        <v>0</v>
      </c>
      <c r="AR15" s="16">
        <v>10744.1</v>
      </c>
      <c r="AS15" s="16">
        <v>330</v>
      </c>
      <c r="AT15" s="16">
        <v>382.2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2043</v>
      </c>
      <c r="BA15" s="16">
        <v>178</v>
      </c>
      <c r="BB15" s="16">
        <v>0</v>
      </c>
      <c r="BC15" s="16">
        <v>2099.6999999999998</v>
      </c>
      <c r="BD15" s="16">
        <v>1195.5999999999999</v>
      </c>
      <c r="BE15" s="16">
        <v>0</v>
      </c>
      <c r="BF15" s="16">
        <v>3302.6</v>
      </c>
      <c r="BG15" s="16">
        <v>0</v>
      </c>
      <c r="BH15" s="16">
        <v>0</v>
      </c>
      <c r="BI15" s="16">
        <v>0</v>
      </c>
      <c r="BJ15" s="16">
        <v>787.5</v>
      </c>
      <c r="BK15" s="16">
        <v>5704</v>
      </c>
      <c r="BL15" s="16">
        <v>0</v>
      </c>
      <c r="BM15" s="16">
        <v>0</v>
      </c>
      <c r="BN15" s="16">
        <v>229.1</v>
      </c>
      <c r="BO15" s="16">
        <v>0</v>
      </c>
      <c r="BP15" s="16">
        <v>0</v>
      </c>
      <c r="BQ15" s="16">
        <v>128.1</v>
      </c>
      <c r="BR15" s="16">
        <v>0</v>
      </c>
      <c r="BS15" s="16">
        <v>0</v>
      </c>
      <c r="BT15" s="16">
        <v>0</v>
      </c>
      <c r="BU15" s="16">
        <v>0</v>
      </c>
      <c r="BV15" s="16">
        <v>34.5</v>
      </c>
      <c r="BW15" s="16">
        <v>37.1</v>
      </c>
      <c r="BX15" s="16">
        <v>0</v>
      </c>
      <c r="BY15" s="16">
        <v>0</v>
      </c>
      <c r="BZ15" s="16">
        <v>0</v>
      </c>
      <c r="CA15" s="16">
        <v>0</v>
      </c>
      <c r="CB15" s="16">
        <v>6355.8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1914.3</v>
      </c>
      <c r="CO15" s="16">
        <v>1075.8</v>
      </c>
      <c r="CP15" s="16">
        <v>0</v>
      </c>
      <c r="CQ15" s="16">
        <v>0</v>
      </c>
      <c r="CR15" s="16">
        <v>0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452.8</v>
      </c>
      <c r="DG15" s="16">
        <v>0</v>
      </c>
      <c r="DH15" s="16">
        <v>0</v>
      </c>
      <c r="DI15" s="16">
        <v>196.6</v>
      </c>
      <c r="DJ15" s="16">
        <v>0</v>
      </c>
      <c r="DK15" s="16">
        <v>0</v>
      </c>
      <c r="DL15" s="16">
        <v>172</v>
      </c>
      <c r="DM15" s="16">
        <v>32.6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0</v>
      </c>
      <c r="DX15" s="16">
        <v>0</v>
      </c>
      <c r="DY15" s="16">
        <v>0</v>
      </c>
      <c r="DZ15" s="16">
        <v>0</v>
      </c>
      <c r="EA15" s="16">
        <v>133.30000000000001</v>
      </c>
      <c r="EB15" s="16">
        <v>0</v>
      </c>
      <c r="EC15" s="16">
        <v>0</v>
      </c>
      <c r="ED15" s="16">
        <v>119.1</v>
      </c>
      <c r="EE15" s="16">
        <v>0</v>
      </c>
      <c r="EF15" s="16">
        <v>131.80000000000001</v>
      </c>
      <c r="EG15" s="16">
        <v>0</v>
      </c>
      <c r="EH15" s="16">
        <v>0</v>
      </c>
      <c r="EI15" s="16">
        <v>1489.6</v>
      </c>
      <c r="EJ15" s="16">
        <v>729.1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75.8</v>
      </c>
      <c r="ER15" s="16">
        <v>0</v>
      </c>
      <c r="ES15" s="16">
        <v>0</v>
      </c>
      <c r="ET15" s="16">
        <v>88.6</v>
      </c>
      <c r="EU15" s="16">
        <v>0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0</v>
      </c>
      <c r="FJ15" s="16">
        <v>0</v>
      </c>
      <c r="FK15" s="16">
        <v>154.9</v>
      </c>
      <c r="FL15" s="16">
        <v>402.9</v>
      </c>
      <c r="FM15" s="16">
        <v>338</v>
      </c>
      <c r="FN15" s="16">
        <v>4174.3</v>
      </c>
      <c r="FO15" s="16">
        <v>0</v>
      </c>
      <c r="FP15" s="16">
        <v>0</v>
      </c>
      <c r="FQ15" s="16">
        <v>0</v>
      </c>
      <c r="FR15" s="16">
        <v>0</v>
      </c>
      <c r="FS15" s="16">
        <v>0</v>
      </c>
      <c r="FT15" s="16">
        <v>0</v>
      </c>
      <c r="FU15" s="16">
        <v>0</v>
      </c>
      <c r="FV15" s="16">
        <v>0</v>
      </c>
      <c r="FW15" s="16">
        <v>0</v>
      </c>
      <c r="FX15" s="16">
        <v>0</v>
      </c>
      <c r="FY15" s="16">
        <v>0</v>
      </c>
      <c r="FZ15" s="16">
        <f>SUM(C15:FY15)</f>
        <v>80157.300000000032</v>
      </c>
      <c r="GA15" s="16"/>
      <c r="GB15" s="16"/>
      <c r="GC15" s="16"/>
      <c r="GD15" s="16"/>
      <c r="GE15" s="36"/>
      <c r="GF15" s="36"/>
      <c r="GG15" s="19"/>
      <c r="GH15" s="19"/>
      <c r="GI15" s="19"/>
      <c r="GJ15" s="19"/>
      <c r="GK15" s="19"/>
      <c r="GL15" s="19"/>
      <c r="GM15" s="19"/>
    </row>
    <row r="16" spans="1:256" x14ac:dyDescent="0.2">
      <c r="A16" s="25" t="s">
        <v>241</v>
      </c>
      <c r="B16" s="2" t="s">
        <v>242</v>
      </c>
      <c r="C16" s="37">
        <v>7595.7</v>
      </c>
      <c r="D16" s="37">
        <v>43362.1</v>
      </c>
      <c r="E16" s="37">
        <v>7457.9000000000005</v>
      </c>
      <c r="F16" s="37">
        <v>16048.1</v>
      </c>
      <c r="G16" s="37">
        <v>1026.9000000000001</v>
      </c>
      <c r="H16" s="37">
        <v>948.1</v>
      </c>
      <c r="I16" s="37">
        <v>12618.3</v>
      </c>
      <c r="J16" s="37">
        <v>2085.3000000000002</v>
      </c>
      <c r="K16" s="37">
        <v>296.60000000000002</v>
      </c>
      <c r="L16" s="37">
        <v>2839.9</v>
      </c>
      <c r="M16" s="37">
        <v>1470.7</v>
      </c>
      <c r="N16" s="37">
        <v>50435.3</v>
      </c>
      <c r="O16" s="37">
        <v>14882</v>
      </c>
      <c r="P16" s="37">
        <v>162.19999999999999</v>
      </c>
      <c r="Q16" s="37">
        <v>37098.699999999997</v>
      </c>
      <c r="R16" s="37">
        <v>518.70000000000005</v>
      </c>
      <c r="S16" s="37">
        <v>1449.6</v>
      </c>
      <c r="T16" s="37">
        <v>144.10000000000002</v>
      </c>
      <c r="U16" s="37">
        <v>60.400000000000006</v>
      </c>
      <c r="V16" s="37">
        <v>268.3</v>
      </c>
      <c r="W16" s="34">
        <v>218.2</v>
      </c>
      <c r="X16" s="34">
        <v>47</v>
      </c>
      <c r="Y16" s="37">
        <v>520.29999999999995</v>
      </c>
      <c r="Z16" s="37">
        <v>264.3</v>
      </c>
      <c r="AA16" s="37">
        <v>27207.8</v>
      </c>
      <c r="AB16" s="37">
        <v>28538.400000000001</v>
      </c>
      <c r="AC16" s="37">
        <v>922.3</v>
      </c>
      <c r="AD16" s="37">
        <v>1086.0999999999999</v>
      </c>
      <c r="AE16" s="37">
        <v>110.6</v>
      </c>
      <c r="AF16" s="37">
        <v>173.7</v>
      </c>
      <c r="AG16" s="37">
        <v>892</v>
      </c>
      <c r="AH16" s="37">
        <v>1039</v>
      </c>
      <c r="AI16" s="37">
        <v>331.1</v>
      </c>
      <c r="AJ16" s="37">
        <v>240.3</v>
      </c>
      <c r="AK16" s="37">
        <v>212.4</v>
      </c>
      <c r="AL16" s="37">
        <v>267</v>
      </c>
      <c r="AM16" s="37">
        <v>475.40000000000003</v>
      </c>
      <c r="AN16" s="37">
        <v>426.7</v>
      </c>
      <c r="AO16" s="37">
        <v>5034.8</v>
      </c>
      <c r="AP16" s="37">
        <v>77251.5</v>
      </c>
      <c r="AQ16" s="37">
        <v>266.2</v>
      </c>
      <c r="AR16" s="37">
        <v>61199.1</v>
      </c>
      <c r="AS16" s="37">
        <v>6280.2000000000007</v>
      </c>
      <c r="AT16" s="37">
        <v>2522.1</v>
      </c>
      <c r="AU16" s="37">
        <v>354.3</v>
      </c>
      <c r="AV16" s="37">
        <v>298.5</v>
      </c>
      <c r="AW16" s="37">
        <v>214.3</v>
      </c>
      <c r="AX16" s="37">
        <v>40.4</v>
      </c>
      <c r="AY16" s="37">
        <v>567.5</v>
      </c>
      <c r="AZ16" s="37">
        <v>10396.9</v>
      </c>
      <c r="BA16" s="37">
        <v>8664.5</v>
      </c>
      <c r="BB16" s="37">
        <v>7322.3</v>
      </c>
      <c r="BC16" s="37">
        <v>30280</v>
      </c>
      <c r="BD16" s="37">
        <v>4380.5</v>
      </c>
      <c r="BE16" s="37">
        <v>1429.7</v>
      </c>
      <c r="BF16" s="37">
        <v>22720.9</v>
      </c>
      <c r="BG16" s="37">
        <v>951.7</v>
      </c>
      <c r="BH16" s="37">
        <v>643</v>
      </c>
      <c r="BI16" s="37">
        <v>225</v>
      </c>
      <c r="BJ16" s="37">
        <v>5765.1</v>
      </c>
      <c r="BK16" s="37">
        <v>14572.9</v>
      </c>
      <c r="BL16" s="37">
        <v>177.39999999999998</v>
      </c>
      <c r="BM16" s="37">
        <v>292</v>
      </c>
      <c r="BN16" s="37">
        <v>3735.1000000000004</v>
      </c>
      <c r="BO16" s="37">
        <v>1595.8999999999999</v>
      </c>
      <c r="BP16" s="37">
        <v>207.6</v>
      </c>
      <c r="BQ16" s="37">
        <v>5440.5</v>
      </c>
      <c r="BR16" s="37">
        <v>4527.1000000000004</v>
      </c>
      <c r="BS16" s="37">
        <v>1116.7</v>
      </c>
      <c r="BT16" s="37">
        <v>336.6</v>
      </c>
      <c r="BU16" s="37">
        <v>437.8</v>
      </c>
      <c r="BV16" s="37">
        <v>1266.5</v>
      </c>
      <c r="BW16" s="37">
        <v>1728.4</v>
      </c>
      <c r="BX16" s="37">
        <v>80</v>
      </c>
      <c r="BY16" s="37">
        <v>547.30000000000007</v>
      </c>
      <c r="BZ16" s="37">
        <v>223.29999999999998</v>
      </c>
      <c r="CA16" s="37">
        <v>187.7</v>
      </c>
      <c r="CB16" s="37">
        <v>80817.899999999994</v>
      </c>
      <c r="CC16" s="37">
        <v>172.5</v>
      </c>
      <c r="CD16" s="37">
        <v>76.400000000000006</v>
      </c>
      <c r="CE16" s="37">
        <v>148.5</v>
      </c>
      <c r="CF16" s="37">
        <v>123.7</v>
      </c>
      <c r="CG16" s="37">
        <v>170.9</v>
      </c>
      <c r="CH16" s="37">
        <v>121.8</v>
      </c>
      <c r="CI16" s="37">
        <v>730.3</v>
      </c>
      <c r="CJ16" s="37">
        <v>1077.0999999999999</v>
      </c>
      <c r="CK16" s="37">
        <v>4800.1000000000004</v>
      </c>
      <c r="CL16" s="37">
        <v>1325.4</v>
      </c>
      <c r="CM16" s="37">
        <v>751</v>
      </c>
      <c r="CN16" s="37">
        <v>27277.1</v>
      </c>
      <c r="CO16" s="37">
        <v>14903.3</v>
      </c>
      <c r="CP16" s="37">
        <v>1105.8999999999999</v>
      </c>
      <c r="CQ16" s="37">
        <v>1376.2</v>
      </c>
      <c r="CR16" s="37">
        <v>191.9</v>
      </c>
      <c r="CS16" s="37">
        <v>364.6</v>
      </c>
      <c r="CT16" s="37">
        <v>98.3</v>
      </c>
      <c r="CU16" s="37">
        <v>431.2</v>
      </c>
      <c r="CV16" s="37">
        <v>53.800000000000004</v>
      </c>
      <c r="CW16" s="37">
        <v>161.19999999999999</v>
      </c>
      <c r="CX16" s="37">
        <v>444.4</v>
      </c>
      <c r="CY16" s="37">
        <v>133.9</v>
      </c>
      <c r="CZ16" s="37">
        <v>2258.5</v>
      </c>
      <c r="DA16" s="37">
        <v>190.8</v>
      </c>
      <c r="DB16" s="37">
        <v>314.60000000000002</v>
      </c>
      <c r="DC16" s="37">
        <v>183.4</v>
      </c>
      <c r="DD16" s="37">
        <v>121</v>
      </c>
      <c r="DE16" s="37">
        <v>481</v>
      </c>
      <c r="DF16" s="37">
        <v>21592.2</v>
      </c>
      <c r="DG16" s="37">
        <v>90.4</v>
      </c>
      <c r="DH16" s="37">
        <v>2197</v>
      </c>
      <c r="DI16" s="37">
        <v>2776.1</v>
      </c>
      <c r="DJ16" s="37">
        <v>712.9</v>
      </c>
      <c r="DK16" s="37">
        <v>382.9</v>
      </c>
      <c r="DL16" s="37">
        <v>5981.8</v>
      </c>
      <c r="DM16" s="37">
        <v>302.39999999999998</v>
      </c>
      <c r="DN16" s="37">
        <v>1451.1</v>
      </c>
      <c r="DO16" s="37">
        <v>2976.4</v>
      </c>
      <c r="DP16" s="37">
        <v>198.39999999999998</v>
      </c>
      <c r="DQ16" s="37">
        <v>491.90000000000003</v>
      </c>
      <c r="DR16" s="37">
        <v>1320</v>
      </c>
      <c r="DS16" s="37">
        <v>812.09999999999991</v>
      </c>
      <c r="DT16" s="37">
        <v>157.39999999999998</v>
      </c>
      <c r="DU16" s="37">
        <v>409.2</v>
      </c>
      <c r="DV16" s="37">
        <v>205.6</v>
      </c>
      <c r="DW16" s="37">
        <v>356.09999999999997</v>
      </c>
      <c r="DX16" s="37">
        <v>197.4</v>
      </c>
      <c r="DY16" s="37">
        <v>329.59999999999997</v>
      </c>
      <c r="DZ16" s="37">
        <v>1080.7</v>
      </c>
      <c r="EA16" s="37">
        <v>515.79999999999995</v>
      </c>
      <c r="EB16" s="37">
        <v>589.29999999999995</v>
      </c>
      <c r="EC16" s="37">
        <v>290.39999999999998</v>
      </c>
      <c r="ED16" s="37">
        <v>1652.2</v>
      </c>
      <c r="EE16" s="37">
        <v>218.8</v>
      </c>
      <c r="EF16" s="37">
        <v>1574.9</v>
      </c>
      <c r="EG16" s="37">
        <v>273</v>
      </c>
      <c r="EH16" s="37">
        <v>226.5</v>
      </c>
      <c r="EI16" s="37">
        <v>17058</v>
      </c>
      <c r="EJ16" s="37">
        <v>8694.5</v>
      </c>
      <c r="EK16" s="37">
        <v>645.09999999999991</v>
      </c>
      <c r="EL16" s="37">
        <v>464</v>
      </c>
      <c r="EM16" s="37">
        <v>547.6</v>
      </c>
      <c r="EN16" s="37">
        <v>1104.1999999999998</v>
      </c>
      <c r="EO16" s="37">
        <v>464.79999999999995</v>
      </c>
      <c r="EP16" s="37">
        <v>382.5</v>
      </c>
      <c r="EQ16" s="37">
        <v>2268.9</v>
      </c>
      <c r="ER16" s="37">
        <v>382.7</v>
      </c>
      <c r="ES16" s="37">
        <v>111.9</v>
      </c>
      <c r="ET16" s="37">
        <v>196.79999999999998</v>
      </c>
      <c r="EU16" s="37">
        <v>587.20000000000005</v>
      </c>
      <c r="EV16" s="37">
        <v>64.5</v>
      </c>
      <c r="EW16" s="37">
        <v>777.3</v>
      </c>
      <c r="EX16" s="37">
        <v>255.9</v>
      </c>
      <c r="EY16" s="37">
        <v>1074.3</v>
      </c>
      <c r="EZ16" s="37">
        <v>122.4</v>
      </c>
      <c r="FA16" s="37">
        <v>2950.4</v>
      </c>
      <c r="FB16" s="37">
        <v>383.09999999999997</v>
      </c>
      <c r="FC16" s="37">
        <v>2594.6</v>
      </c>
      <c r="FD16" s="37">
        <v>358.5</v>
      </c>
      <c r="FE16" s="37">
        <v>100.6</v>
      </c>
      <c r="FF16" s="37">
        <v>186</v>
      </c>
      <c r="FG16" s="37">
        <v>113.1</v>
      </c>
      <c r="FH16" s="37">
        <v>91.399999999999991</v>
      </c>
      <c r="FI16" s="37">
        <v>1809.1</v>
      </c>
      <c r="FJ16" s="37">
        <v>1785.5</v>
      </c>
      <c r="FK16" s="37">
        <v>2142.1000000000004</v>
      </c>
      <c r="FL16" s="37">
        <v>4481</v>
      </c>
      <c r="FM16" s="37">
        <v>3161.5</v>
      </c>
      <c r="FN16" s="37">
        <v>19235.900000000001</v>
      </c>
      <c r="FO16" s="37">
        <v>1087.4000000000001</v>
      </c>
      <c r="FP16" s="37">
        <v>2246</v>
      </c>
      <c r="FQ16" s="37">
        <v>815.6</v>
      </c>
      <c r="FR16" s="37">
        <v>152.30000000000001</v>
      </c>
      <c r="FS16" s="37">
        <v>170.8</v>
      </c>
      <c r="FT16" s="34">
        <v>87.5</v>
      </c>
      <c r="FU16" s="37">
        <v>774.5</v>
      </c>
      <c r="FV16" s="37">
        <v>684.2</v>
      </c>
      <c r="FW16" s="37">
        <v>156</v>
      </c>
      <c r="FX16" s="37">
        <v>77.7</v>
      </c>
      <c r="FY16" s="17"/>
      <c r="FZ16" s="13">
        <f t="shared" ref="FZ16:FZ21" si="7">SUM(C16:FX16)</f>
        <v>817639.40000000049</v>
      </c>
      <c r="GA16" s="13"/>
      <c r="GB16" s="13"/>
      <c r="GC16" s="13"/>
      <c r="GD16" s="13"/>
      <c r="GE16" s="16"/>
      <c r="GF16" s="16"/>
      <c r="GG16" s="19"/>
      <c r="GH16" s="19"/>
      <c r="GI16" s="19"/>
      <c r="GJ16" s="19"/>
      <c r="GK16" s="19"/>
      <c r="GL16" s="19"/>
      <c r="GM16" s="19"/>
    </row>
    <row r="17" spans="1:195" x14ac:dyDescent="0.2">
      <c r="A17" s="4" t="s">
        <v>243</v>
      </c>
      <c r="B17" s="2" t="s">
        <v>244</v>
      </c>
      <c r="C17" s="13">
        <f>5881.5-394</f>
        <v>5487.5</v>
      </c>
      <c r="D17" s="13">
        <v>36386</v>
      </c>
      <c r="E17" s="13">
        <v>6585</v>
      </c>
      <c r="F17" s="13">
        <v>15034.5</v>
      </c>
      <c r="G17" s="13">
        <v>951</v>
      </c>
      <c r="H17" s="13">
        <v>902.5</v>
      </c>
      <c r="I17" s="13">
        <v>9168</v>
      </c>
      <c r="J17" s="13">
        <v>1981.5</v>
      </c>
      <c r="K17" s="13">
        <v>291</v>
      </c>
      <c r="L17" s="13">
        <v>2648.5</v>
      </c>
      <c r="M17" s="13">
        <v>1383</v>
      </c>
      <c r="N17" s="13">
        <v>49957</v>
      </c>
      <c r="O17" s="13">
        <v>14645.5</v>
      </c>
      <c r="P17" s="13">
        <v>158</v>
      </c>
      <c r="Q17" s="13">
        <v>35995</v>
      </c>
      <c r="R17" s="13">
        <v>407.5</v>
      </c>
      <c r="S17" s="13">
        <v>1317.5</v>
      </c>
      <c r="T17" s="13">
        <v>123</v>
      </c>
      <c r="U17" s="13">
        <v>41</v>
      </c>
      <c r="V17" s="13">
        <v>257.5</v>
      </c>
      <c r="W17" s="13">
        <v>46.5</v>
      </c>
      <c r="X17" s="13">
        <v>42.5</v>
      </c>
      <c r="Y17" s="13">
        <v>461.5</v>
      </c>
      <c r="Z17" s="13">
        <v>246</v>
      </c>
      <c r="AA17" s="13">
        <v>26863.5</v>
      </c>
      <c r="AB17" s="13">
        <v>28080</v>
      </c>
      <c r="AC17" s="13">
        <v>895.5</v>
      </c>
      <c r="AD17" s="13">
        <v>1053</v>
      </c>
      <c r="AE17" s="13">
        <v>107</v>
      </c>
      <c r="AF17" s="13">
        <v>168</v>
      </c>
      <c r="AG17" s="13">
        <v>851</v>
      </c>
      <c r="AH17" s="13">
        <v>998.5</v>
      </c>
      <c r="AI17" s="13">
        <v>318.5</v>
      </c>
      <c r="AJ17" s="13">
        <v>204</v>
      </c>
      <c r="AK17" s="13">
        <v>169.5</v>
      </c>
      <c r="AL17" s="13">
        <v>254</v>
      </c>
      <c r="AM17" s="13">
        <v>434.5</v>
      </c>
      <c r="AN17" s="13">
        <v>363.5</v>
      </c>
      <c r="AO17" s="13">
        <v>4859</v>
      </c>
      <c r="AP17" s="13">
        <v>74486.5</v>
      </c>
      <c r="AQ17" s="13">
        <v>253</v>
      </c>
      <c r="AR17" s="13">
        <v>57569.5</v>
      </c>
      <c r="AS17" s="13">
        <v>5949.5</v>
      </c>
      <c r="AT17" s="13">
        <v>2485</v>
      </c>
      <c r="AU17" s="13">
        <v>345.5</v>
      </c>
      <c r="AV17" s="13">
        <v>278.5</v>
      </c>
      <c r="AW17" s="13">
        <v>190.5</v>
      </c>
      <c r="AX17" s="13">
        <v>36</v>
      </c>
      <c r="AY17" s="13">
        <v>469</v>
      </c>
      <c r="AZ17" s="13">
        <v>10124</v>
      </c>
      <c r="BA17" s="13">
        <v>8541</v>
      </c>
      <c r="BB17" s="13">
        <v>7200</v>
      </c>
      <c r="BC17" s="13">
        <v>26767.5</v>
      </c>
      <c r="BD17" s="13">
        <v>4353.5</v>
      </c>
      <c r="BE17" s="13">
        <v>1419</v>
      </c>
      <c r="BF17" s="13">
        <v>22520</v>
      </c>
      <c r="BG17" s="13">
        <v>913.5</v>
      </c>
      <c r="BH17" s="13">
        <v>618.5</v>
      </c>
      <c r="BI17" s="13">
        <v>207.5</v>
      </c>
      <c r="BJ17" s="13">
        <v>5718.5</v>
      </c>
      <c r="BK17" s="13">
        <v>13996</v>
      </c>
      <c r="BL17" s="13">
        <v>151.5</v>
      </c>
      <c r="BM17" s="13">
        <v>236</v>
      </c>
      <c r="BN17" s="13">
        <v>3510.5</v>
      </c>
      <c r="BO17" s="13">
        <v>1495</v>
      </c>
      <c r="BP17" s="13">
        <v>201</v>
      </c>
      <c r="BQ17" s="13">
        <v>5114</v>
      </c>
      <c r="BR17" s="13">
        <v>4445.5</v>
      </c>
      <c r="BS17" s="13">
        <v>988</v>
      </c>
      <c r="BT17" s="13">
        <v>330.5</v>
      </c>
      <c r="BU17" s="13">
        <v>423</v>
      </c>
      <c r="BV17" s="13">
        <v>1137</v>
      </c>
      <c r="BW17" s="13">
        <v>1694.5</v>
      </c>
      <c r="BX17" s="13">
        <v>68</v>
      </c>
      <c r="BY17" s="13">
        <v>465</v>
      </c>
      <c r="BZ17" s="13">
        <v>209</v>
      </c>
      <c r="CA17" s="13">
        <v>179</v>
      </c>
      <c r="CB17" s="13">
        <v>78865.5</v>
      </c>
      <c r="CC17" s="13">
        <v>154</v>
      </c>
      <c r="CD17" s="13">
        <v>70.5</v>
      </c>
      <c r="CE17" s="13">
        <v>144</v>
      </c>
      <c r="CF17" s="13">
        <v>121</v>
      </c>
      <c r="CG17" s="13">
        <v>150.5</v>
      </c>
      <c r="CH17" s="13">
        <v>116.5</v>
      </c>
      <c r="CI17" s="13">
        <v>696</v>
      </c>
      <c r="CJ17" s="13">
        <v>1012.5</v>
      </c>
      <c r="CK17" s="13">
        <v>4149</v>
      </c>
      <c r="CL17" s="13">
        <v>1299</v>
      </c>
      <c r="CM17" s="13">
        <v>696.5</v>
      </c>
      <c r="CN17" s="13">
        <v>25833.5</v>
      </c>
      <c r="CO17" s="13">
        <v>14675.5</v>
      </c>
      <c r="CP17" s="13">
        <v>1060.5</v>
      </c>
      <c r="CQ17" s="13">
        <v>1166</v>
      </c>
      <c r="CR17" s="13">
        <v>174.5</v>
      </c>
      <c r="CS17" s="13">
        <v>357</v>
      </c>
      <c r="CT17" s="13">
        <v>72.5</v>
      </c>
      <c r="CU17" s="13">
        <v>28.5</v>
      </c>
      <c r="CV17" s="13">
        <v>45</v>
      </c>
      <c r="CW17" s="13">
        <v>150</v>
      </c>
      <c r="CX17" s="13">
        <v>431.5</v>
      </c>
      <c r="CY17" s="13">
        <v>23.5</v>
      </c>
      <c r="CZ17" s="13">
        <v>2088</v>
      </c>
      <c r="DA17" s="13">
        <v>184.5</v>
      </c>
      <c r="DB17" s="13">
        <v>309</v>
      </c>
      <c r="DC17" s="13">
        <v>180.5</v>
      </c>
      <c r="DD17" s="13">
        <v>104.5</v>
      </c>
      <c r="DE17" s="13">
        <v>468.5</v>
      </c>
      <c r="DF17" s="13">
        <v>20312</v>
      </c>
      <c r="DG17" s="13">
        <v>76.5</v>
      </c>
      <c r="DH17" s="13">
        <v>2032</v>
      </c>
      <c r="DI17" s="13">
        <v>2546.5</v>
      </c>
      <c r="DJ17" s="13">
        <v>694</v>
      </c>
      <c r="DK17" s="13">
        <v>374.5</v>
      </c>
      <c r="DL17" s="13">
        <v>5700</v>
      </c>
      <c r="DM17" s="13">
        <v>257.5</v>
      </c>
      <c r="DN17" s="13">
        <v>1413.5</v>
      </c>
      <c r="DO17" s="13">
        <v>2848.5</v>
      </c>
      <c r="DP17" s="13">
        <v>189.5</v>
      </c>
      <c r="DQ17" s="13">
        <v>473</v>
      </c>
      <c r="DR17" s="13">
        <v>1265</v>
      </c>
      <c r="DS17" s="13">
        <v>765</v>
      </c>
      <c r="DT17" s="13">
        <v>127</v>
      </c>
      <c r="DU17" s="13">
        <v>394</v>
      </c>
      <c r="DV17" s="13">
        <v>199</v>
      </c>
      <c r="DW17" s="13">
        <v>337</v>
      </c>
      <c r="DX17" s="13">
        <v>163</v>
      </c>
      <c r="DY17" s="13">
        <v>312</v>
      </c>
      <c r="DZ17" s="13">
        <v>973.5</v>
      </c>
      <c r="EA17" s="13">
        <v>487</v>
      </c>
      <c r="EB17" s="13">
        <v>569</v>
      </c>
      <c r="EC17" s="13">
        <v>280</v>
      </c>
      <c r="ED17" s="13">
        <v>1625.5</v>
      </c>
      <c r="EE17" s="13">
        <v>199</v>
      </c>
      <c r="EF17" s="13">
        <v>1497</v>
      </c>
      <c r="EG17" s="13">
        <v>262.5</v>
      </c>
      <c r="EH17" s="13">
        <v>219.5</v>
      </c>
      <c r="EI17" s="13">
        <v>15938.5</v>
      </c>
      <c r="EJ17" s="13">
        <v>8554</v>
      </c>
      <c r="EK17" s="13">
        <v>625.5</v>
      </c>
      <c r="EL17" s="13">
        <v>450</v>
      </c>
      <c r="EM17" s="13">
        <v>457</v>
      </c>
      <c r="EN17" s="13">
        <v>978.5</v>
      </c>
      <c r="EO17" s="13">
        <v>434.5</v>
      </c>
      <c r="EP17" s="13">
        <v>357</v>
      </c>
      <c r="EQ17" s="13">
        <v>2242</v>
      </c>
      <c r="ER17" s="13">
        <v>371.5</v>
      </c>
      <c r="ES17" s="13">
        <v>100</v>
      </c>
      <c r="ET17" s="13">
        <v>183</v>
      </c>
      <c r="EU17" s="13">
        <v>568.5</v>
      </c>
      <c r="EV17" s="13">
        <v>58.5</v>
      </c>
      <c r="EW17" s="13">
        <v>764</v>
      </c>
      <c r="EX17" s="13">
        <v>243.5</v>
      </c>
      <c r="EY17" s="13">
        <v>233.5</v>
      </c>
      <c r="EZ17" s="13">
        <v>115.5</v>
      </c>
      <c r="FA17" s="13">
        <v>2881</v>
      </c>
      <c r="FB17" s="13">
        <v>323</v>
      </c>
      <c r="FC17" s="13">
        <v>2416.5</v>
      </c>
      <c r="FD17" s="13">
        <v>331</v>
      </c>
      <c r="FE17" s="13">
        <v>99</v>
      </c>
      <c r="FF17" s="13">
        <v>172</v>
      </c>
      <c r="FG17" s="13">
        <v>112.5</v>
      </c>
      <c r="FH17" s="13">
        <v>79.5</v>
      </c>
      <c r="FI17" s="13">
        <v>1759.5</v>
      </c>
      <c r="FJ17" s="13">
        <v>1743.5</v>
      </c>
      <c r="FK17" s="13">
        <v>2084</v>
      </c>
      <c r="FL17" s="13">
        <v>4428</v>
      </c>
      <c r="FM17" s="13">
        <v>3094.5</v>
      </c>
      <c r="FN17" s="13">
        <v>18845</v>
      </c>
      <c r="FO17" s="13">
        <v>1027</v>
      </c>
      <c r="FP17" s="13">
        <v>2126</v>
      </c>
      <c r="FQ17" s="13">
        <v>743</v>
      </c>
      <c r="FR17" s="13">
        <v>148.5</v>
      </c>
      <c r="FS17" s="13">
        <v>165.5</v>
      </c>
      <c r="FT17" s="16">
        <v>79.5</v>
      </c>
      <c r="FU17" s="13">
        <v>743.5</v>
      </c>
      <c r="FV17" s="13">
        <v>669</v>
      </c>
      <c r="FW17" s="13">
        <v>149.5</v>
      </c>
      <c r="FX17" s="13">
        <v>67</v>
      </c>
      <c r="FY17" s="13"/>
      <c r="FZ17" s="13">
        <f t="shared" si="7"/>
        <v>773609</v>
      </c>
      <c r="GA17" s="13"/>
      <c r="GB17" s="13"/>
      <c r="GC17" s="13"/>
      <c r="GD17" s="13"/>
      <c r="GE17" s="13"/>
      <c r="GF17" s="13"/>
      <c r="GG17" s="5"/>
      <c r="GH17" s="5"/>
      <c r="GI17" s="5"/>
      <c r="GJ17" s="5"/>
      <c r="GK17" s="5"/>
      <c r="GL17" s="5"/>
      <c r="GM17" s="5"/>
    </row>
    <row r="18" spans="1:195" x14ac:dyDescent="0.2">
      <c r="A18" s="4" t="s">
        <v>245</v>
      </c>
      <c r="B18" s="2" t="s">
        <v>246</v>
      </c>
      <c r="C18" s="13">
        <f>5609.5-412</f>
        <v>5197.5</v>
      </c>
      <c r="D18" s="13">
        <v>35733.5</v>
      </c>
      <c r="E18" s="13">
        <v>6414</v>
      </c>
      <c r="F18" s="13">
        <v>14504</v>
      </c>
      <c r="G18" s="13">
        <v>994.5</v>
      </c>
      <c r="H18" s="13">
        <v>926</v>
      </c>
      <c r="I18" s="13">
        <v>9150.5</v>
      </c>
      <c r="J18" s="13">
        <v>2008.5</v>
      </c>
      <c r="K18" s="13">
        <v>279</v>
      </c>
      <c r="L18" s="13">
        <v>2632</v>
      </c>
      <c r="M18" s="13">
        <v>1431</v>
      </c>
      <c r="N18" s="13">
        <v>49307.5</v>
      </c>
      <c r="O18" s="13">
        <v>14554</v>
      </c>
      <c r="P18" s="13">
        <v>153.5</v>
      </c>
      <c r="Q18" s="13">
        <v>35494</v>
      </c>
      <c r="R18" s="13">
        <v>426.5</v>
      </c>
      <c r="S18" s="13">
        <v>1358</v>
      </c>
      <c r="T18" s="13">
        <v>131.5</v>
      </c>
      <c r="U18" s="13">
        <v>65.5</v>
      </c>
      <c r="V18" s="13">
        <v>249.5</v>
      </c>
      <c r="W18" s="13">
        <v>53.5</v>
      </c>
      <c r="X18" s="13">
        <v>47.5</v>
      </c>
      <c r="Y18" s="13">
        <v>478</v>
      </c>
      <c r="Z18" s="13">
        <v>257</v>
      </c>
      <c r="AA18" s="13">
        <v>25788.5</v>
      </c>
      <c r="AB18" s="13">
        <v>27865.5</v>
      </c>
      <c r="AC18" s="13">
        <v>921</v>
      </c>
      <c r="AD18" s="13">
        <v>1026</v>
      </c>
      <c r="AE18" s="13">
        <v>113.5</v>
      </c>
      <c r="AF18" s="13">
        <v>167.5</v>
      </c>
      <c r="AG18" s="13">
        <v>880.5</v>
      </c>
      <c r="AH18" s="13">
        <v>963</v>
      </c>
      <c r="AI18" s="13">
        <v>315.5</v>
      </c>
      <c r="AJ18" s="13">
        <v>214</v>
      </c>
      <c r="AK18" s="13">
        <v>229.5</v>
      </c>
      <c r="AL18" s="13">
        <v>261.5</v>
      </c>
      <c r="AM18" s="13">
        <v>467</v>
      </c>
      <c r="AN18" s="13">
        <v>398</v>
      </c>
      <c r="AO18" s="13">
        <v>4808</v>
      </c>
      <c r="AP18" s="13">
        <v>72270.5</v>
      </c>
      <c r="AQ18" s="13">
        <v>253.5</v>
      </c>
      <c r="AR18" s="13">
        <v>56063.5</v>
      </c>
      <c r="AS18" s="13">
        <v>5888</v>
      </c>
      <c r="AT18" s="13">
        <v>2448.5</v>
      </c>
      <c r="AU18" s="13">
        <v>351</v>
      </c>
      <c r="AV18" s="13">
        <v>295.5</v>
      </c>
      <c r="AW18" s="13">
        <v>182</v>
      </c>
      <c r="AX18" s="13">
        <v>34.5</v>
      </c>
      <c r="AY18" s="13">
        <v>489</v>
      </c>
      <c r="AZ18" s="13">
        <v>10082.5</v>
      </c>
      <c r="BA18" s="13">
        <v>8454</v>
      </c>
      <c r="BB18" s="13">
        <v>7083.5</v>
      </c>
      <c r="BC18" s="13">
        <v>27184</v>
      </c>
      <c r="BD18" s="13">
        <v>4335.5</v>
      </c>
      <c r="BE18" s="13">
        <v>1427</v>
      </c>
      <c r="BF18" s="13">
        <v>22009</v>
      </c>
      <c r="BG18" s="13">
        <v>902.5</v>
      </c>
      <c r="BH18" s="13">
        <v>614.5</v>
      </c>
      <c r="BI18" s="13">
        <v>189</v>
      </c>
      <c r="BJ18" s="13">
        <v>5617.5</v>
      </c>
      <c r="BK18" s="13">
        <v>13709.5</v>
      </c>
      <c r="BL18" s="13">
        <v>151.5</v>
      </c>
      <c r="BM18" s="13">
        <v>280</v>
      </c>
      <c r="BN18" s="13">
        <v>3633.5</v>
      </c>
      <c r="BO18" s="13">
        <v>1540</v>
      </c>
      <c r="BP18" s="13">
        <v>186.5</v>
      </c>
      <c r="BQ18" s="13">
        <v>5020.5</v>
      </c>
      <c r="BR18" s="13">
        <v>4447</v>
      </c>
      <c r="BS18" s="13">
        <v>1033.5</v>
      </c>
      <c r="BT18" s="13">
        <v>321.5</v>
      </c>
      <c r="BU18" s="13">
        <v>411.5</v>
      </c>
      <c r="BV18" s="13">
        <v>1173.5</v>
      </c>
      <c r="BW18" s="13">
        <v>1683.5</v>
      </c>
      <c r="BX18" s="13">
        <v>72.5</v>
      </c>
      <c r="BY18" s="13">
        <v>504.5</v>
      </c>
      <c r="BZ18" s="13">
        <v>207</v>
      </c>
      <c r="CA18" s="13">
        <v>166</v>
      </c>
      <c r="CB18" s="13">
        <v>79186.5</v>
      </c>
      <c r="CC18" s="13">
        <v>169</v>
      </c>
      <c r="CD18" s="13">
        <v>72.5</v>
      </c>
      <c r="CE18" s="13">
        <v>135.5</v>
      </c>
      <c r="CF18" s="13">
        <v>113</v>
      </c>
      <c r="CG18" s="13">
        <v>140.5</v>
      </c>
      <c r="CH18" s="13">
        <v>119</v>
      </c>
      <c r="CI18" s="13">
        <v>711</v>
      </c>
      <c r="CJ18" s="13">
        <v>1042</v>
      </c>
      <c r="CK18" s="13">
        <v>4154</v>
      </c>
      <c r="CL18" s="13">
        <v>1282</v>
      </c>
      <c r="CM18" s="13">
        <v>718.5</v>
      </c>
      <c r="CN18" s="13">
        <v>25479.5</v>
      </c>
      <c r="CO18" s="13">
        <v>14455</v>
      </c>
      <c r="CP18" s="13">
        <v>1081</v>
      </c>
      <c r="CQ18" s="13">
        <v>1319</v>
      </c>
      <c r="CR18" s="13">
        <v>165.5</v>
      </c>
      <c r="CS18" s="13">
        <v>331</v>
      </c>
      <c r="CT18" s="13">
        <v>70.5</v>
      </c>
      <c r="CU18" s="13">
        <v>25</v>
      </c>
      <c r="CV18" s="13">
        <v>49.5</v>
      </c>
      <c r="CW18" s="13">
        <v>162</v>
      </c>
      <c r="CX18" s="13">
        <v>425.5</v>
      </c>
      <c r="CY18" s="13">
        <v>36</v>
      </c>
      <c r="CZ18" s="13">
        <v>2120.5</v>
      </c>
      <c r="DA18" s="13">
        <v>169.5</v>
      </c>
      <c r="DB18" s="13">
        <v>302</v>
      </c>
      <c r="DC18" s="13">
        <v>169</v>
      </c>
      <c r="DD18" s="13">
        <v>90</v>
      </c>
      <c r="DE18" s="13">
        <v>445.5</v>
      </c>
      <c r="DF18" s="13">
        <v>20516</v>
      </c>
      <c r="DG18" s="13">
        <v>79</v>
      </c>
      <c r="DH18" s="13">
        <v>2063</v>
      </c>
      <c r="DI18" s="13">
        <v>2652</v>
      </c>
      <c r="DJ18" s="13">
        <v>653.5</v>
      </c>
      <c r="DK18" s="13">
        <v>358</v>
      </c>
      <c r="DL18" s="13">
        <v>5791</v>
      </c>
      <c r="DM18" s="13">
        <v>296.5</v>
      </c>
      <c r="DN18" s="13">
        <v>1365.5</v>
      </c>
      <c r="DO18" s="13">
        <v>2890</v>
      </c>
      <c r="DP18" s="13">
        <v>189.5</v>
      </c>
      <c r="DQ18" s="13">
        <v>458</v>
      </c>
      <c r="DR18" s="13">
        <v>1253</v>
      </c>
      <c r="DS18" s="13">
        <v>797</v>
      </c>
      <c r="DT18" s="13">
        <v>155</v>
      </c>
      <c r="DU18" s="13">
        <v>396</v>
      </c>
      <c r="DV18" s="13">
        <v>191.5</v>
      </c>
      <c r="DW18" s="13">
        <v>345.5</v>
      </c>
      <c r="DX18" s="13">
        <v>171</v>
      </c>
      <c r="DY18" s="13">
        <v>326.5</v>
      </c>
      <c r="DZ18" s="13">
        <v>979</v>
      </c>
      <c r="EA18" s="13">
        <v>478</v>
      </c>
      <c r="EB18" s="13">
        <v>576</v>
      </c>
      <c r="EC18" s="13">
        <v>279.5</v>
      </c>
      <c r="ED18" s="13">
        <v>1612.5</v>
      </c>
      <c r="EE18" s="13">
        <v>223.5</v>
      </c>
      <c r="EF18" s="13">
        <v>1488.5</v>
      </c>
      <c r="EG18" s="13">
        <v>260.5</v>
      </c>
      <c r="EH18" s="13">
        <v>207</v>
      </c>
      <c r="EI18" s="13">
        <v>16170.5</v>
      </c>
      <c r="EJ18" s="13">
        <v>8428</v>
      </c>
      <c r="EK18" s="13">
        <v>628</v>
      </c>
      <c r="EL18" s="13">
        <v>441</v>
      </c>
      <c r="EM18" s="13">
        <v>505</v>
      </c>
      <c r="EN18" s="13">
        <v>1008</v>
      </c>
      <c r="EO18" s="13">
        <v>439.5</v>
      </c>
      <c r="EP18" s="13">
        <v>334</v>
      </c>
      <c r="EQ18" s="13">
        <v>2207</v>
      </c>
      <c r="ER18" s="13">
        <v>346.5</v>
      </c>
      <c r="ES18" s="13">
        <v>103</v>
      </c>
      <c r="ET18" s="13">
        <v>186</v>
      </c>
      <c r="EU18" s="13">
        <v>562</v>
      </c>
      <c r="EV18" s="13">
        <v>63.5</v>
      </c>
      <c r="EW18" s="13">
        <v>706.5</v>
      </c>
      <c r="EX18" s="13">
        <v>237.5</v>
      </c>
      <c r="EY18" s="13">
        <v>221.5</v>
      </c>
      <c r="EZ18" s="13">
        <v>118.5</v>
      </c>
      <c r="FA18" s="13">
        <v>2866.5</v>
      </c>
      <c r="FB18" s="13">
        <v>339</v>
      </c>
      <c r="FC18" s="13">
        <v>2537.5</v>
      </c>
      <c r="FD18" s="13">
        <v>334.5</v>
      </c>
      <c r="FE18" s="13">
        <v>95</v>
      </c>
      <c r="FF18" s="13">
        <v>169.5</v>
      </c>
      <c r="FG18" s="13">
        <v>106</v>
      </c>
      <c r="FH18" s="13">
        <v>85</v>
      </c>
      <c r="FI18" s="13">
        <v>1710.5</v>
      </c>
      <c r="FJ18" s="13">
        <v>1707.5</v>
      </c>
      <c r="FK18" s="13">
        <v>2081.5</v>
      </c>
      <c r="FL18" s="13">
        <v>4262.5</v>
      </c>
      <c r="FM18" s="13">
        <v>3009</v>
      </c>
      <c r="FN18" s="13">
        <v>18478.5</v>
      </c>
      <c r="FO18" s="13">
        <v>1048</v>
      </c>
      <c r="FP18" s="13">
        <v>2192.5</v>
      </c>
      <c r="FQ18" s="13">
        <v>775.5</v>
      </c>
      <c r="FR18" s="13">
        <v>143.5</v>
      </c>
      <c r="FS18" s="13">
        <v>155</v>
      </c>
      <c r="FT18" s="16">
        <v>81.5</v>
      </c>
      <c r="FU18" s="13">
        <v>753.5</v>
      </c>
      <c r="FV18" s="13">
        <v>654.5</v>
      </c>
      <c r="FW18" s="13">
        <v>130.5</v>
      </c>
      <c r="FX18" s="13">
        <v>74.5</v>
      </c>
      <c r="FY18" s="13"/>
      <c r="FZ18" s="13">
        <f t="shared" si="7"/>
        <v>765271.5</v>
      </c>
      <c r="GA18" s="13"/>
      <c r="GB18" s="13"/>
      <c r="GC18" s="13"/>
      <c r="GD18" s="13"/>
      <c r="GE18" s="38"/>
      <c r="GF18" s="38"/>
      <c r="GG18" s="5"/>
      <c r="GH18" s="5"/>
      <c r="GI18" s="5"/>
      <c r="GJ18" s="5"/>
      <c r="GK18" s="5"/>
      <c r="GL18" s="5"/>
      <c r="GM18" s="5"/>
    </row>
    <row r="19" spans="1:195" x14ac:dyDescent="0.2">
      <c r="A19" s="4" t="s">
        <v>247</v>
      </c>
      <c r="B19" s="2" t="s">
        <v>248</v>
      </c>
      <c r="C19" s="39">
        <f>5604.5-439</f>
        <v>5165.5</v>
      </c>
      <c r="D19" s="39">
        <v>34828.5</v>
      </c>
      <c r="E19" s="39">
        <v>6219.5</v>
      </c>
      <c r="F19" s="39">
        <v>13907.5</v>
      </c>
      <c r="G19" s="39">
        <v>1053</v>
      </c>
      <c r="H19" s="39">
        <v>938</v>
      </c>
      <c r="I19" s="39">
        <v>9135</v>
      </c>
      <c r="J19" s="39">
        <v>1976</v>
      </c>
      <c r="K19" s="39">
        <v>286</v>
      </c>
      <c r="L19" s="39">
        <v>2652</v>
      </c>
      <c r="M19" s="39">
        <v>1439</v>
      </c>
      <c r="N19" s="39">
        <v>48916.5</v>
      </c>
      <c r="O19" s="39">
        <v>14733</v>
      </c>
      <c r="P19" s="39">
        <v>149.5</v>
      </c>
      <c r="Q19" s="39">
        <v>34528</v>
      </c>
      <c r="R19" s="39">
        <v>423.5</v>
      </c>
      <c r="S19" s="39">
        <v>1443.5</v>
      </c>
      <c r="T19" s="39">
        <v>148.5</v>
      </c>
      <c r="U19" s="39">
        <v>60.5</v>
      </c>
      <c r="V19" s="39">
        <v>254</v>
      </c>
      <c r="W19" s="39">
        <v>57.5</v>
      </c>
      <c r="X19" s="39">
        <v>46.5</v>
      </c>
      <c r="Y19" s="39">
        <v>488</v>
      </c>
      <c r="Z19" s="39">
        <v>267</v>
      </c>
      <c r="AA19" s="39">
        <v>25164.5</v>
      </c>
      <c r="AB19" s="39">
        <v>27742</v>
      </c>
      <c r="AC19" s="39">
        <v>891</v>
      </c>
      <c r="AD19" s="39">
        <v>1039</v>
      </c>
      <c r="AE19" s="39">
        <v>104.5</v>
      </c>
      <c r="AF19" s="39">
        <v>169</v>
      </c>
      <c r="AG19" s="39">
        <v>862.5</v>
      </c>
      <c r="AH19" s="39">
        <v>992.5</v>
      </c>
      <c r="AI19" s="39">
        <v>308.5</v>
      </c>
      <c r="AJ19" s="39">
        <v>229.5</v>
      </c>
      <c r="AK19" s="39">
        <v>221</v>
      </c>
      <c r="AL19" s="39">
        <v>250</v>
      </c>
      <c r="AM19" s="39">
        <v>468</v>
      </c>
      <c r="AN19" s="39">
        <v>417</v>
      </c>
      <c r="AO19" s="39">
        <v>4836</v>
      </c>
      <c r="AP19" s="39">
        <v>69999.5</v>
      </c>
      <c r="AQ19" s="39">
        <v>264</v>
      </c>
      <c r="AR19" s="39">
        <v>54517</v>
      </c>
      <c r="AS19" s="39">
        <v>5723.5</v>
      </c>
      <c r="AT19" s="39">
        <v>2418</v>
      </c>
      <c r="AU19" s="39">
        <v>333</v>
      </c>
      <c r="AV19" s="39">
        <v>295</v>
      </c>
      <c r="AW19" s="39">
        <v>206.5</v>
      </c>
      <c r="AX19" s="39">
        <v>32</v>
      </c>
      <c r="AY19" s="39">
        <v>512</v>
      </c>
      <c r="AZ19" s="39">
        <v>10064</v>
      </c>
      <c r="BA19" s="39">
        <v>8228</v>
      </c>
      <c r="BB19" s="39">
        <v>6953.5</v>
      </c>
      <c r="BC19" s="39">
        <v>27231</v>
      </c>
      <c r="BD19" s="39">
        <v>4302.5</v>
      </c>
      <c r="BE19" s="39">
        <v>1336</v>
      </c>
      <c r="BF19" s="39">
        <v>21521</v>
      </c>
      <c r="BG19" s="39">
        <v>897</v>
      </c>
      <c r="BH19" s="39">
        <v>652</v>
      </c>
      <c r="BI19" s="39">
        <v>204.5</v>
      </c>
      <c r="BJ19" s="39">
        <v>5570.5</v>
      </c>
      <c r="BK19" s="39">
        <v>13870.5</v>
      </c>
      <c r="BL19" s="39">
        <v>174.5</v>
      </c>
      <c r="BM19" s="39">
        <v>293.5</v>
      </c>
      <c r="BN19" s="39">
        <v>3601</v>
      </c>
      <c r="BO19" s="39">
        <v>1567.5</v>
      </c>
      <c r="BP19" s="39">
        <v>199</v>
      </c>
      <c r="BQ19" s="39">
        <v>4948.5</v>
      </c>
      <c r="BR19" s="39">
        <v>4414</v>
      </c>
      <c r="BS19" s="39">
        <v>990.5</v>
      </c>
      <c r="BT19" s="39">
        <v>326</v>
      </c>
      <c r="BU19" s="39">
        <v>416</v>
      </c>
      <c r="BV19" s="39">
        <v>1223.5</v>
      </c>
      <c r="BW19" s="39">
        <v>1689</v>
      </c>
      <c r="BX19" s="39">
        <v>77</v>
      </c>
      <c r="BY19" s="39">
        <v>523.5</v>
      </c>
      <c r="BZ19" s="39">
        <v>206</v>
      </c>
      <c r="CA19" s="39">
        <v>178.5</v>
      </c>
      <c r="CB19" s="39">
        <v>79473</v>
      </c>
      <c r="CC19" s="39">
        <v>160.5</v>
      </c>
      <c r="CD19" s="39">
        <v>73</v>
      </c>
      <c r="CE19" s="39">
        <v>144</v>
      </c>
      <c r="CF19" s="39">
        <v>99.5</v>
      </c>
      <c r="CG19" s="39">
        <v>175</v>
      </c>
      <c r="CH19" s="39">
        <v>115</v>
      </c>
      <c r="CI19" s="39">
        <v>715</v>
      </c>
      <c r="CJ19" s="39">
        <v>1006</v>
      </c>
      <c r="CK19" s="39">
        <v>4269</v>
      </c>
      <c r="CL19" s="39">
        <v>1318</v>
      </c>
      <c r="CM19" s="39">
        <v>711.5</v>
      </c>
      <c r="CN19" s="39">
        <v>25035</v>
      </c>
      <c r="CO19" s="39">
        <v>14195</v>
      </c>
      <c r="CP19" s="39">
        <v>1072</v>
      </c>
      <c r="CQ19" s="39">
        <v>1300</v>
      </c>
      <c r="CR19" s="39">
        <v>199.5</v>
      </c>
      <c r="CS19" s="39">
        <v>315</v>
      </c>
      <c r="CT19" s="39">
        <v>93</v>
      </c>
      <c r="CU19" s="39">
        <v>25.5</v>
      </c>
      <c r="CV19" s="39">
        <v>54.5</v>
      </c>
      <c r="CW19" s="39">
        <v>151</v>
      </c>
      <c r="CX19" s="39">
        <v>423</v>
      </c>
      <c r="CY19" s="39">
        <v>48</v>
      </c>
      <c r="CZ19" s="39">
        <v>2211</v>
      </c>
      <c r="DA19" s="39">
        <v>181.5</v>
      </c>
      <c r="DB19" s="39">
        <v>303</v>
      </c>
      <c r="DC19" s="39">
        <v>158.5</v>
      </c>
      <c r="DD19" s="39">
        <v>105.5</v>
      </c>
      <c r="DE19" s="39">
        <v>430</v>
      </c>
      <c r="DF19" s="39">
        <v>20678</v>
      </c>
      <c r="DG19" s="39">
        <v>84.5</v>
      </c>
      <c r="DH19" s="39">
        <v>2151</v>
      </c>
      <c r="DI19" s="39">
        <v>2717</v>
      </c>
      <c r="DJ19" s="39">
        <v>616.5</v>
      </c>
      <c r="DK19" s="39">
        <v>357.5</v>
      </c>
      <c r="DL19" s="39">
        <v>5903.5</v>
      </c>
      <c r="DM19" s="39">
        <v>302</v>
      </c>
      <c r="DN19" s="39">
        <v>1383</v>
      </c>
      <c r="DO19" s="39">
        <v>2914.5</v>
      </c>
      <c r="DP19" s="39">
        <v>191.5</v>
      </c>
      <c r="DQ19" s="39">
        <v>467</v>
      </c>
      <c r="DR19" s="39">
        <v>1251</v>
      </c>
      <c r="DS19" s="39">
        <v>772</v>
      </c>
      <c r="DT19" s="39">
        <v>167</v>
      </c>
      <c r="DU19" s="39">
        <v>405</v>
      </c>
      <c r="DV19" s="39">
        <v>194</v>
      </c>
      <c r="DW19" s="39">
        <v>363</v>
      </c>
      <c r="DX19" s="39">
        <v>196</v>
      </c>
      <c r="DY19" s="39">
        <v>314</v>
      </c>
      <c r="DZ19" s="39">
        <v>1077.5</v>
      </c>
      <c r="EA19" s="39">
        <v>492.5</v>
      </c>
      <c r="EB19" s="39">
        <v>551.5</v>
      </c>
      <c r="EC19" s="39">
        <v>282.5</v>
      </c>
      <c r="ED19" s="39">
        <v>1622</v>
      </c>
      <c r="EE19" s="39">
        <v>217</v>
      </c>
      <c r="EF19" s="39">
        <v>1491</v>
      </c>
      <c r="EG19" s="39">
        <v>259</v>
      </c>
      <c r="EH19" s="39">
        <v>210.5</v>
      </c>
      <c r="EI19" s="39">
        <v>16305</v>
      </c>
      <c r="EJ19" s="39">
        <v>8329</v>
      </c>
      <c r="EK19" s="39">
        <v>586.5</v>
      </c>
      <c r="EL19" s="39">
        <v>421</v>
      </c>
      <c r="EM19" s="39">
        <v>545.5</v>
      </c>
      <c r="EN19" s="39">
        <v>999.5</v>
      </c>
      <c r="EO19" s="39">
        <v>459.5</v>
      </c>
      <c r="EP19" s="39">
        <v>366.5</v>
      </c>
      <c r="EQ19" s="39">
        <v>2154</v>
      </c>
      <c r="ER19" s="39">
        <v>359</v>
      </c>
      <c r="ES19" s="39">
        <v>102</v>
      </c>
      <c r="ET19" s="39">
        <v>185</v>
      </c>
      <c r="EU19" s="39">
        <v>528.5</v>
      </c>
      <c r="EV19" s="39">
        <v>61.5</v>
      </c>
      <c r="EW19" s="39">
        <v>664.5</v>
      </c>
      <c r="EX19" s="39">
        <v>220</v>
      </c>
      <c r="EY19" s="39">
        <v>218.5</v>
      </c>
      <c r="EZ19" s="39">
        <v>116</v>
      </c>
      <c r="FA19" s="39">
        <v>2850</v>
      </c>
      <c r="FB19" s="39">
        <v>370</v>
      </c>
      <c r="FC19" s="39">
        <v>2541.5</v>
      </c>
      <c r="FD19" s="39">
        <v>360</v>
      </c>
      <c r="FE19" s="39">
        <v>100</v>
      </c>
      <c r="FF19" s="39">
        <v>186</v>
      </c>
      <c r="FG19" s="39">
        <v>100.5</v>
      </c>
      <c r="FH19" s="39">
        <v>98.5</v>
      </c>
      <c r="FI19" s="39">
        <v>1805</v>
      </c>
      <c r="FJ19" s="39">
        <v>1694</v>
      </c>
      <c r="FK19" s="39">
        <v>2096</v>
      </c>
      <c r="FL19" s="39">
        <v>4076.5</v>
      </c>
      <c r="FM19" s="39">
        <v>2892</v>
      </c>
      <c r="FN19" s="39">
        <v>18187</v>
      </c>
      <c r="FO19" s="39">
        <v>1044.5</v>
      </c>
      <c r="FP19" s="39">
        <v>2107</v>
      </c>
      <c r="FQ19" s="39">
        <v>822.5</v>
      </c>
      <c r="FR19" s="39">
        <v>138.5</v>
      </c>
      <c r="FS19" s="39">
        <v>162.5</v>
      </c>
      <c r="FT19" s="20">
        <v>74.5</v>
      </c>
      <c r="FU19" s="39">
        <v>771.5</v>
      </c>
      <c r="FV19" s="39">
        <v>641.5</v>
      </c>
      <c r="FW19" s="39">
        <v>125.5</v>
      </c>
      <c r="FX19" s="39">
        <v>76</v>
      </c>
      <c r="FY19" s="13"/>
      <c r="FZ19" s="13">
        <f t="shared" si="7"/>
        <v>756904.5</v>
      </c>
      <c r="GA19" s="13"/>
      <c r="GB19" s="13"/>
      <c r="GC19" s="13"/>
      <c r="GD19" s="13"/>
      <c r="GE19" s="38"/>
      <c r="GF19" s="38"/>
      <c r="GG19" s="5"/>
      <c r="GH19" s="5"/>
      <c r="GI19" s="5"/>
      <c r="GJ19" s="5"/>
      <c r="GK19" s="5"/>
      <c r="GL19" s="5"/>
      <c r="GM19" s="5"/>
    </row>
    <row r="20" spans="1:195" x14ac:dyDescent="0.2">
      <c r="A20" s="4" t="s">
        <v>249</v>
      </c>
      <c r="B20" s="2" t="s">
        <v>250</v>
      </c>
      <c r="C20" s="39">
        <v>5151</v>
      </c>
      <c r="D20" s="39">
        <v>34844.5</v>
      </c>
      <c r="E20" s="39">
        <v>6083</v>
      </c>
      <c r="F20" s="39">
        <v>13327.5</v>
      </c>
      <c r="G20" s="39">
        <v>1028</v>
      </c>
      <c r="H20" s="39">
        <v>945.5</v>
      </c>
      <c r="I20" s="39">
        <v>8909.5</v>
      </c>
      <c r="J20" s="39">
        <v>1972</v>
      </c>
      <c r="K20" s="39">
        <v>289</v>
      </c>
      <c r="L20" s="39">
        <v>2799</v>
      </c>
      <c r="M20" s="39">
        <v>1382.5</v>
      </c>
      <c r="N20" s="39">
        <v>48502</v>
      </c>
      <c r="O20" s="39">
        <v>14774.5</v>
      </c>
      <c r="P20" s="39">
        <v>144.5</v>
      </c>
      <c r="Q20" s="39">
        <v>33265.5</v>
      </c>
      <c r="R20" s="39">
        <v>431.5</v>
      </c>
      <c r="S20" s="39">
        <v>1464</v>
      </c>
      <c r="T20" s="39">
        <v>145.5</v>
      </c>
      <c r="U20" s="39">
        <v>63</v>
      </c>
      <c r="V20" s="39">
        <v>262</v>
      </c>
      <c r="W20" s="39">
        <v>67</v>
      </c>
      <c r="X20" s="39">
        <v>43.5</v>
      </c>
      <c r="Y20" s="39">
        <v>525</v>
      </c>
      <c r="Z20" s="39">
        <v>237</v>
      </c>
      <c r="AA20" s="39">
        <v>24555.5</v>
      </c>
      <c r="AB20" s="39">
        <v>27336</v>
      </c>
      <c r="AC20" s="39">
        <v>879</v>
      </c>
      <c r="AD20" s="39">
        <v>1044</v>
      </c>
      <c r="AE20" s="39">
        <v>93.5</v>
      </c>
      <c r="AF20" s="39">
        <v>155.5</v>
      </c>
      <c r="AG20" s="39">
        <v>856.5</v>
      </c>
      <c r="AH20" s="39">
        <v>1006.5</v>
      </c>
      <c r="AI20" s="39">
        <v>300.5</v>
      </c>
      <c r="AJ20" s="39">
        <v>262.5</v>
      </c>
      <c r="AK20" s="39">
        <v>190.5</v>
      </c>
      <c r="AL20" s="39">
        <v>245.5</v>
      </c>
      <c r="AM20" s="39">
        <v>460</v>
      </c>
      <c r="AN20" s="39">
        <v>442</v>
      </c>
      <c r="AO20" s="39">
        <v>4924.5</v>
      </c>
      <c r="AP20" s="39">
        <v>67959</v>
      </c>
      <c r="AQ20" s="39">
        <v>251.5</v>
      </c>
      <c r="AR20" s="39">
        <v>53211.5</v>
      </c>
      <c r="AS20" s="39">
        <v>5770.5</v>
      </c>
      <c r="AT20" s="39">
        <v>2516</v>
      </c>
      <c r="AU20" s="39">
        <v>336.5</v>
      </c>
      <c r="AV20" s="39">
        <v>281.5</v>
      </c>
      <c r="AW20" s="39">
        <v>219</v>
      </c>
      <c r="AX20" s="39">
        <v>43.5</v>
      </c>
      <c r="AY20" s="39">
        <v>514.5</v>
      </c>
      <c r="AZ20" s="39">
        <v>10115.5</v>
      </c>
      <c r="BA20" s="39">
        <v>8197.5</v>
      </c>
      <c r="BB20" s="39">
        <v>6841.5</v>
      </c>
      <c r="BC20" s="39">
        <v>27516.5</v>
      </c>
      <c r="BD20" s="39">
        <v>4329</v>
      </c>
      <c r="BE20" s="39">
        <v>1330.5</v>
      </c>
      <c r="BF20" s="39">
        <v>21186</v>
      </c>
      <c r="BG20" s="39">
        <v>800.5</v>
      </c>
      <c r="BH20" s="39">
        <v>644</v>
      </c>
      <c r="BI20" s="39">
        <v>244.5</v>
      </c>
      <c r="BJ20" s="39">
        <v>5586</v>
      </c>
      <c r="BK20" s="39">
        <v>13507</v>
      </c>
      <c r="BL20" s="39">
        <v>150</v>
      </c>
      <c r="BM20" s="39">
        <v>303.5</v>
      </c>
      <c r="BN20" s="39">
        <v>3616</v>
      </c>
      <c r="BO20" s="39">
        <v>1578.5</v>
      </c>
      <c r="BP20" s="39">
        <v>197</v>
      </c>
      <c r="BQ20" s="39">
        <v>5106</v>
      </c>
      <c r="BR20" s="39">
        <v>4316</v>
      </c>
      <c r="BS20" s="39">
        <v>1090</v>
      </c>
      <c r="BT20" s="39">
        <v>302.5</v>
      </c>
      <c r="BU20" s="39">
        <v>436.5</v>
      </c>
      <c r="BV20" s="39">
        <v>1328.5</v>
      </c>
      <c r="BW20" s="39">
        <v>1646</v>
      </c>
      <c r="BX20" s="39">
        <v>77</v>
      </c>
      <c r="BY20" s="39">
        <v>565</v>
      </c>
      <c r="BZ20" s="39">
        <v>238</v>
      </c>
      <c r="CA20" s="39">
        <v>193</v>
      </c>
      <c r="CB20" s="39">
        <v>79864.5</v>
      </c>
      <c r="CC20" s="39">
        <v>170</v>
      </c>
      <c r="CD20" s="39">
        <v>75</v>
      </c>
      <c r="CE20" s="39">
        <v>142.5</v>
      </c>
      <c r="CF20" s="39">
        <v>111</v>
      </c>
      <c r="CG20" s="39">
        <v>173</v>
      </c>
      <c r="CH20" s="39">
        <v>118</v>
      </c>
      <c r="CI20" s="39">
        <v>704.5</v>
      </c>
      <c r="CJ20" s="39">
        <v>1031</v>
      </c>
      <c r="CK20" s="39">
        <v>4322.5</v>
      </c>
      <c r="CL20" s="39">
        <v>1316.5</v>
      </c>
      <c r="CM20" s="39">
        <v>757.5</v>
      </c>
      <c r="CN20" s="39">
        <v>24597.5</v>
      </c>
      <c r="CO20" s="39">
        <v>14236.5</v>
      </c>
      <c r="CP20" s="39">
        <v>1119.5</v>
      </c>
      <c r="CQ20" s="39">
        <v>1347</v>
      </c>
      <c r="CR20" s="39">
        <v>203</v>
      </c>
      <c r="CS20" s="39">
        <v>315</v>
      </c>
      <c r="CT20" s="39">
        <v>114</v>
      </c>
      <c r="CU20" s="39">
        <v>26.5</v>
      </c>
      <c r="CV20" s="39">
        <v>57</v>
      </c>
      <c r="CW20" s="39">
        <v>165.5</v>
      </c>
      <c r="CX20" s="39">
        <v>433</v>
      </c>
      <c r="CY20" s="39">
        <v>56.5</v>
      </c>
      <c r="CZ20" s="39">
        <v>2269</v>
      </c>
      <c r="DA20" s="39">
        <v>168</v>
      </c>
      <c r="DB20" s="39">
        <v>296.5</v>
      </c>
      <c r="DC20" s="39">
        <v>150</v>
      </c>
      <c r="DD20" s="39">
        <v>124</v>
      </c>
      <c r="DE20" s="39">
        <v>449</v>
      </c>
      <c r="DF20" s="39">
        <v>20579</v>
      </c>
      <c r="DG20" s="39">
        <v>91.5</v>
      </c>
      <c r="DH20" s="39">
        <v>2253.5</v>
      </c>
      <c r="DI20" s="39">
        <v>2746</v>
      </c>
      <c r="DJ20" s="39">
        <v>638.5</v>
      </c>
      <c r="DK20" s="39">
        <v>356</v>
      </c>
      <c r="DL20" s="39">
        <v>6006.5</v>
      </c>
      <c r="DM20" s="39">
        <v>298.5</v>
      </c>
      <c r="DN20" s="39">
        <v>1357.5</v>
      </c>
      <c r="DO20" s="39">
        <v>2941.5</v>
      </c>
      <c r="DP20" s="39">
        <v>185</v>
      </c>
      <c r="DQ20" s="39">
        <v>492.5</v>
      </c>
      <c r="DR20" s="39">
        <v>1264.5</v>
      </c>
      <c r="DS20" s="39">
        <v>791</v>
      </c>
      <c r="DT20" s="39">
        <v>171</v>
      </c>
      <c r="DU20" s="39">
        <v>386</v>
      </c>
      <c r="DV20" s="39">
        <v>191</v>
      </c>
      <c r="DW20" s="39">
        <v>366</v>
      </c>
      <c r="DX20" s="39">
        <v>212</v>
      </c>
      <c r="DY20" s="39">
        <v>331</v>
      </c>
      <c r="DZ20" s="39">
        <v>1112</v>
      </c>
      <c r="EA20" s="39">
        <v>499.5</v>
      </c>
      <c r="EB20" s="39">
        <v>564</v>
      </c>
      <c r="EC20" s="39">
        <v>275</v>
      </c>
      <c r="ED20" s="39">
        <v>1588</v>
      </c>
      <c r="EE20" s="39">
        <v>215.5</v>
      </c>
      <c r="EF20" s="39">
        <v>1547.5</v>
      </c>
      <c r="EG20" s="39">
        <v>255</v>
      </c>
      <c r="EH20" s="39">
        <v>204.5</v>
      </c>
      <c r="EI20" s="39">
        <v>16301</v>
      </c>
      <c r="EJ20" s="39">
        <v>8411</v>
      </c>
      <c r="EK20" s="39">
        <v>632.5</v>
      </c>
      <c r="EL20" s="39">
        <v>447</v>
      </c>
      <c r="EM20" s="39">
        <v>574</v>
      </c>
      <c r="EN20" s="39">
        <v>1018</v>
      </c>
      <c r="EO20" s="39">
        <v>464</v>
      </c>
      <c r="EP20" s="39">
        <v>396.5</v>
      </c>
      <c r="EQ20" s="39">
        <v>2101</v>
      </c>
      <c r="ER20" s="39">
        <v>374.5</v>
      </c>
      <c r="ES20" s="39">
        <v>109.5</v>
      </c>
      <c r="ET20" s="39">
        <v>200.5</v>
      </c>
      <c r="EU20" s="39">
        <v>555</v>
      </c>
      <c r="EV20" s="39">
        <v>62</v>
      </c>
      <c r="EW20" s="39">
        <v>645</v>
      </c>
      <c r="EX20" s="39">
        <v>240</v>
      </c>
      <c r="EY20" s="39">
        <v>222.5</v>
      </c>
      <c r="EZ20" s="39">
        <v>114.5</v>
      </c>
      <c r="FA20" s="39">
        <v>2828</v>
      </c>
      <c r="FB20" s="39">
        <v>409.5</v>
      </c>
      <c r="FC20" s="39">
        <v>2586.5</v>
      </c>
      <c r="FD20" s="39">
        <v>359.5</v>
      </c>
      <c r="FE20" s="39">
        <v>98.5</v>
      </c>
      <c r="FF20" s="39">
        <v>180.5</v>
      </c>
      <c r="FG20" s="39">
        <v>111.5</v>
      </c>
      <c r="FH20" s="39">
        <v>91.5</v>
      </c>
      <c r="FI20" s="39">
        <v>1712.5</v>
      </c>
      <c r="FJ20" s="39">
        <v>1643.5</v>
      </c>
      <c r="FK20" s="39">
        <v>1988</v>
      </c>
      <c r="FL20" s="39">
        <v>3826.5</v>
      </c>
      <c r="FM20" s="39">
        <v>2875</v>
      </c>
      <c r="FN20" s="39">
        <v>17825</v>
      </c>
      <c r="FO20" s="39">
        <v>1076</v>
      </c>
      <c r="FP20" s="39">
        <v>2104</v>
      </c>
      <c r="FQ20" s="39">
        <v>802.5</v>
      </c>
      <c r="FR20" s="39">
        <v>143</v>
      </c>
      <c r="FS20" s="39">
        <v>152</v>
      </c>
      <c r="FT20" s="20">
        <v>89</v>
      </c>
      <c r="FU20" s="39">
        <v>744.5</v>
      </c>
      <c r="FV20" s="39">
        <v>626</v>
      </c>
      <c r="FW20" s="39">
        <v>126.5</v>
      </c>
      <c r="FX20" s="39">
        <v>81</v>
      </c>
      <c r="FY20" s="13"/>
      <c r="FZ20" s="13">
        <f t="shared" si="7"/>
        <v>750136</v>
      </c>
      <c r="GA20" s="13"/>
      <c r="GB20" s="13"/>
      <c r="GC20" s="13"/>
      <c r="GD20" s="13"/>
      <c r="GE20" s="38"/>
      <c r="GF20" s="38"/>
      <c r="GG20" s="5"/>
      <c r="GH20" s="5"/>
      <c r="GI20" s="5"/>
      <c r="GJ20" s="5"/>
      <c r="GK20" s="5"/>
      <c r="GL20" s="5"/>
      <c r="GM20" s="5"/>
    </row>
    <row r="21" spans="1:195" ht="14.25" customHeight="1" x14ac:dyDescent="0.2">
      <c r="A21" s="25" t="s">
        <v>251</v>
      </c>
      <c r="B21" s="2" t="s">
        <v>252</v>
      </c>
      <c r="C21" s="13">
        <v>0</v>
      </c>
      <c r="D21" s="13">
        <v>0</v>
      </c>
      <c r="E21" s="13">
        <v>0</v>
      </c>
      <c r="F21" s="13">
        <v>2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53</v>
      </c>
      <c r="P21" s="13">
        <v>0</v>
      </c>
      <c r="Q21" s="13">
        <v>159.5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105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34.5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13</v>
      </c>
      <c r="AP21" s="13">
        <v>0</v>
      </c>
      <c r="AQ21" s="13">
        <v>0</v>
      </c>
      <c r="AR21" s="13">
        <v>0</v>
      </c>
      <c r="AS21" s="13">
        <v>24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34.5</v>
      </c>
      <c r="BB21" s="13">
        <v>0</v>
      </c>
      <c r="BC21" s="13">
        <v>0</v>
      </c>
      <c r="BD21" s="13">
        <v>0</v>
      </c>
      <c r="BE21" s="13">
        <v>0</v>
      </c>
      <c r="BF21" s="13">
        <v>21184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44.5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180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112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8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3</v>
      </c>
      <c r="EA21" s="13">
        <v>5</v>
      </c>
      <c r="EB21" s="13">
        <v>6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99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36.5</v>
      </c>
      <c r="FD21" s="13">
        <v>0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30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6">
        <v>0</v>
      </c>
      <c r="FU21" s="13">
        <v>0</v>
      </c>
      <c r="FV21" s="13">
        <v>0</v>
      </c>
      <c r="FW21" s="13">
        <v>0</v>
      </c>
      <c r="FX21" s="13">
        <v>0</v>
      </c>
      <c r="FY21" s="13"/>
      <c r="FZ21" s="13">
        <f t="shared" si="7"/>
        <v>22133.5</v>
      </c>
      <c r="GA21" s="13"/>
      <c r="GB21" s="13"/>
      <c r="GC21" s="13"/>
      <c r="GD21" s="13"/>
      <c r="GE21" s="13"/>
      <c r="GF21" s="13"/>
      <c r="GG21" s="5"/>
      <c r="GH21" s="5"/>
      <c r="GI21" s="5"/>
      <c r="GJ21" s="5"/>
      <c r="GK21" s="5"/>
      <c r="GL21" s="5"/>
      <c r="GM21" s="5"/>
    </row>
    <row r="22" spans="1:195" ht="14.25" customHeight="1" x14ac:dyDescent="0.2">
      <c r="A22" s="4" t="s">
        <v>253</v>
      </c>
      <c r="B22" s="2" t="s">
        <v>254</v>
      </c>
      <c r="C22" s="13">
        <v>166.5</v>
      </c>
      <c r="D22" s="13">
        <v>276</v>
      </c>
      <c r="E22" s="13">
        <v>296</v>
      </c>
      <c r="F22" s="13">
        <v>227</v>
      </c>
      <c r="G22" s="13">
        <v>10</v>
      </c>
      <c r="H22" s="13">
        <v>11</v>
      </c>
      <c r="I22" s="13">
        <v>424</v>
      </c>
      <c r="J22" s="13">
        <v>85.5</v>
      </c>
      <c r="K22" s="13">
        <v>6</v>
      </c>
      <c r="L22" s="13">
        <v>78.5</v>
      </c>
      <c r="M22" s="13">
        <v>51.5</v>
      </c>
      <c r="N22" s="13">
        <v>214</v>
      </c>
      <c r="O22" s="13">
        <v>102.5</v>
      </c>
      <c r="P22" s="13">
        <v>2.5</v>
      </c>
      <c r="Q22" s="13">
        <v>877</v>
      </c>
      <c r="R22" s="13">
        <v>6</v>
      </c>
      <c r="S22" s="13">
        <v>29</v>
      </c>
      <c r="T22" s="13">
        <v>5</v>
      </c>
      <c r="U22" s="13">
        <v>1</v>
      </c>
      <c r="V22" s="13">
        <v>9</v>
      </c>
      <c r="W22" s="13">
        <v>1.5</v>
      </c>
      <c r="X22" s="13">
        <v>1</v>
      </c>
      <c r="Y22" s="13">
        <v>23.5</v>
      </c>
      <c r="Z22" s="13">
        <v>5.5</v>
      </c>
      <c r="AA22" s="13">
        <v>179</v>
      </c>
      <c r="AB22" s="13">
        <v>167</v>
      </c>
      <c r="AC22" s="13">
        <v>8</v>
      </c>
      <c r="AD22" s="13">
        <v>26.5</v>
      </c>
      <c r="AE22" s="13">
        <v>0</v>
      </c>
      <c r="AF22" s="13">
        <v>4</v>
      </c>
      <c r="AG22" s="13">
        <v>16.5</v>
      </c>
      <c r="AH22" s="13">
        <v>30.5</v>
      </c>
      <c r="AI22" s="13">
        <v>9.5</v>
      </c>
      <c r="AJ22" s="13">
        <v>4</v>
      </c>
      <c r="AK22" s="13">
        <v>9.5</v>
      </c>
      <c r="AL22" s="13">
        <v>10</v>
      </c>
      <c r="AM22" s="13">
        <v>14.5</v>
      </c>
      <c r="AN22" s="13">
        <v>8.5</v>
      </c>
      <c r="AO22" s="13">
        <v>116</v>
      </c>
      <c r="AP22" s="13">
        <v>2401.5</v>
      </c>
      <c r="AQ22" s="13">
        <v>6</v>
      </c>
      <c r="AR22" s="13">
        <v>116.5</v>
      </c>
      <c r="AS22" s="13">
        <v>90.5</v>
      </c>
      <c r="AT22" s="13">
        <v>13.5</v>
      </c>
      <c r="AU22" s="13">
        <v>4.5</v>
      </c>
      <c r="AV22" s="13">
        <v>9</v>
      </c>
      <c r="AW22" s="13">
        <v>4</v>
      </c>
      <c r="AX22" s="13">
        <v>0</v>
      </c>
      <c r="AY22" s="13">
        <v>9.5</v>
      </c>
      <c r="AZ22" s="13">
        <v>220.5</v>
      </c>
      <c r="BA22" s="13">
        <v>72</v>
      </c>
      <c r="BB22" s="13">
        <v>126.5</v>
      </c>
      <c r="BC22" s="13">
        <v>423.5</v>
      </c>
      <c r="BD22" s="13">
        <v>0</v>
      </c>
      <c r="BE22" s="13">
        <v>0</v>
      </c>
      <c r="BF22" s="13">
        <v>39</v>
      </c>
      <c r="BG22" s="13">
        <v>31.5</v>
      </c>
      <c r="BH22" s="13">
        <v>9</v>
      </c>
      <c r="BI22" s="13">
        <v>6</v>
      </c>
      <c r="BJ22" s="13">
        <v>20</v>
      </c>
      <c r="BK22" s="13">
        <v>62.5</v>
      </c>
      <c r="BL22" s="13">
        <v>2.5</v>
      </c>
      <c r="BM22" s="13">
        <v>7</v>
      </c>
      <c r="BN22" s="13">
        <v>108</v>
      </c>
      <c r="BO22" s="13">
        <v>33</v>
      </c>
      <c r="BP22" s="13">
        <v>7</v>
      </c>
      <c r="BQ22" s="13">
        <v>103.5</v>
      </c>
      <c r="BR22" s="13">
        <v>65</v>
      </c>
      <c r="BS22" s="13">
        <v>42.5</v>
      </c>
      <c r="BT22" s="13">
        <v>3.5</v>
      </c>
      <c r="BU22" s="13">
        <v>10</v>
      </c>
      <c r="BV22" s="13">
        <v>19.5</v>
      </c>
      <c r="BW22" s="13">
        <v>23.5</v>
      </c>
      <c r="BX22" s="13">
        <v>4</v>
      </c>
      <c r="BY22" s="13">
        <v>20.5</v>
      </c>
      <c r="BZ22" s="13">
        <v>3.5</v>
      </c>
      <c r="CA22" s="13">
        <v>5</v>
      </c>
      <c r="CB22" s="13">
        <v>833</v>
      </c>
      <c r="CC22" s="13">
        <v>4.5</v>
      </c>
      <c r="CD22" s="13">
        <v>2.5</v>
      </c>
      <c r="CE22" s="13">
        <v>3.5</v>
      </c>
      <c r="CF22" s="13">
        <v>3</v>
      </c>
      <c r="CG22" s="13">
        <v>7</v>
      </c>
      <c r="CH22" s="13">
        <v>3</v>
      </c>
      <c r="CI22" s="13">
        <v>16</v>
      </c>
      <c r="CJ22" s="13">
        <v>37.5</v>
      </c>
      <c r="CK22" s="13">
        <v>97</v>
      </c>
      <c r="CL22" s="13">
        <v>10</v>
      </c>
      <c r="CM22" s="13">
        <v>21</v>
      </c>
      <c r="CN22" s="13">
        <v>185</v>
      </c>
      <c r="CO22" s="13">
        <v>137</v>
      </c>
      <c r="CP22" s="13">
        <v>13</v>
      </c>
      <c r="CQ22" s="13">
        <v>52.5</v>
      </c>
      <c r="CR22" s="13">
        <v>3.5</v>
      </c>
      <c r="CS22" s="13">
        <v>5</v>
      </c>
      <c r="CT22" s="13">
        <v>4.5</v>
      </c>
      <c r="CU22" s="13">
        <v>0</v>
      </c>
      <c r="CV22" s="13">
        <v>1.5</v>
      </c>
      <c r="CW22" s="13">
        <v>2.5</v>
      </c>
      <c r="CX22" s="13">
        <v>10</v>
      </c>
      <c r="CY22" s="13">
        <v>1</v>
      </c>
      <c r="CZ22" s="13">
        <v>60.5</v>
      </c>
      <c r="DA22" s="13">
        <v>5.5</v>
      </c>
      <c r="DB22" s="13">
        <v>3.5</v>
      </c>
      <c r="DC22" s="13">
        <v>2</v>
      </c>
      <c r="DD22" s="13">
        <v>6</v>
      </c>
      <c r="DE22" s="13">
        <v>9.5</v>
      </c>
      <c r="DF22" s="13">
        <v>243</v>
      </c>
      <c r="DG22" s="13">
        <v>3</v>
      </c>
      <c r="DH22" s="13">
        <v>57</v>
      </c>
      <c r="DI22" s="13">
        <v>55</v>
      </c>
      <c r="DJ22" s="13">
        <v>8</v>
      </c>
      <c r="DK22" s="13">
        <v>9</v>
      </c>
      <c r="DL22" s="13">
        <v>89</v>
      </c>
      <c r="DM22" s="13">
        <v>11.5</v>
      </c>
      <c r="DN22" s="13">
        <v>28</v>
      </c>
      <c r="DO22" s="13">
        <v>74.5</v>
      </c>
      <c r="DP22" s="13">
        <v>7</v>
      </c>
      <c r="DQ22" s="13">
        <v>13.5</v>
      </c>
      <c r="DR22" s="13">
        <v>45.5</v>
      </c>
      <c r="DS22" s="13">
        <v>26.5</v>
      </c>
      <c r="DT22" s="13">
        <v>0</v>
      </c>
      <c r="DU22" s="13">
        <v>8.5</v>
      </c>
      <c r="DV22" s="13">
        <v>5.5</v>
      </c>
      <c r="DW22" s="13">
        <v>0</v>
      </c>
      <c r="DX22" s="13">
        <v>4</v>
      </c>
      <c r="DY22" s="13">
        <v>2.5</v>
      </c>
      <c r="DZ22" s="13">
        <v>11.5</v>
      </c>
      <c r="EA22" s="13">
        <v>23.5</v>
      </c>
      <c r="EB22" s="13">
        <v>12.5</v>
      </c>
      <c r="EC22" s="13">
        <v>7.5</v>
      </c>
      <c r="ED22" s="13">
        <v>17.5</v>
      </c>
      <c r="EE22" s="13">
        <v>1.5</v>
      </c>
      <c r="EF22" s="13">
        <v>51</v>
      </c>
      <c r="EG22" s="13">
        <v>9.5</v>
      </c>
      <c r="EH22" s="13">
        <v>4</v>
      </c>
      <c r="EI22" s="13">
        <v>594</v>
      </c>
      <c r="EJ22" s="13">
        <v>91.5</v>
      </c>
      <c r="EK22" s="13">
        <v>14.5</v>
      </c>
      <c r="EL22" s="13">
        <v>10</v>
      </c>
      <c r="EM22" s="13">
        <v>20.5</v>
      </c>
      <c r="EN22" s="13">
        <v>20</v>
      </c>
      <c r="EO22" s="13">
        <v>12.5</v>
      </c>
      <c r="EP22" s="13">
        <v>7</v>
      </c>
      <c r="EQ22" s="13">
        <v>14</v>
      </c>
      <c r="ER22" s="13">
        <v>9</v>
      </c>
      <c r="ES22" s="13">
        <v>5.5</v>
      </c>
      <c r="ET22" s="13">
        <v>8.5</v>
      </c>
      <c r="EU22" s="13">
        <v>24.5</v>
      </c>
      <c r="EV22" s="13">
        <v>3.5</v>
      </c>
      <c r="EW22" s="13">
        <v>9.5</v>
      </c>
      <c r="EX22" s="13">
        <v>10</v>
      </c>
      <c r="EY22" s="13">
        <v>7.5</v>
      </c>
      <c r="EZ22" s="13">
        <v>6</v>
      </c>
      <c r="FA22" s="13">
        <v>47.5</v>
      </c>
      <c r="FB22" s="13">
        <v>13.5</v>
      </c>
      <c r="FC22" s="13">
        <v>30</v>
      </c>
      <c r="FD22" s="13">
        <v>4.5</v>
      </c>
      <c r="FE22" s="13">
        <v>2.5</v>
      </c>
      <c r="FF22" s="13">
        <v>9</v>
      </c>
      <c r="FG22" s="13">
        <v>0</v>
      </c>
      <c r="FH22" s="13">
        <v>2</v>
      </c>
      <c r="FI22" s="13">
        <v>34.5</v>
      </c>
      <c r="FJ22" s="13">
        <v>30</v>
      </c>
      <c r="FK22" s="13">
        <v>41.5</v>
      </c>
      <c r="FL22" s="13">
        <v>22.5</v>
      </c>
      <c r="FM22" s="13">
        <v>44</v>
      </c>
      <c r="FN22" s="13">
        <v>245</v>
      </c>
      <c r="FO22" s="13">
        <v>23</v>
      </c>
      <c r="FP22" s="13">
        <v>82.5</v>
      </c>
      <c r="FQ22" s="13">
        <v>16</v>
      </c>
      <c r="FR22" s="13">
        <v>3.5</v>
      </c>
      <c r="FS22" s="13">
        <v>4.5</v>
      </c>
      <c r="FT22" s="16">
        <v>2</v>
      </c>
      <c r="FU22" s="13">
        <v>15</v>
      </c>
      <c r="FV22" s="13">
        <v>11</v>
      </c>
      <c r="FW22" s="13">
        <v>5.5</v>
      </c>
      <c r="FX22" s="13">
        <v>2</v>
      </c>
      <c r="FY22" s="13">
        <v>0</v>
      </c>
      <c r="FZ22" s="13">
        <f>SUM(C22:FX22)+FY27</f>
        <v>11680</v>
      </c>
      <c r="GA22" s="13"/>
      <c r="GB22" s="13"/>
      <c r="GC22" s="13"/>
      <c r="GD22" s="13"/>
      <c r="GE22" s="38"/>
      <c r="GF22" s="38"/>
      <c r="GG22" s="5"/>
      <c r="GH22" s="5"/>
      <c r="GI22" s="5"/>
      <c r="GJ22" s="5"/>
      <c r="GK22" s="5"/>
      <c r="GL22" s="5"/>
      <c r="GM22" s="5"/>
    </row>
    <row r="23" spans="1:195" ht="14.25" customHeight="1" x14ac:dyDescent="0.2">
      <c r="A23" s="4" t="s">
        <v>255</v>
      </c>
      <c r="B23" s="2" t="s">
        <v>256</v>
      </c>
      <c r="C23" s="40">
        <v>108</v>
      </c>
      <c r="D23" s="40">
        <f>251+79</f>
        <v>330</v>
      </c>
      <c r="E23" s="40">
        <f>149+14</f>
        <v>163</v>
      </c>
      <c r="F23" s="40">
        <f>159+12</f>
        <v>171</v>
      </c>
      <c r="G23" s="40">
        <v>7</v>
      </c>
      <c r="H23" s="40">
        <v>1</v>
      </c>
      <c r="I23" s="40">
        <f>135+20</f>
        <v>155</v>
      </c>
      <c r="J23" s="40">
        <v>4</v>
      </c>
      <c r="K23" s="13">
        <v>0</v>
      </c>
      <c r="L23" s="40">
        <v>7</v>
      </c>
      <c r="M23" s="40">
        <v>9</v>
      </c>
      <c r="N23" s="40">
        <v>513</v>
      </c>
      <c r="O23" s="40">
        <v>63</v>
      </c>
      <c r="P23" s="13">
        <v>0</v>
      </c>
      <c r="Q23" s="40">
        <v>530</v>
      </c>
      <c r="R23" s="13">
        <v>0</v>
      </c>
      <c r="S23" s="40">
        <v>5</v>
      </c>
      <c r="T23" s="13">
        <v>0</v>
      </c>
      <c r="U23" s="13">
        <v>0</v>
      </c>
      <c r="V23" s="13">
        <v>0</v>
      </c>
      <c r="W23" s="16">
        <v>0</v>
      </c>
      <c r="X23" s="13">
        <v>0</v>
      </c>
      <c r="Y23" s="13">
        <v>0</v>
      </c>
      <c r="Z23" s="13">
        <v>0</v>
      </c>
      <c r="AA23" s="40">
        <v>177</v>
      </c>
      <c r="AB23" s="40">
        <v>152</v>
      </c>
      <c r="AC23" s="40">
        <v>1</v>
      </c>
      <c r="AD23" s="40">
        <v>1</v>
      </c>
      <c r="AE23" s="13">
        <v>0</v>
      </c>
      <c r="AF23" s="40">
        <v>2</v>
      </c>
      <c r="AG23" s="40">
        <v>2</v>
      </c>
      <c r="AH23" s="13">
        <v>0</v>
      </c>
      <c r="AI23" s="13">
        <v>0</v>
      </c>
      <c r="AJ23" s="40">
        <v>1</v>
      </c>
      <c r="AK23" s="40">
        <v>2</v>
      </c>
      <c r="AL23" s="13">
        <v>0</v>
      </c>
      <c r="AM23" s="13">
        <v>0</v>
      </c>
      <c r="AN23" s="13">
        <v>0</v>
      </c>
      <c r="AO23" s="40">
        <v>13</v>
      </c>
      <c r="AP23" s="40">
        <v>308</v>
      </c>
      <c r="AQ23" s="13">
        <v>0</v>
      </c>
      <c r="AR23" s="40">
        <v>308</v>
      </c>
      <c r="AS23" s="40">
        <f>132+11</f>
        <v>143</v>
      </c>
      <c r="AT23" s="40">
        <v>3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40">
        <v>62</v>
      </c>
      <c r="BA23" s="40">
        <v>28</v>
      </c>
      <c r="BB23" s="40">
        <v>51</v>
      </c>
      <c r="BC23" s="40">
        <f>70+11</f>
        <v>81</v>
      </c>
      <c r="BD23" s="40">
        <v>19</v>
      </c>
      <c r="BE23" s="40">
        <v>3</v>
      </c>
      <c r="BF23" s="40">
        <v>68</v>
      </c>
      <c r="BG23" s="40">
        <v>6</v>
      </c>
      <c r="BH23" s="13">
        <v>0</v>
      </c>
      <c r="BI23" s="40">
        <v>1</v>
      </c>
      <c r="BJ23" s="40">
        <v>33</v>
      </c>
      <c r="BK23" s="40">
        <v>78</v>
      </c>
      <c r="BL23" s="13">
        <v>0</v>
      </c>
      <c r="BM23" s="13">
        <v>0</v>
      </c>
      <c r="BN23" s="40">
        <v>1</v>
      </c>
      <c r="BO23" s="40">
        <v>4</v>
      </c>
      <c r="BP23" s="13">
        <v>0</v>
      </c>
      <c r="BQ23" s="40">
        <f>106+4</f>
        <v>110</v>
      </c>
      <c r="BR23" s="40">
        <v>27</v>
      </c>
      <c r="BS23" s="40">
        <v>13</v>
      </c>
      <c r="BT23" s="13">
        <v>0</v>
      </c>
      <c r="BU23" s="13">
        <v>0</v>
      </c>
      <c r="BV23" s="40">
        <v>5</v>
      </c>
      <c r="BW23" s="40">
        <v>5</v>
      </c>
      <c r="BX23" s="13">
        <v>0</v>
      </c>
      <c r="BY23" s="13">
        <v>0</v>
      </c>
      <c r="BZ23" s="13">
        <v>0</v>
      </c>
      <c r="CA23" s="40">
        <v>2</v>
      </c>
      <c r="CB23" s="40">
        <v>278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40">
        <v>3</v>
      </c>
      <c r="CI23" s="40">
        <v>6</v>
      </c>
      <c r="CJ23" s="40">
        <v>8</v>
      </c>
      <c r="CK23" s="40">
        <v>9</v>
      </c>
      <c r="CL23" s="13">
        <v>0</v>
      </c>
      <c r="CM23" s="40">
        <v>5</v>
      </c>
      <c r="CN23" s="40">
        <f>96+6</f>
        <v>102</v>
      </c>
      <c r="CO23" s="40">
        <v>21</v>
      </c>
      <c r="CP23" s="40">
        <v>12</v>
      </c>
      <c r="CQ23" s="40">
        <v>2</v>
      </c>
      <c r="CR23" s="40">
        <v>1</v>
      </c>
      <c r="CS23" s="13">
        <v>0</v>
      </c>
      <c r="CT23" s="40">
        <v>1</v>
      </c>
      <c r="CU23" s="13">
        <v>0</v>
      </c>
      <c r="CV23" s="13">
        <v>0</v>
      </c>
      <c r="CW23" s="13">
        <v>0</v>
      </c>
      <c r="CX23" s="40">
        <v>2</v>
      </c>
      <c r="CY23" s="13">
        <v>0</v>
      </c>
      <c r="CZ23" s="40">
        <v>1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40">
        <f>72+2</f>
        <v>74</v>
      </c>
      <c r="DG23" s="13">
        <v>0</v>
      </c>
      <c r="DH23" s="40">
        <v>10</v>
      </c>
      <c r="DI23" s="40">
        <v>5</v>
      </c>
      <c r="DJ23" s="40">
        <v>1</v>
      </c>
      <c r="DK23" s="13">
        <v>0</v>
      </c>
      <c r="DL23" s="40">
        <v>31</v>
      </c>
      <c r="DM23" s="13">
        <v>0</v>
      </c>
      <c r="DN23" s="40">
        <v>5</v>
      </c>
      <c r="DO23" s="40">
        <v>29</v>
      </c>
      <c r="DP23" s="13">
        <v>0</v>
      </c>
      <c r="DQ23" s="40">
        <v>4</v>
      </c>
      <c r="DR23" s="40">
        <v>2</v>
      </c>
      <c r="DS23" s="40">
        <v>2</v>
      </c>
      <c r="DT23" s="13">
        <v>0</v>
      </c>
      <c r="DU23" s="13">
        <v>0</v>
      </c>
      <c r="DV23" s="13">
        <v>0</v>
      </c>
      <c r="DW23" s="40">
        <v>1</v>
      </c>
      <c r="DX23" s="13">
        <v>0</v>
      </c>
      <c r="DY23" s="40">
        <v>1</v>
      </c>
      <c r="DZ23" s="13">
        <v>0</v>
      </c>
      <c r="EA23" s="13">
        <v>0</v>
      </c>
      <c r="EB23" s="40">
        <v>11</v>
      </c>
      <c r="EC23" s="13">
        <v>0</v>
      </c>
      <c r="ED23" s="40">
        <v>35</v>
      </c>
      <c r="EE23" s="13">
        <v>0</v>
      </c>
      <c r="EF23" s="40">
        <v>1</v>
      </c>
      <c r="EG23" s="40">
        <v>3</v>
      </c>
      <c r="EH23" s="13">
        <v>0</v>
      </c>
      <c r="EI23" s="40">
        <v>22</v>
      </c>
      <c r="EJ23" s="40">
        <v>14</v>
      </c>
      <c r="EK23" s="40">
        <v>2</v>
      </c>
      <c r="EL23" s="40">
        <v>2</v>
      </c>
      <c r="EM23" s="13">
        <v>0</v>
      </c>
      <c r="EN23" s="40">
        <v>1</v>
      </c>
      <c r="EO23" s="40">
        <v>1</v>
      </c>
      <c r="EP23" s="40">
        <v>2</v>
      </c>
      <c r="EQ23" s="40">
        <v>8</v>
      </c>
      <c r="ER23" s="40">
        <v>2</v>
      </c>
      <c r="ES23" s="13">
        <v>0</v>
      </c>
      <c r="ET23" s="13">
        <v>0</v>
      </c>
      <c r="EU23" s="13">
        <v>0</v>
      </c>
      <c r="EV23" s="13">
        <v>0</v>
      </c>
      <c r="EW23" s="40">
        <v>4</v>
      </c>
      <c r="EX23" s="13">
        <v>0</v>
      </c>
      <c r="EY23" s="13">
        <v>0</v>
      </c>
      <c r="EZ23" s="13">
        <v>0</v>
      </c>
      <c r="FA23" s="40">
        <v>40</v>
      </c>
      <c r="FB23" s="13">
        <v>0</v>
      </c>
      <c r="FC23" s="40">
        <v>6</v>
      </c>
      <c r="FD23" s="13">
        <v>0</v>
      </c>
      <c r="FE23" s="13">
        <v>0</v>
      </c>
      <c r="FF23" s="13">
        <v>0</v>
      </c>
      <c r="FG23" s="40">
        <v>1</v>
      </c>
      <c r="FH23" s="13">
        <v>0</v>
      </c>
      <c r="FI23" s="40">
        <v>10</v>
      </c>
      <c r="FJ23" s="40">
        <v>4</v>
      </c>
      <c r="FK23" s="40">
        <v>10</v>
      </c>
      <c r="FL23" s="40">
        <v>4</v>
      </c>
      <c r="FM23" s="40">
        <v>11</v>
      </c>
      <c r="FN23" s="40">
        <v>104</v>
      </c>
      <c r="FO23" s="40">
        <v>1</v>
      </c>
      <c r="FP23" s="40">
        <v>39</v>
      </c>
      <c r="FQ23" s="40">
        <v>1</v>
      </c>
      <c r="FR23" s="13">
        <v>0</v>
      </c>
      <c r="FS23" s="13">
        <v>0</v>
      </c>
      <c r="FT23" s="16">
        <v>0</v>
      </c>
      <c r="FU23" s="40">
        <v>7</v>
      </c>
      <c r="FV23" s="40">
        <v>2</v>
      </c>
      <c r="FW23" s="40">
        <v>1</v>
      </c>
      <c r="FX23" s="13">
        <v>0</v>
      </c>
      <c r="FY23" s="13">
        <v>0</v>
      </c>
      <c r="FZ23" s="13">
        <f t="shared" ref="FZ23:FZ29" si="8">SUM(C23:FX23)</f>
        <v>4741</v>
      </c>
      <c r="GA23" s="13"/>
      <c r="GB23" s="13"/>
      <c r="GC23" s="13"/>
      <c r="GD23" s="13"/>
      <c r="GE23" s="38"/>
      <c r="GF23" s="38"/>
      <c r="GG23" s="5"/>
      <c r="GH23" s="5"/>
      <c r="GI23" s="5"/>
      <c r="GJ23" s="5"/>
      <c r="GK23" s="5"/>
      <c r="GL23" s="5"/>
      <c r="GM23" s="5"/>
    </row>
    <row r="24" spans="1:195" ht="14.25" customHeight="1" x14ac:dyDescent="0.2">
      <c r="A24" s="4" t="s">
        <v>257</v>
      </c>
      <c r="B24" s="2" t="s">
        <v>258</v>
      </c>
      <c r="C24" s="17">
        <v>305</v>
      </c>
      <c r="D24" s="17">
        <v>2048.5</v>
      </c>
      <c r="E24" s="17">
        <v>693</v>
      </c>
      <c r="F24" s="17">
        <v>686.5</v>
      </c>
      <c r="G24" s="17">
        <v>0</v>
      </c>
      <c r="H24" s="17">
        <v>0</v>
      </c>
      <c r="I24" s="17">
        <v>607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8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41">
        <v>275.5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54</v>
      </c>
      <c r="AZ24" s="17">
        <v>0</v>
      </c>
      <c r="BA24" s="17">
        <v>0</v>
      </c>
      <c r="BB24" s="17">
        <v>0</v>
      </c>
      <c r="BC24" s="17">
        <v>2459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215.5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433</v>
      </c>
      <c r="CL24" s="17">
        <v>0</v>
      </c>
      <c r="CM24" s="17">
        <v>0</v>
      </c>
      <c r="CN24" s="17">
        <v>686.5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>
        <v>0</v>
      </c>
      <c r="DD24" s="17">
        <v>0</v>
      </c>
      <c r="DE24" s="17">
        <v>0</v>
      </c>
      <c r="DF24" s="17">
        <v>710.5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0</v>
      </c>
      <c r="DM24" s="17">
        <v>0</v>
      </c>
      <c r="DN24" s="17">
        <v>0</v>
      </c>
      <c r="DO24" s="17">
        <v>0</v>
      </c>
      <c r="DP24" s="17">
        <v>0</v>
      </c>
      <c r="DQ24" s="17">
        <v>0</v>
      </c>
      <c r="DR24" s="17">
        <v>0</v>
      </c>
      <c r="DS24" s="17">
        <v>0</v>
      </c>
      <c r="DT24" s="17">
        <v>0</v>
      </c>
      <c r="DU24" s="17">
        <v>0</v>
      </c>
      <c r="DV24" s="17">
        <v>0</v>
      </c>
      <c r="DW24" s="17">
        <v>0</v>
      </c>
      <c r="DX24" s="17">
        <v>0</v>
      </c>
      <c r="DY24" s="17">
        <v>0</v>
      </c>
      <c r="DZ24" s="17">
        <v>0</v>
      </c>
      <c r="EA24" s="17">
        <v>0</v>
      </c>
      <c r="EB24" s="17">
        <v>0</v>
      </c>
      <c r="EC24" s="17">
        <v>0</v>
      </c>
      <c r="ED24" s="17">
        <v>0</v>
      </c>
      <c r="EE24" s="17">
        <v>0</v>
      </c>
      <c r="EF24" s="17">
        <v>0</v>
      </c>
      <c r="EG24" s="17">
        <v>0</v>
      </c>
      <c r="EH24" s="17">
        <v>0</v>
      </c>
      <c r="EI24" s="17">
        <v>158</v>
      </c>
      <c r="EJ24" s="17">
        <v>0</v>
      </c>
      <c r="EK24" s="17">
        <v>0</v>
      </c>
      <c r="EL24" s="17">
        <v>0</v>
      </c>
      <c r="EM24" s="17">
        <v>0</v>
      </c>
      <c r="EN24" s="17">
        <v>0</v>
      </c>
      <c r="EO24" s="17">
        <v>0</v>
      </c>
      <c r="EP24" s="17">
        <v>0</v>
      </c>
      <c r="EQ24" s="17">
        <v>0</v>
      </c>
      <c r="ER24" s="17">
        <v>0</v>
      </c>
      <c r="ES24" s="17">
        <v>0</v>
      </c>
      <c r="ET24" s="17">
        <v>0</v>
      </c>
      <c r="EU24" s="17">
        <v>0</v>
      </c>
      <c r="EV24" s="17">
        <v>0</v>
      </c>
      <c r="EW24" s="17">
        <v>0</v>
      </c>
      <c r="EX24" s="17">
        <v>0</v>
      </c>
      <c r="EY24" s="17">
        <v>0</v>
      </c>
      <c r="EZ24" s="17">
        <v>0</v>
      </c>
      <c r="FA24" s="17">
        <v>0</v>
      </c>
      <c r="FB24" s="17">
        <v>0</v>
      </c>
      <c r="FC24" s="17">
        <v>0</v>
      </c>
      <c r="FD24" s="17">
        <v>0</v>
      </c>
      <c r="FE24" s="17">
        <v>0</v>
      </c>
      <c r="FF24" s="17">
        <v>0</v>
      </c>
      <c r="FG24" s="17">
        <v>0</v>
      </c>
      <c r="FH24" s="17">
        <v>0</v>
      </c>
      <c r="FI24" s="17">
        <v>0</v>
      </c>
      <c r="FJ24" s="17">
        <v>0</v>
      </c>
      <c r="FK24" s="17">
        <v>0</v>
      </c>
      <c r="FL24" s="17">
        <v>0</v>
      </c>
      <c r="FM24" s="17">
        <v>0</v>
      </c>
      <c r="FN24" s="17">
        <v>0</v>
      </c>
      <c r="FO24" s="17">
        <v>0</v>
      </c>
      <c r="FP24" s="17">
        <v>0</v>
      </c>
      <c r="FQ24" s="17">
        <v>0</v>
      </c>
      <c r="FR24" s="17">
        <v>0</v>
      </c>
      <c r="FS24" s="17">
        <v>0</v>
      </c>
      <c r="FT24" s="18">
        <v>0</v>
      </c>
      <c r="FU24" s="17">
        <v>0</v>
      </c>
      <c r="FV24" s="17">
        <v>0</v>
      </c>
      <c r="FW24" s="17">
        <v>0</v>
      </c>
      <c r="FX24" s="17">
        <v>0</v>
      </c>
      <c r="FY24" s="13">
        <f>SUM(C24:FX24)</f>
        <v>9332</v>
      </c>
      <c r="FZ24" s="13">
        <f t="shared" si="8"/>
        <v>9332</v>
      </c>
      <c r="GA24" s="13"/>
      <c r="GB24" s="13"/>
      <c r="GC24" s="13"/>
      <c r="GD24" s="13"/>
      <c r="GE24" s="38"/>
      <c r="GF24" s="38"/>
      <c r="GG24" s="5"/>
      <c r="GH24" s="5"/>
      <c r="GI24" s="5"/>
      <c r="GJ24" s="5"/>
      <c r="GK24" s="5"/>
      <c r="GL24" s="5"/>
      <c r="GM24" s="5"/>
    </row>
    <row r="25" spans="1:195" ht="14.25" customHeight="1" x14ac:dyDescent="0.2">
      <c r="A25" s="4" t="s">
        <v>259</v>
      </c>
      <c r="B25" s="2" t="s">
        <v>260</v>
      </c>
      <c r="C25" s="13">
        <v>0</v>
      </c>
      <c r="D25" s="13">
        <v>74.5</v>
      </c>
      <c r="E25" s="13">
        <v>45</v>
      </c>
      <c r="F25" s="13">
        <v>44.5</v>
      </c>
      <c r="G25" s="13">
        <v>0</v>
      </c>
      <c r="H25" s="13">
        <v>0</v>
      </c>
      <c r="I25" s="13">
        <v>26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15.5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4</v>
      </c>
      <c r="AZ25" s="13">
        <v>0</v>
      </c>
      <c r="BA25" s="13">
        <v>0</v>
      </c>
      <c r="BB25" s="13">
        <v>0</v>
      </c>
      <c r="BC25" s="13">
        <v>128.5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17.5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73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44.5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  <c r="DQ25" s="13">
        <v>0</v>
      </c>
      <c r="DR25" s="13">
        <v>0</v>
      </c>
      <c r="DS25" s="13">
        <v>0</v>
      </c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13">
        <v>0</v>
      </c>
      <c r="ES25" s="13">
        <v>0</v>
      </c>
      <c r="ET25" s="13">
        <v>0</v>
      </c>
      <c r="EU25" s="13">
        <v>0</v>
      </c>
      <c r="EV25" s="13">
        <v>0</v>
      </c>
      <c r="EW25" s="13">
        <v>0</v>
      </c>
      <c r="EX25" s="13">
        <v>0</v>
      </c>
      <c r="EY25" s="13">
        <v>0</v>
      </c>
      <c r="EZ25" s="13">
        <v>0</v>
      </c>
      <c r="FA25" s="13">
        <v>0</v>
      </c>
      <c r="FB25" s="13">
        <v>0</v>
      </c>
      <c r="FC25" s="13">
        <v>0</v>
      </c>
      <c r="FD25" s="13">
        <v>0</v>
      </c>
      <c r="FE25" s="13">
        <v>0</v>
      </c>
      <c r="FF25" s="13">
        <v>0</v>
      </c>
      <c r="FG25" s="13">
        <v>0</v>
      </c>
      <c r="FH25" s="13">
        <v>0</v>
      </c>
      <c r="FI25" s="13">
        <v>0</v>
      </c>
      <c r="FJ25" s="13">
        <v>0</v>
      </c>
      <c r="FK25" s="13">
        <v>0</v>
      </c>
      <c r="FL25" s="13">
        <v>0</v>
      </c>
      <c r="FM25" s="13">
        <v>0</v>
      </c>
      <c r="FN25" s="13">
        <v>0</v>
      </c>
      <c r="FO25" s="13">
        <v>0</v>
      </c>
      <c r="FP25" s="13">
        <v>0</v>
      </c>
      <c r="FQ25" s="13">
        <v>0</v>
      </c>
      <c r="FR25" s="13">
        <v>0</v>
      </c>
      <c r="FS25" s="13">
        <v>0</v>
      </c>
      <c r="FT25" s="16">
        <v>0</v>
      </c>
      <c r="FU25" s="13">
        <v>0</v>
      </c>
      <c r="FV25" s="13">
        <v>0</v>
      </c>
      <c r="FW25" s="13">
        <v>0</v>
      </c>
      <c r="FX25" s="13">
        <v>0</v>
      </c>
      <c r="FY25" s="13"/>
      <c r="FZ25" s="13">
        <f t="shared" si="8"/>
        <v>473</v>
      </c>
      <c r="GA25" s="13"/>
      <c r="GB25" s="13"/>
      <c r="GC25" s="13"/>
      <c r="GD25" s="13"/>
      <c r="GE25" s="38"/>
      <c r="GF25" s="38"/>
      <c r="GG25" s="5"/>
      <c r="GH25" s="5"/>
      <c r="GI25" s="5"/>
      <c r="GJ25" s="5"/>
      <c r="GK25" s="5"/>
      <c r="GL25" s="5"/>
      <c r="GM25" s="5"/>
    </row>
    <row r="26" spans="1:195" ht="14.25" customHeight="1" x14ac:dyDescent="0.2">
      <c r="A26" s="4" t="s">
        <v>261</v>
      </c>
      <c r="B26" s="2" t="s">
        <v>262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8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8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8">
        <v>505.5</v>
      </c>
      <c r="CO26" s="17">
        <v>0</v>
      </c>
      <c r="CP26" s="17">
        <v>0</v>
      </c>
      <c r="CQ26" s="17">
        <v>0</v>
      </c>
      <c r="CR26" s="17">
        <v>0</v>
      </c>
      <c r="CS26" s="17">
        <v>0</v>
      </c>
      <c r="CT26" s="17">
        <v>0</v>
      </c>
      <c r="CU26" s="17">
        <v>0</v>
      </c>
      <c r="CV26" s="17">
        <v>0</v>
      </c>
      <c r="CW26" s="17">
        <v>0</v>
      </c>
      <c r="CX26" s="17">
        <v>0</v>
      </c>
      <c r="CY26" s="17">
        <v>0</v>
      </c>
      <c r="CZ26" s="17">
        <v>0</v>
      </c>
      <c r="DA26" s="17">
        <v>0</v>
      </c>
      <c r="DB26" s="17">
        <v>0</v>
      </c>
      <c r="DC26" s="17">
        <v>0</v>
      </c>
      <c r="DD26" s="17">
        <v>0</v>
      </c>
      <c r="DE26" s="17">
        <v>0</v>
      </c>
      <c r="DF26" s="17">
        <v>0</v>
      </c>
      <c r="DG26" s="17">
        <v>0</v>
      </c>
      <c r="DH26" s="17">
        <v>0</v>
      </c>
      <c r="DI26" s="17">
        <v>0</v>
      </c>
      <c r="DJ26" s="17">
        <v>0</v>
      </c>
      <c r="DK26" s="17">
        <v>0</v>
      </c>
      <c r="DL26" s="17">
        <v>0</v>
      </c>
      <c r="DM26" s="17">
        <v>0</v>
      </c>
      <c r="DN26" s="17">
        <v>0</v>
      </c>
      <c r="DO26" s="17">
        <v>0</v>
      </c>
      <c r="DP26" s="17">
        <v>0</v>
      </c>
      <c r="DQ26" s="17">
        <v>0</v>
      </c>
      <c r="DR26" s="17">
        <v>0</v>
      </c>
      <c r="DS26" s="17">
        <v>0</v>
      </c>
      <c r="DT26" s="17">
        <v>0</v>
      </c>
      <c r="DU26" s="17">
        <v>0</v>
      </c>
      <c r="DV26" s="17">
        <v>0</v>
      </c>
      <c r="DW26" s="17">
        <v>0</v>
      </c>
      <c r="DX26" s="17">
        <v>0</v>
      </c>
      <c r="DY26" s="17">
        <v>0</v>
      </c>
      <c r="DZ26" s="17">
        <v>0</v>
      </c>
      <c r="EA26" s="17">
        <v>0</v>
      </c>
      <c r="EB26" s="17">
        <v>0</v>
      </c>
      <c r="EC26" s="17">
        <v>0</v>
      </c>
      <c r="ED26" s="17">
        <v>0</v>
      </c>
      <c r="EE26" s="17">
        <v>0</v>
      </c>
      <c r="EF26" s="17">
        <v>0</v>
      </c>
      <c r="EG26" s="17">
        <v>0</v>
      </c>
      <c r="EH26" s="17">
        <v>0</v>
      </c>
      <c r="EI26" s="17">
        <v>0</v>
      </c>
      <c r="EJ26" s="17">
        <v>0</v>
      </c>
      <c r="EK26" s="17">
        <v>0</v>
      </c>
      <c r="EL26" s="17">
        <v>0</v>
      </c>
      <c r="EM26" s="17">
        <v>0</v>
      </c>
      <c r="EN26" s="17">
        <v>0</v>
      </c>
      <c r="EO26" s="17">
        <v>0</v>
      </c>
      <c r="EP26" s="17">
        <v>0</v>
      </c>
      <c r="EQ26" s="17">
        <v>0</v>
      </c>
      <c r="ER26" s="17">
        <v>0</v>
      </c>
      <c r="ES26" s="17">
        <v>0</v>
      </c>
      <c r="ET26" s="17">
        <v>0</v>
      </c>
      <c r="EU26" s="17">
        <v>0</v>
      </c>
      <c r="EV26" s="17">
        <v>0</v>
      </c>
      <c r="EW26" s="17">
        <v>0</v>
      </c>
      <c r="EX26" s="17">
        <v>0</v>
      </c>
      <c r="EY26" s="17">
        <v>0</v>
      </c>
      <c r="EZ26" s="17">
        <v>0</v>
      </c>
      <c r="FA26" s="17">
        <v>0</v>
      </c>
      <c r="FB26" s="17">
        <v>0</v>
      </c>
      <c r="FC26" s="17">
        <v>0</v>
      </c>
      <c r="FD26" s="17">
        <v>0</v>
      </c>
      <c r="FE26" s="17">
        <v>0</v>
      </c>
      <c r="FF26" s="17">
        <v>0</v>
      </c>
      <c r="FG26" s="17">
        <v>0</v>
      </c>
      <c r="FH26" s="17">
        <v>0</v>
      </c>
      <c r="FI26" s="17">
        <v>0</v>
      </c>
      <c r="FJ26" s="17">
        <v>0</v>
      </c>
      <c r="FK26" s="17">
        <v>0</v>
      </c>
      <c r="FL26" s="17">
        <v>0</v>
      </c>
      <c r="FM26" s="17">
        <v>0</v>
      </c>
      <c r="FN26" s="17">
        <v>0</v>
      </c>
      <c r="FO26" s="17">
        <v>0</v>
      </c>
      <c r="FP26" s="17">
        <v>0</v>
      </c>
      <c r="FQ26" s="17">
        <v>0</v>
      </c>
      <c r="FR26" s="17">
        <v>0</v>
      </c>
      <c r="FS26" s="17">
        <v>0</v>
      </c>
      <c r="FT26" s="18">
        <v>0</v>
      </c>
      <c r="FU26" s="17">
        <v>0</v>
      </c>
      <c r="FV26" s="17">
        <v>0</v>
      </c>
      <c r="FW26" s="17">
        <v>0</v>
      </c>
      <c r="FX26" s="17">
        <v>0</v>
      </c>
      <c r="FY26" s="17">
        <f>SUM(C26:FX26)</f>
        <v>505.5</v>
      </c>
      <c r="FZ26" s="17">
        <f t="shared" si="8"/>
        <v>505.5</v>
      </c>
      <c r="GA26" s="17"/>
      <c r="GB26" s="13"/>
      <c r="GC26" s="13"/>
      <c r="GD26" s="13"/>
      <c r="GE26" s="38"/>
      <c r="GF26" s="38"/>
      <c r="GG26" s="5"/>
      <c r="GH26" s="5"/>
      <c r="GI26" s="5"/>
      <c r="GJ26" s="5"/>
      <c r="GK26" s="5"/>
      <c r="GL26" s="5"/>
      <c r="GM26" s="5"/>
    </row>
    <row r="27" spans="1:195" ht="14.25" customHeight="1" x14ac:dyDescent="0.2">
      <c r="A27" s="4" t="s">
        <v>263</v>
      </c>
      <c r="B27" s="2" t="s">
        <v>264</v>
      </c>
      <c r="C27" s="13">
        <v>0</v>
      </c>
      <c r="D27" s="13">
        <v>0</v>
      </c>
      <c r="E27" s="13">
        <v>59</v>
      </c>
      <c r="F27" s="13">
        <v>55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  <c r="DQ27" s="13">
        <v>0</v>
      </c>
      <c r="DR27" s="13">
        <v>0</v>
      </c>
      <c r="DS27" s="13">
        <v>0</v>
      </c>
      <c r="DT27" s="13">
        <v>0</v>
      </c>
      <c r="DU27" s="13">
        <v>0</v>
      </c>
      <c r="DV27" s="13">
        <v>0</v>
      </c>
      <c r="DW27" s="13">
        <v>0</v>
      </c>
      <c r="DX27" s="13">
        <v>0</v>
      </c>
      <c r="DY27" s="13">
        <v>0</v>
      </c>
      <c r="DZ27" s="13">
        <v>0</v>
      </c>
      <c r="EA27" s="13">
        <v>0</v>
      </c>
      <c r="EB27" s="13">
        <v>0</v>
      </c>
      <c r="EC27" s="13">
        <v>0</v>
      </c>
      <c r="ED27" s="13">
        <v>0</v>
      </c>
      <c r="EE27" s="13">
        <v>0</v>
      </c>
      <c r="EF27" s="13">
        <v>0</v>
      </c>
      <c r="EG27" s="13">
        <v>0</v>
      </c>
      <c r="EH27" s="13">
        <v>0</v>
      </c>
      <c r="EI27" s="13">
        <v>0</v>
      </c>
      <c r="EJ27" s="13">
        <v>0</v>
      </c>
      <c r="EK27" s="13">
        <v>0</v>
      </c>
      <c r="EL27" s="13">
        <v>0</v>
      </c>
      <c r="EM27" s="13">
        <v>0</v>
      </c>
      <c r="EN27" s="13">
        <v>0</v>
      </c>
      <c r="EO27" s="13">
        <v>0</v>
      </c>
      <c r="EP27" s="13">
        <v>0</v>
      </c>
      <c r="EQ27" s="13">
        <v>0</v>
      </c>
      <c r="ER27" s="13">
        <v>0</v>
      </c>
      <c r="ES27" s="13">
        <v>0</v>
      </c>
      <c r="ET27" s="13">
        <v>0</v>
      </c>
      <c r="EU27" s="13">
        <v>0</v>
      </c>
      <c r="EV27" s="13">
        <v>0</v>
      </c>
      <c r="EW27" s="13">
        <v>0</v>
      </c>
      <c r="EX27" s="13">
        <v>0</v>
      </c>
      <c r="EY27" s="13">
        <v>0</v>
      </c>
      <c r="EZ27" s="13">
        <v>0</v>
      </c>
      <c r="FA27" s="13">
        <v>0</v>
      </c>
      <c r="FB27" s="13">
        <v>0</v>
      </c>
      <c r="FC27" s="13">
        <v>0</v>
      </c>
      <c r="FD27" s="13">
        <v>0</v>
      </c>
      <c r="FE27" s="13">
        <v>0</v>
      </c>
      <c r="FF27" s="13">
        <v>0</v>
      </c>
      <c r="FG27" s="13">
        <v>0</v>
      </c>
      <c r="FH27" s="13">
        <v>0</v>
      </c>
      <c r="FI27" s="13">
        <v>0</v>
      </c>
      <c r="FJ27" s="13">
        <v>0</v>
      </c>
      <c r="FK27" s="13">
        <v>0</v>
      </c>
      <c r="FL27" s="13">
        <v>0</v>
      </c>
      <c r="FM27" s="13">
        <v>0</v>
      </c>
      <c r="FN27" s="13">
        <v>0</v>
      </c>
      <c r="FO27" s="13">
        <v>0</v>
      </c>
      <c r="FP27" s="13">
        <v>0</v>
      </c>
      <c r="FQ27" s="13">
        <v>0</v>
      </c>
      <c r="FR27" s="13">
        <v>0</v>
      </c>
      <c r="FS27" s="13">
        <v>0</v>
      </c>
      <c r="FT27" s="16">
        <v>0</v>
      </c>
      <c r="FU27" s="13">
        <v>0</v>
      </c>
      <c r="FV27" s="13">
        <v>0</v>
      </c>
      <c r="FW27" s="13">
        <v>0</v>
      </c>
      <c r="FX27" s="13">
        <v>0</v>
      </c>
      <c r="FY27" s="13">
        <f>SUM(C27:FX27)</f>
        <v>114</v>
      </c>
      <c r="FZ27" s="13">
        <f t="shared" si="8"/>
        <v>114</v>
      </c>
      <c r="GA27" s="13"/>
      <c r="GB27" s="13"/>
      <c r="GC27" s="13"/>
      <c r="GD27" s="13"/>
      <c r="GE27" s="38"/>
      <c r="GF27" s="38"/>
      <c r="GG27" s="5"/>
      <c r="GH27" s="5"/>
      <c r="GI27" s="5"/>
      <c r="GJ27" s="5"/>
      <c r="GK27" s="5"/>
      <c r="GL27" s="5"/>
      <c r="GM27" s="5"/>
    </row>
    <row r="28" spans="1:195" ht="14.25" customHeight="1" x14ac:dyDescent="0.2">
      <c r="A28" s="4" t="s">
        <v>265</v>
      </c>
      <c r="B28" s="2" t="s">
        <v>266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6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f>SUM(C28:FX28)</f>
        <v>0</v>
      </c>
      <c r="FZ28" s="16">
        <f t="shared" si="8"/>
        <v>0</v>
      </c>
      <c r="GA28" s="13"/>
      <c r="GB28" s="13"/>
      <c r="GC28" s="13"/>
      <c r="GD28" s="13"/>
      <c r="GE28" s="38"/>
      <c r="GF28" s="38"/>
      <c r="GG28" s="5"/>
      <c r="GH28" s="5"/>
      <c r="GI28" s="5"/>
      <c r="GJ28" s="5"/>
      <c r="GK28" s="5"/>
      <c r="GL28" s="5"/>
      <c r="GM28" s="5"/>
    </row>
    <row r="29" spans="1:195" x14ac:dyDescent="0.2">
      <c r="A29" s="4"/>
      <c r="B29" s="2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4"/>
      <c r="FU29" s="37"/>
      <c r="FV29" s="37"/>
      <c r="FW29" s="37"/>
      <c r="FX29" s="37"/>
      <c r="FY29" s="13"/>
      <c r="FZ29" s="16">
        <f t="shared" si="8"/>
        <v>0</v>
      </c>
      <c r="GA29" s="13"/>
      <c r="GB29" s="13"/>
      <c r="GC29" s="13"/>
      <c r="GD29" s="13"/>
      <c r="GE29" s="38"/>
      <c r="GF29" s="38"/>
      <c r="GG29" s="5"/>
      <c r="GH29" s="5"/>
      <c r="GI29" s="5"/>
      <c r="GJ29" s="5"/>
      <c r="GK29" s="5"/>
      <c r="GL29" s="5"/>
      <c r="GM29" s="5"/>
    </row>
    <row r="30" spans="1:195" ht="15.75" x14ac:dyDescent="0.25">
      <c r="A30" s="42"/>
      <c r="B30" s="43" t="s">
        <v>267</v>
      </c>
      <c r="C30" s="44">
        <f>GA317</f>
        <v>7462.1464943903684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6"/>
      <c r="FU30" s="45"/>
      <c r="FV30" s="45"/>
      <c r="FW30" s="45"/>
      <c r="FX30" s="45"/>
      <c r="FY30" s="45"/>
      <c r="FZ30" s="13"/>
      <c r="GA30" s="13"/>
      <c r="GB30" s="13"/>
      <c r="GC30" s="13"/>
      <c r="GD30" s="13"/>
      <c r="GE30" s="38"/>
      <c r="GF30" s="38"/>
      <c r="GG30" s="5"/>
      <c r="GH30" s="5"/>
      <c r="GI30" s="5"/>
      <c r="GJ30" s="5"/>
      <c r="GK30" s="5"/>
      <c r="GL30" s="5"/>
      <c r="GM30" s="5"/>
    </row>
    <row r="31" spans="1:195" x14ac:dyDescent="0.2">
      <c r="A31" s="4" t="s">
        <v>268</v>
      </c>
      <c r="B31" s="2" t="s">
        <v>269</v>
      </c>
      <c r="C31" s="8">
        <v>5954.28</v>
      </c>
      <c r="D31" s="8">
        <v>5954.28</v>
      </c>
      <c r="E31" s="8">
        <v>5954.28</v>
      </c>
      <c r="F31" s="8">
        <v>5954.28</v>
      </c>
      <c r="G31" s="8">
        <v>5954.28</v>
      </c>
      <c r="H31" s="8">
        <v>5954.28</v>
      </c>
      <c r="I31" s="8">
        <v>5954.28</v>
      </c>
      <c r="J31" s="8">
        <v>5954.28</v>
      </c>
      <c r="K31" s="8">
        <v>5954.28</v>
      </c>
      <c r="L31" s="8">
        <v>5954.28</v>
      </c>
      <c r="M31" s="8">
        <v>5954.28</v>
      </c>
      <c r="N31" s="8">
        <v>5954.28</v>
      </c>
      <c r="O31" s="8">
        <v>5954.28</v>
      </c>
      <c r="P31" s="8">
        <v>5954.28</v>
      </c>
      <c r="Q31" s="8">
        <v>5954.28</v>
      </c>
      <c r="R31" s="8">
        <v>5954.28</v>
      </c>
      <c r="S31" s="8">
        <v>5954.28</v>
      </c>
      <c r="T31" s="8">
        <v>5954.28</v>
      </c>
      <c r="U31" s="8">
        <v>5954.28</v>
      </c>
      <c r="V31" s="8">
        <v>5954.28</v>
      </c>
      <c r="W31" s="8">
        <v>5954.28</v>
      </c>
      <c r="X31" s="8">
        <v>5954.28</v>
      </c>
      <c r="Y31" s="8">
        <v>5954.28</v>
      </c>
      <c r="Z31" s="8">
        <v>5954.28</v>
      </c>
      <c r="AA31" s="8">
        <v>5954.28</v>
      </c>
      <c r="AB31" s="8">
        <v>5954.28</v>
      </c>
      <c r="AC31" s="8">
        <v>5954.28</v>
      </c>
      <c r="AD31" s="8">
        <v>5954.28</v>
      </c>
      <c r="AE31" s="8">
        <v>5954.28</v>
      </c>
      <c r="AF31" s="8">
        <v>5954.28</v>
      </c>
      <c r="AG31" s="8">
        <v>5954.28</v>
      </c>
      <c r="AH31" s="8">
        <v>5954.28</v>
      </c>
      <c r="AI31" s="8">
        <v>5954.28</v>
      </c>
      <c r="AJ31" s="8">
        <v>5954.28</v>
      </c>
      <c r="AK31" s="8">
        <v>5954.28</v>
      </c>
      <c r="AL31" s="8">
        <v>5954.28</v>
      </c>
      <c r="AM31" s="8">
        <v>5954.28</v>
      </c>
      <c r="AN31" s="8">
        <v>5954.28</v>
      </c>
      <c r="AO31" s="8">
        <v>5954.28</v>
      </c>
      <c r="AP31" s="8">
        <v>5954.28</v>
      </c>
      <c r="AQ31" s="8">
        <v>5954.28</v>
      </c>
      <c r="AR31" s="8">
        <v>5954.28</v>
      </c>
      <c r="AS31" s="8">
        <v>5954.28</v>
      </c>
      <c r="AT31" s="8">
        <v>5954.28</v>
      </c>
      <c r="AU31" s="8">
        <v>5954.28</v>
      </c>
      <c r="AV31" s="8">
        <v>5954.28</v>
      </c>
      <c r="AW31" s="8">
        <v>5954.28</v>
      </c>
      <c r="AX31" s="8">
        <v>5954.28</v>
      </c>
      <c r="AY31" s="8">
        <v>5954.28</v>
      </c>
      <c r="AZ31" s="8">
        <v>5954.28</v>
      </c>
      <c r="BA31" s="8">
        <v>5954.28</v>
      </c>
      <c r="BB31" s="8">
        <v>5954.28</v>
      </c>
      <c r="BC31" s="8">
        <v>5954.28</v>
      </c>
      <c r="BD31" s="8">
        <v>5954.28</v>
      </c>
      <c r="BE31" s="8">
        <v>5954.28</v>
      </c>
      <c r="BF31" s="8">
        <v>5954.28</v>
      </c>
      <c r="BG31" s="8">
        <v>5954.28</v>
      </c>
      <c r="BH31" s="8">
        <v>5954.28</v>
      </c>
      <c r="BI31" s="8">
        <v>5954.28</v>
      </c>
      <c r="BJ31" s="8">
        <v>5954.28</v>
      </c>
      <c r="BK31" s="8">
        <v>5954.28</v>
      </c>
      <c r="BL31" s="8">
        <v>5954.28</v>
      </c>
      <c r="BM31" s="8">
        <v>5954.28</v>
      </c>
      <c r="BN31" s="8">
        <v>5954.28</v>
      </c>
      <c r="BO31" s="8">
        <v>5954.28</v>
      </c>
      <c r="BP31" s="8">
        <v>5954.28</v>
      </c>
      <c r="BQ31" s="8">
        <v>5954.28</v>
      </c>
      <c r="BR31" s="8">
        <v>5954.28</v>
      </c>
      <c r="BS31" s="8">
        <v>5954.28</v>
      </c>
      <c r="BT31" s="8">
        <v>5954.28</v>
      </c>
      <c r="BU31" s="8">
        <v>5954.28</v>
      </c>
      <c r="BV31" s="8">
        <v>5954.28</v>
      </c>
      <c r="BW31" s="8">
        <v>5954.28</v>
      </c>
      <c r="BX31" s="8">
        <v>5954.28</v>
      </c>
      <c r="BY31" s="8">
        <v>5954.28</v>
      </c>
      <c r="BZ31" s="8">
        <v>5954.28</v>
      </c>
      <c r="CA31" s="8">
        <v>5954.28</v>
      </c>
      <c r="CB31" s="8">
        <v>5954.28</v>
      </c>
      <c r="CC31" s="8">
        <v>5954.28</v>
      </c>
      <c r="CD31" s="8">
        <v>5954.28</v>
      </c>
      <c r="CE31" s="8">
        <v>5954.28</v>
      </c>
      <c r="CF31" s="8">
        <v>5954.28</v>
      </c>
      <c r="CG31" s="8">
        <v>5954.28</v>
      </c>
      <c r="CH31" s="8">
        <v>5954.28</v>
      </c>
      <c r="CI31" s="8">
        <v>5954.28</v>
      </c>
      <c r="CJ31" s="8">
        <v>5954.28</v>
      </c>
      <c r="CK31" s="8">
        <v>5954.28</v>
      </c>
      <c r="CL31" s="8">
        <v>5954.28</v>
      </c>
      <c r="CM31" s="8">
        <v>5954.28</v>
      </c>
      <c r="CN31" s="8">
        <v>5954.28</v>
      </c>
      <c r="CO31" s="8">
        <v>5954.28</v>
      </c>
      <c r="CP31" s="8">
        <v>5954.28</v>
      </c>
      <c r="CQ31" s="8">
        <v>5954.28</v>
      </c>
      <c r="CR31" s="8">
        <v>5954.28</v>
      </c>
      <c r="CS31" s="8">
        <v>5954.28</v>
      </c>
      <c r="CT31" s="8">
        <v>5954.28</v>
      </c>
      <c r="CU31" s="8">
        <v>5954.28</v>
      </c>
      <c r="CV31" s="8">
        <v>5954.28</v>
      </c>
      <c r="CW31" s="8">
        <v>5954.28</v>
      </c>
      <c r="CX31" s="8">
        <v>5954.28</v>
      </c>
      <c r="CY31" s="8">
        <v>5954.28</v>
      </c>
      <c r="CZ31" s="8">
        <v>5954.28</v>
      </c>
      <c r="DA31" s="8">
        <v>5954.28</v>
      </c>
      <c r="DB31" s="8">
        <v>5954.28</v>
      </c>
      <c r="DC31" s="8">
        <v>5954.28</v>
      </c>
      <c r="DD31" s="8">
        <v>5954.28</v>
      </c>
      <c r="DE31" s="8">
        <v>5954.28</v>
      </c>
      <c r="DF31" s="8">
        <v>5954.28</v>
      </c>
      <c r="DG31" s="8">
        <v>5954.28</v>
      </c>
      <c r="DH31" s="8">
        <v>5954.28</v>
      </c>
      <c r="DI31" s="8">
        <v>5954.28</v>
      </c>
      <c r="DJ31" s="8">
        <v>5954.28</v>
      </c>
      <c r="DK31" s="8">
        <v>5954.28</v>
      </c>
      <c r="DL31" s="8">
        <v>5954.28</v>
      </c>
      <c r="DM31" s="8">
        <v>5954.28</v>
      </c>
      <c r="DN31" s="8">
        <v>5954.28</v>
      </c>
      <c r="DO31" s="8">
        <v>5954.28</v>
      </c>
      <c r="DP31" s="8">
        <v>5954.28</v>
      </c>
      <c r="DQ31" s="8">
        <v>5954.28</v>
      </c>
      <c r="DR31" s="8">
        <v>5954.28</v>
      </c>
      <c r="DS31" s="8">
        <v>5954.28</v>
      </c>
      <c r="DT31" s="8">
        <v>5954.28</v>
      </c>
      <c r="DU31" s="8">
        <v>5954.28</v>
      </c>
      <c r="DV31" s="8">
        <v>5954.28</v>
      </c>
      <c r="DW31" s="8">
        <v>5954.28</v>
      </c>
      <c r="DX31" s="8">
        <v>5954.28</v>
      </c>
      <c r="DY31" s="8">
        <v>5954.28</v>
      </c>
      <c r="DZ31" s="8">
        <v>5954.28</v>
      </c>
      <c r="EA31" s="8">
        <v>5954.28</v>
      </c>
      <c r="EB31" s="8">
        <v>5954.28</v>
      </c>
      <c r="EC31" s="8">
        <v>5954.28</v>
      </c>
      <c r="ED31" s="8">
        <v>5954.28</v>
      </c>
      <c r="EE31" s="8">
        <v>5954.28</v>
      </c>
      <c r="EF31" s="8">
        <v>5954.28</v>
      </c>
      <c r="EG31" s="8">
        <v>5954.28</v>
      </c>
      <c r="EH31" s="8">
        <v>5954.28</v>
      </c>
      <c r="EI31" s="8">
        <v>5954.28</v>
      </c>
      <c r="EJ31" s="8">
        <v>5954.28</v>
      </c>
      <c r="EK31" s="8">
        <v>5954.28</v>
      </c>
      <c r="EL31" s="8">
        <v>5954.28</v>
      </c>
      <c r="EM31" s="8">
        <v>5954.28</v>
      </c>
      <c r="EN31" s="8">
        <v>5954.28</v>
      </c>
      <c r="EO31" s="8">
        <v>5954.28</v>
      </c>
      <c r="EP31" s="8">
        <v>5954.28</v>
      </c>
      <c r="EQ31" s="8">
        <v>5954.28</v>
      </c>
      <c r="ER31" s="8">
        <v>5954.28</v>
      </c>
      <c r="ES31" s="8">
        <v>5954.28</v>
      </c>
      <c r="ET31" s="8">
        <v>5954.28</v>
      </c>
      <c r="EU31" s="8">
        <v>5954.28</v>
      </c>
      <c r="EV31" s="8">
        <v>5954.28</v>
      </c>
      <c r="EW31" s="8">
        <v>5954.28</v>
      </c>
      <c r="EX31" s="8">
        <v>5954.28</v>
      </c>
      <c r="EY31" s="8">
        <v>5954.28</v>
      </c>
      <c r="EZ31" s="8">
        <v>5954.28</v>
      </c>
      <c r="FA31" s="8">
        <v>5954.28</v>
      </c>
      <c r="FB31" s="8">
        <v>5954.28</v>
      </c>
      <c r="FC31" s="8">
        <v>5954.28</v>
      </c>
      <c r="FD31" s="8">
        <v>5954.28</v>
      </c>
      <c r="FE31" s="8">
        <v>5954.28</v>
      </c>
      <c r="FF31" s="8">
        <v>5954.28</v>
      </c>
      <c r="FG31" s="8">
        <v>5954.28</v>
      </c>
      <c r="FH31" s="8">
        <v>5954.28</v>
      </c>
      <c r="FI31" s="8">
        <v>5954.28</v>
      </c>
      <c r="FJ31" s="8">
        <v>5954.28</v>
      </c>
      <c r="FK31" s="8">
        <v>5954.28</v>
      </c>
      <c r="FL31" s="8">
        <v>5954.28</v>
      </c>
      <c r="FM31" s="8">
        <v>5954.28</v>
      </c>
      <c r="FN31" s="8">
        <v>5954.28</v>
      </c>
      <c r="FO31" s="8">
        <v>5954.28</v>
      </c>
      <c r="FP31" s="8">
        <v>5954.28</v>
      </c>
      <c r="FQ31" s="8">
        <v>5954.28</v>
      </c>
      <c r="FR31" s="8">
        <v>5954.28</v>
      </c>
      <c r="FS31" s="8">
        <v>5954.28</v>
      </c>
      <c r="FT31" s="8">
        <v>5954.28</v>
      </c>
      <c r="FU31" s="8">
        <v>5954.28</v>
      </c>
      <c r="FV31" s="8">
        <v>5954.28</v>
      </c>
      <c r="FW31" s="8">
        <v>5954.28</v>
      </c>
      <c r="FX31" s="8">
        <v>5954.28</v>
      </c>
      <c r="FY31" s="45"/>
      <c r="FZ31" s="13"/>
      <c r="GA31" s="13"/>
      <c r="GB31" s="13"/>
      <c r="GC31" s="13"/>
      <c r="GD31" s="13"/>
      <c r="GE31" s="38"/>
      <c r="GF31" s="38"/>
      <c r="GG31" s="5"/>
      <c r="GH31" s="5"/>
      <c r="GI31" s="5"/>
      <c r="GJ31" s="5"/>
      <c r="GK31" s="5"/>
      <c r="GL31" s="5"/>
      <c r="GM31" s="5"/>
    </row>
    <row r="32" spans="1:195" x14ac:dyDescent="0.2">
      <c r="A32" s="4" t="s">
        <v>270</v>
      </c>
      <c r="B32" s="2" t="s">
        <v>271</v>
      </c>
      <c r="C32" s="45">
        <v>7462.15</v>
      </c>
      <c r="D32" s="45">
        <v>7462.15</v>
      </c>
      <c r="E32" s="45">
        <v>7462.15</v>
      </c>
      <c r="F32" s="45">
        <v>7462.15</v>
      </c>
      <c r="G32" s="45">
        <v>7462.15</v>
      </c>
      <c r="H32" s="45">
        <v>7462.15</v>
      </c>
      <c r="I32" s="45">
        <v>7462.15</v>
      </c>
      <c r="J32" s="45">
        <v>7462.15</v>
      </c>
      <c r="K32" s="45">
        <v>7462.15</v>
      </c>
      <c r="L32" s="45">
        <v>7462.15</v>
      </c>
      <c r="M32" s="45">
        <v>7462.15</v>
      </c>
      <c r="N32" s="45">
        <v>7462.15</v>
      </c>
      <c r="O32" s="45">
        <v>7462.15</v>
      </c>
      <c r="P32" s="45">
        <v>7462.15</v>
      </c>
      <c r="Q32" s="45">
        <v>7462.15</v>
      </c>
      <c r="R32" s="45">
        <v>7462.15</v>
      </c>
      <c r="S32" s="45">
        <v>7462.15</v>
      </c>
      <c r="T32" s="45">
        <v>7462.15</v>
      </c>
      <c r="U32" s="45">
        <v>7462.15</v>
      </c>
      <c r="V32" s="45">
        <v>7462.15</v>
      </c>
      <c r="W32" s="45">
        <v>7462.15</v>
      </c>
      <c r="X32" s="45">
        <v>7462.15</v>
      </c>
      <c r="Y32" s="45">
        <v>7462.15</v>
      </c>
      <c r="Z32" s="45">
        <v>7462.15</v>
      </c>
      <c r="AA32" s="45">
        <v>7462.15</v>
      </c>
      <c r="AB32" s="45">
        <v>7462.15</v>
      </c>
      <c r="AC32" s="45">
        <v>7462.15</v>
      </c>
      <c r="AD32" s="45">
        <v>7462.15</v>
      </c>
      <c r="AE32" s="45">
        <v>7462.15</v>
      </c>
      <c r="AF32" s="45">
        <v>7462.15</v>
      </c>
      <c r="AG32" s="45">
        <v>7462.15</v>
      </c>
      <c r="AH32" s="45">
        <v>7462.15</v>
      </c>
      <c r="AI32" s="45">
        <v>7462.15</v>
      </c>
      <c r="AJ32" s="45">
        <v>7462.15</v>
      </c>
      <c r="AK32" s="45">
        <v>7462.15</v>
      </c>
      <c r="AL32" s="45">
        <v>7462.15</v>
      </c>
      <c r="AM32" s="45">
        <v>7462.15</v>
      </c>
      <c r="AN32" s="45">
        <v>7462.15</v>
      </c>
      <c r="AO32" s="45">
        <v>7462.15</v>
      </c>
      <c r="AP32" s="45">
        <v>7462.15</v>
      </c>
      <c r="AQ32" s="45">
        <v>7462.15</v>
      </c>
      <c r="AR32" s="45">
        <v>7462.15</v>
      </c>
      <c r="AS32" s="45">
        <v>7462.15</v>
      </c>
      <c r="AT32" s="45">
        <v>7462.15</v>
      </c>
      <c r="AU32" s="45">
        <v>7462.15</v>
      </c>
      <c r="AV32" s="45">
        <v>7462.15</v>
      </c>
      <c r="AW32" s="45">
        <v>7462.15</v>
      </c>
      <c r="AX32" s="45">
        <v>7462.15</v>
      </c>
      <c r="AY32" s="45">
        <v>7462.15</v>
      </c>
      <c r="AZ32" s="45">
        <v>7462.15</v>
      </c>
      <c r="BA32" s="45">
        <v>7462.15</v>
      </c>
      <c r="BB32" s="45">
        <v>7462.15</v>
      </c>
      <c r="BC32" s="45">
        <v>7462.15</v>
      </c>
      <c r="BD32" s="45">
        <v>7462.15</v>
      </c>
      <c r="BE32" s="45">
        <v>7462.15</v>
      </c>
      <c r="BF32" s="45">
        <v>7462.15</v>
      </c>
      <c r="BG32" s="45">
        <v>7462.15</v>
      </c>
      <c r="BH32" s="45">
        <v>7462.15</v>
      </c>
      <c r="BI32" s="45">
        <v>7462.15</v>
      </c>
      <c r="BJ32" s="45">
        <v>7462.15</v>
      </c>
      <c r="BK32" s="45">
        <v>7462.15</v>
      </c>
      <c r="BL32" s="45">
        <v>7462.15</v>
      </c>
      <c r="BM32" s="45">
        <v>7462.15</v>
      </c>
      <c r="BN32" s="45">
        <v>7462.15</v>
      </c>
      <c r="BO32" s="45">
        <v>7462.15</v>
      </c>
      <c r="BP32" s="45">
        <v>7462.15</v>
      </c>
      <c r="BQ32" s="45">
        <v>7462.15</v>
      </c>
      <c r="BR32" s="45">
        <v>7462.15</v>
      </c>
      <c r="BS32" s="45">
        <v>7462.15</v>
      </c>
      <c r="BT32" s="45">
        <v>7462.15</v>
      </c>
      <c r="BU32" s="45">
        <v>7462.15</v>
      </c>
      <c r="BV32" s="45">
        <v>7462.15</v>
      </c>
      <c r="BW32" s="45">
        <v>7462.15</v>
      </c>
      <c r="BX32" s="45">
        <v>7462.15</v>
      </c>
      <c r="BY32" s="45">
        <v>7462.15</v>
      </c>
      <c r="BZ32" s="45">
        <v>7462.15</v>
      </c>
      <c r="CA32" s="45">
        <v>7462.15</v>
      </c>
      <c r="CB32" s="45">
        <v>7462.15</v>
      </c>
      <c r="CC32" s="45">
        <v>7462.15</v>
      </c>
      <c r="CD32" s="45">
        <v>7462.15</v>
      </c>
      <c r="CE32" s="45">
        <v>7462.15</v>
      </c>
      <c r="CF32" s="45">
        <v>7462.15</v>
      </c>
      <c r="CG32" s="45">
        <v>7462.15</v>
      </c>
      <c r="CH32" s="45">
        <v>7462.15</v>
      </c>
      <c r="CI32" s="45">
        <v>7462.15</v>
      </c>
      <c r="CJ32" s="45">
        <v>7462.15</v>
      </c>
      <c r="CK32" s="45">
        <v>7462.15</v>
      </c>
      <c r="CL32" s="45">
        <v>7462.15</v>
      </c>
      <c r="CM32" s="45">
        <v>7462.15</v>
      </c>
      <c r="CN32" s="45">
        <v>7462.15</v>
      </c>
      <c r="CO32" s="45">
        <v>7462.15</v>
      </c>
      <c r="CP32" s="45">
        <v>7462.15</v>
      </c>
      <c r="CQ32" s="45">
        <v>7462.15</v>
      </c>
      <c r="CR32" s="45">
        <v>7462.15</v>
      </c>
      <c r="CS32" s="45">
        <v>7462.15</v>
      </c>
      <c r="CT32" s="45">
        <v>7462.15</v>
      </c>
      <c r="CU32" s="45">
        <v>7462.15</v>
      </c>
      <c r="CV32" s="45">
        <v>7462.15</v>
      </c>
      <c r="CW32" s="45">
        <v>7462.15</v>
      </c>
      <c r="CX32" s="45">
        <v>7462.15</v>
      </c>
      <c r="CY32" s="45">
        <v>7462.15</v>
      </c>
      <c r="CZ32" s="45">
        <v>7462.15</v>
      </c>
      <c r="DA32" s="45">
        <v>7462.15</v>
      </c>
      <c r="DB32" s="45">
        <v>7462.15</v>
      </c>
      <c r="DC32" s="45">
        <v>7462.15</v>
      </c>
      <c r="DD32" s="45">
        <v>7462.15</v>
      </c>
      <c r="DE32" s="45">
        <v>7462.15</v>
      </c>
      <c r="DF32" s="45">
        <v>7462.15</v>
      </c>
      <c r="DG32" s="45">
        <v>7462.15</v>
      </c>
      <c r="DH32" s="45">
        <v>7462.15</v>
      </c>
      <c r="DI32" s="45">
        <v>7462.15</v>
      </c>
      <c r="DJ32" s="45">
        <v>7462.15</v>
      </c>
      <c r="DK32" s="45">
        <v>7462.15</v>
      </c>
      <c r="DL32" s="45">
        <v>7462.15</v>
      </c>
      <c r="DM32" s="45">
        <v>7462.15</v>
      </c>
      <c r="DN32" s="45">
        <v>7462.15</v>
      </c>
      <c r="DO32" s="45">
        <v>7462.15</v>
      </c>
      <c r="DP32" s="45">
        <v>7462.15</v>
      </c>
      <c r="DQ32" s="45">
        <v>7462.15</v>
      </c>
      <c r="DR32" s="45">
        <v>7462.15</v>
      </c>
      <c r="DS32" s="45">
        <v>7462.15</v>
      </c>
      <c r="DT32" s="45">
        <v>7462.15</v>
      </c>
      <c r="DU32" s="45">
        <v>7462.15</v>
      </c>
      <c r="DV32" s="45">
        <v>7462.15</v>
      </c>
      <c r="DW32" s="45">
        <v>7462.15</v>
      </c>
      <c r="DX32" s="45">
        <v>7462.15</v>
      </c>
      <c r="DY32" s="45">
        <v>7462.15</v>
      </c>
      <c r="DZ32" s="45">
        <v>7462.15</v>
      </c>
      <c r="EA32" s="45">
        <v>7462.15</v>
      </c>
      <c r="EB32" s="45">
        <v>7462.15</v>
      </c>
      <c r="EC32" s="45">
        <v>7462.15</v>
      </c>
      <c r="ED32" s="45">
        <v>7462.15</v>
      </c>
      <c r="EE32" s="45">
        <v>7462.15</v>
      </c>
      <c r="EF32" s="45">
        <v>7462.15</v>
      </c>
      <c r="EG32" s="45">
        <v>7462.15</v>
      </c>
      <c r="EH32" s="45">
        <v>7462.15</v>
      </c>
      <c r="EI32" s="45">
        <v>7462.15</v>
      </c>
      <c r="EJ32" s="45">
        <v>7462.15</v>
      </c>
      <c r="EK32" s="45">
        <v>7462.15</v>
      </c>
      <c r="EL32" s="45">
        <v>7462.15</v>
      </c>
      <c r="EM32" s="45">
        <v>7462.15</v>
      </c>
      <c r="EN32" s="45">
        <v>7462.15</v>
      </c>
      <c r="EO32" s="45">
        <v>7462.15</v>
      </c>
      <c r="EP32" s="45">
        <v>7462.15</v>
      </c>
      <c r="EQ32" s="45">
        <v>7462.15</v>
      </c>
      <c r="ER32" s="45">
        <v>7462.15</v>
      </c>
      <c r="ES32" s="45">
        <v>7462.15</v>
      </c>
      <c r="ET32" s="45">
        <v>7462.15</v>
      </c>
      <c r="EU32" s="45">
        <v>7462.15</v>
      </c>
      <c r="EV32" s="45">
        <v>7462.15</v>
      </c>
      <c r="EW32" s="45">
        <v>7462.15</v>
      </c>
      <c r="EX32" s="45">
        <v>7462.15</v>
      </c>
      <c r="EY32" s="45">
        <v>7462.15</v>
      </c>
      <c r="EZ32" s="45">
        <v>7462.15</v>
      </c>
      <c r="FA32" s="45">
        <v>7462.15</v>
      </c>
      <c r="FB32" s="45">
        <v>7462.15</v>
      </c>
      <c r="FC32" s="45">
        <v>7462.15</v>
      </c>
      <c r="FD32" s="45">
        <v>7462.15</v>
      </c>
      <c r="FE32" s="45">
        <v>7462.15</v>
      </c>
      <c r="FF32" s="45">
        <v>7462.15</v>
      </c>
      <c r="FG32" s="45">
        <v>7462.15</v>
      </c>
      <c r="FH32" s="45">
        <v>7462.15</v>
      </c>
      <c r="FI32" s="45">
        <v>7462.15</v>
      </c>
      <c r="FJ32" s="45">
        <v>7462.15</v>
      </c>
      <c r="FK32" s="45">
        <v>7462.15</v>
      </c>
      <c r="FL32" s="45">
        <v>7462.15</v>
      </c>
      <c r="FM32" s="45">
        <v>7462.15</v>
      </c>
      <c r="FN32" s="45">
        <v>7462.15</v>
      </c>
      <c r="FO32" s="45">
        <v>7462.15</v>
      </c>
      <c r="FP32" s="45">
        <v>7462.15</v>
      </c>
      <c r="FQ32" s="45">
        <v>7462.15</v>
      </c>
      <c r="FR32" s="45">
        <v>7462.15</v>
      </c>
      <c r="FS32" s="45">
        <v>7462.15</v>
      </c>
      <c r="FT32" s="45">
        <v>7462.15</v>
      </c>
      <c r="FU32" s="45">
        <v>7462.15</v>
      </c>
      <c r="FV32" s="45">
        <v>7462.15</v>
      </c>
      <c r="FW32" s="45">
        <v>7462.15</v>
      </c>
      <c r="FX32" s="45">
        <v>7462.15</v>
      </c>
      <c r="FY32" s="45"/>
      <c r="FZ32" s="13"/>
      <c r="GA32" s="13"/>
      <c r="GB32" s="13"/>
      <c r="GC32" s="13"/>
      <c r="GD32" s="13"/>
      <c r="GE32" s="38"/>
      <c r="GF32" s="38"/>
      <c r="GG32" s="5"/>
      <c r="GH32" s="5"/>
      <c r="GI32" s="5"/>
      <c r="GJ32" s="5"/>
      <c r="GK32" s="5"/>
      <c r="GL32" s="5"/>
      <c r="GM32" s="5"/>
    </row>
    <row r="33" spans="1:256" x14ac:dyDescent="0.2">
      <c r="A33" s="4" t="s">
        <v>272</v>
      </c>
      <c r="B33" s="2" t="s">
        <v>273</v>
      </c>
      <c r="C33" s="8">
        <v>7180</v>
      </c>
      <c r="D33" s="8">
        <v>7180</v>
      </c>
      <c r="E33" s="8">
        <v>7180</v>
      </c>
      <c r="F33" s="8">
        <v>7180</v>
      </c>
      <c r="G33" s="8">
        <v>7180</v>
      </c>
      <c r="H33" s="8">
        <v>7180</v>
      </c>
      <c r="I33" s="8">
        <v>7180</v>
      </c>
      <c r="J33" s="8">
        <v>7180</v>
      </c>
      <c r="K33" s="8">
        <v>7180</v>
      </c>
      <c r="L33" s="8">
        <v>7180</v>
      </c>
      <c r="M33" s="8">
        <v>7180</v>
      </c>
      <c r="N33" s="8">
        <v>7180</v>
      </c>
      <c r="O33" s="8">
        <v>7180</v>
      </c>
      <c r="P33" s="8">
        <v>7180</v>
      </c>
      <c r="Q33" s="8">
        <v>7180</v>
      </c>
      <c r="R33" s="8">
        <v>7180</v>
      </c>
      <c r="S33" s="8">
        <v>7180</v>
      </c>
      <c r="T33" s="8">
        <v>7180</v>
      </c>
      <c r="U33" s="8">
        <v>7180</v>
      </c>
      <c r="V33" s="8">
        <v>7180</v>
      </c>
      <c r="W33" s="8">
        <v>7180</v>
      </c>
      <c r="X33" s="8">
        <v>7180</v>
      </c>
      <c r="Y33" s="8">
        <v>7180</v>
      </c>
      <c r="Z33" s="8">
        <v>7180</v>
      </c>
      <c r="AA33" s="8">
        <v>7180</v>
      </c>
      <c r="AB33" s="8">
        <v>7180</v>
      </c>
      <c r="AC33" s="8">
        <v>7180</v>
      </c>
      <c r="AD33" s="8">
        <v>7180</v>
      </c>
      <c r="AE33" s="8">
        <v>7180</v>
      </c>
      <c r="AF33" s="8">
        <v>7180</v>
      </c>
      <c r="AG33" s="8">
        <v>7180</v>
      </c>
      <c r="AH33" s="8">
        <v>7180</v>
      </c>
      <c r="AI33" s="8">
        <v>7180</v>
      </c>
      <c r="AJ33" s="8">
        <v>7180</v>
      </c>
      <c r="AK33" s="8">
        <v>7180</v>
      </c>
      <c r="AL33" s="8">
        <v>7180</v>
      </c>
      <c r="AM33" s="8">
        <v>7180</v>
      </c>
      <c r="AN33" s="8">
        <v>7180</v>
      </c>
      <c r="AO33" s="8">
        <v>7180</v>
      </c>
      <c r="AP33" s="8">
        <v>7180</v>
      </c>
      <c r="AQ33" s="8">
        <v>7180</v>
      </c>
      <c r="AR33" s="8">
        <v>7180</v>
      </c>
      <c r="AS33" s="8">
        <v>7180</v>
      </c>
      <c r="AT33" s="8">
        <v>7180</v>
      </c>
      <c r="AU33" s="8">
        <v>7180</v>
      </c>
      <c r="AV33" s="8">
        <v>7180</v>
      </c>
      <c r="AW33" s="8">
        <v>7180</v>
      </c>
      <c r="AX33" s="8">
        <v>7180</v>
      </c>
      <c r="AY33" s="8">
        <v>7180</v>
      </c>
      <c r="AZ33" s="8">
        <v>7180</v>
      </c>
      <c r="BA33" s="8">
        <v>7180</v>
      </c>
      <c r="BB33" s="8">
        <v>7180</v>
      </c>
      <c r="BC33" s="8">
        <v>7180</v>
      </c>
      <c r="BD33" s="8">
        <v>7180</v>
      </c>
      <c r="BE33" s="8">
        <v>7180</v>
      </c>
      <c r="BF33" s="8">
        <v>7180</v>
      </c>
      <c r="BG33" s="8">
        <v>7180</v>
      </c>
      <c r="BH33" s="8">
        <v>7180</v>
      </c>
      <c r="BI33" s="8">
        <v>7180</v>
      </c>
      <c r="BJ33" s="8">
        <v>7180</v>
      </c>
      <c r="BK33" s="8">
        <v>7180</v>
      </c>
      <c r="BL33" s="8">
        <v>7180</v>
      </c>
      <c r="BM33" s="8">
        <v>7180</v>
      </c>
      <c r="BN33" s="8">
        <v>7180</v>
      </c>
      <c r="BO33" s="8">
        <v>7180</v>
      </c>
      <c r="BP33" s="8">
        <v>7180</v>
      </c>
      <c r="BQ33" s="8">
        <v>7180</v>
      </c>
      <c r="BR33" s="8">
        <v>7180</v>
      </c>
      <c r="BS33" s="8">
        <v>7180</v>
      </c>
      <c r="BT33" s="8">
        <v>7180</v>
      </c>
      <c r="BU33" s="8">
        <v>7180</v>
      </c>
      <c r="BV33" s="8">
        <v>7180</v>
      </c>
      <c r="BW33" s="8">
        <v>7180</v>
      </c>
      <c r="BX33" s="8">
        <v>7180</v>
      </c>
      <c r="BY33" s="8">
        <v>7180</v>
      </c>
      <c r="BZ33" s="8">
        <v>7180</v>
      </c>
      <c r="CA33" s="8">
        <v>7180</v>
      </c>
      <c r="CB33" s="8">
        <v>7180</v>
      </c>
      <c r="CC33" s="8">
        <v>7180</v>
      </c>
      <c r="CD33" s="8">
        <v>7180</v>
      </c>
      <c r="CE33" s="8">
        <v>7180</v>
      </c>
      <c r="CF33" s="8">
        <v>7180</v>
      </c>
      <c r="CG33" s="8">
        <v>7180</v>
      </c>
      <c r="CH33" s="8">
        <v>7180</v>
      </c>
      <c r="CI33" s="8">
        <v>7180</v>
      </c>
      <c r="CJ33" s="8">
        <v>7180</v>
      </c>
      <c r="CK33" s="8">
        <v>7180</v>
      </c>
      <c r="CL33" s="8">
        <v>7180</v>
      </c>
      <c r="CM33" s="8">
        <v>7180</v>
      </c>
      <c r="CN33" s="8">
        <v>7180</v>
      </c>
      <c r="CO33" s="8">
        <v>7180</v>
      </c>
      <c r="CP33" s="8">
        <v>7180</v>
      </c>
      <c r="CQ33" s="8">
        <v>7180</v>
      </c>
      <c r="CR33" s="8">
        <v>7180</v>
      </c>
      <c r="CS33" s="8">
        <v>7180</v>
      </c>
      <c r="CT33" s="8">
        <v>7180</v>
      </c>
      <c r="CU33" s="8">
        <v>7180</v>
      </c>
      <c r="CV33" s="8">
        <v>7180</v>
      </c>
      <c r="CW33" s="8">
        <v>7180</v>
      </c>
      <c r="CX33" s="8">
        <v>7180</v>
      </c>
      <c r="CY33" s="8">
        <v>7180</v>
      </c>
      <c r="CZ33" s="8">
        <v>7180</v>
      </c>
      <c r="DA33" s="8">
        <v>7180</v>
      </c>
      <c r="DB33" s="8">
        <v>7180</v>
      </c>
      <c r="DC33" s="8">
        <v>7180</v>
      </c>
      <c r="DD33" s="8">
        <v>7180</v>
      </c>
      <c r="DE33" s="8">
        <v>7180</v>
      </c>
      <c r="DF33" s="8">
        <v>7180</v>
      </c>
      <c r="DG33" s="8">
        <v>7180</v>
      </c>
      <c r="DH33" s="8">
        <v>7180</v>
      </c>
      <c r="DI33" s="8">
        <v>7180</v>
      </c>
      <c r="DJ33" s="8">
        <v>7180</v>
      </c>
      <c r="DK33" s="8">
        <v>7180</v>
      </c>
      <c r="DL33" s="8">
        <v>7180</v>
      </c>
      <c r="DM33" s="8">
        <v>7180</v>
      </c>
      <c r="DN33" s="8">
        <v>7180</v>
      </c>
      <c r="DO33" s="8">
        <v>7180</v>
      </c>
      <c r="DP33" s="8">
        <v>7180</v>
      </c>
      <c r="DQ33" s="8">
        <v>7180</v>
      </c>
      <c r="DR33" s="8">
        <v>7180</v>
      </c>
      <c r="DS33" s="8">
        <v>7180</v>
      </c>
      <c r="DT33" s="8">
        <v>7180</v>
      </c>
      <c r="DU33" s="8">
        <v>7180</v>
      </c>
      <c r="DV33" s="8">
        <v>7180</v>
      </c>
      <c r="DW33" s="8">
        <v>7180</v>
      </c>
      <c r="DX33" s="8">
        <v>7180</v>
      </c>
      <c r="DY33" s="8">
        <v>7180</v>
      </c>
      <c r="DZ33" s="8">
        <v>7180</v>
      </c>
      <c r="EA33" s="8">
        <v>7180</v>
      </c>
      <c r="EB33" s="8">
        <v>7180</v>
      </c>
      <c r="EC33" s="8">
        <v>7180</v>
      </c>
      <c r="ED33" s="8">
        <v>7180</v>
      </c>
      <c r="EE33" s="8">
        <v>7180</v>
      </c>
      <c r="EF33" s="8">
        <v>7180</v>
      </c>
      <c r="EG33" s="8">
        <v>7180</v>
      </c>
      <c r="EH33" s="8">
        <v>7180</v>
      </c>
      <c r="EI33" s="8">
        <v>7180</v>
      </c>
      <c r="EJ33" s="8">
        <v>7180</v>
      </c>
      <c r="EK33" s="8">
        <v>7180</v>
      </c>
      <c r="EL33" s="8">
        <v>7180</v>
      </c>
      <c r="EM33" s="8">
        <v>7180</v>
      </c>
      <c r="EN33" s="8">
        <v>7180</v>
      </c>
      <c r="EO33" s="8">
        <v>7180</v>
      </c>
      <c r="EP33" s="8">
        <v>7180</v>
      </c>
      <c r="EQ33" s="8">
        <v>7180</v>
      </c>
      <c r="ER33" s="8">
        <v>7180</v>
      </c>
      <c r="ES33" s="8">
        <v>7180</v>
      </c>
      <c r="ET33" s="8">
        <v>7180</v>
      </c>
      <c r="EU33" s="8">
        <v>7180</v>
      </c>
      <c r="EV33" s="8">
        <v>7180</v>
      </c>
      <c r="EW33" s="8">
        <v>7180</v>
      </c>
      <c r="EX33" s="8">
        <v>7180</v>
      </c>
      <c r="EY33" s="8">
        <v>7180</v>
      </c>
      <c r="EZ33" s="8">
        <v>7180</v>
      </c>
      <c r="FA33" s="8">
        <v>7180</v>
      </c>
      <c r="FB33" s="8">
        <v>7180</v>
      </c>
      <c r="FC33" s="8">
        <v>7180</v>
      </c>
      <c r="FD33" s="8">
        <v>7180</v>
      </c>
      <c r="FE33" s="8">
        <v>7180</v>
      </c>
      <c r="FF33" s="8">
        <v>7180</v>
      </c>
      <c r="FG33" s="8">
        <v>7180</v>
      </c>
      <c r="FH33" s="8">
        <v>7180</v>
      </c>
      <c r="FI33" s="8">
        <v>7180</v>
      </c>
      <c r="FJ33" s="8">
        <v>7180</v>
      </c>
      <c r="FK33" s="8">
        <v>7180</v>
      </c>
      <c r="FL33" s="8">
        <v>7180</v>
      </c>
      <c r="FM33" s="8">
        <v>7180</v>
      </c>
      <c r="FN33" s="8">
        <v>7180</v>
      </c>
      <c r="FO33" s="8">
        <v>7180</v>
      </c>
      <c r="FP33" s="8">
        <v>7180</v>
      </c>
      <c r="FQ33" s="8">
        <v>7180</v>
      </c>
      <c r="FR33" s="8">
        <v>7180</v>
      </c>
      <c r="FS33" s="8">
        <v>7180</v>
      </c>
      <c r="FT33" s="8">
        <v>7180</v>
      </c>
      <c r="FU33" s="8">
        <v>7180</v>
      </c>
      <c r="FV33" s="8">
        <v>7180</v>
      </c>
      <c r="FW33" s="8">
        <v>7180</v>
      </c>
      <c r="FX33" s="8">
        <v>7180</v>
      </c>
      <c r="FY33" s="45"/>
      <c r="FZ33" s="13"/>
      <c r="GA33" s="13"/>
      <c r="GB33" s="13"/>
      <c r="GC33" s="13"/>
      <c r="GD33" s="13"/>
      <c r="GE33" s="38"/>
      <c r="GF33" s="38"/>
      <c r="GG33" s="5"/>
      <c r="GH33" s="5"/>
      <c r="GI33" s="5"/>
      <c r="GJ33" s="5"/>
      <c r="GK33" s="5"/>
      <c r="GL33" s="5"/>
      <c r="GM33" s="5"/>
    </row>
    <row r="34" spans="1:256" x14ac:dyDescent="0.2">
      <c r="A34" s="4" t="s">
        <v>274</v>
      </c>
      <c r="B34" s="2" t="s">
        <v>275</v>
      </c>
      <c r="C34" s="47">
        <v>1.2230000000000001</v>
      </c>
      <c r="D34" s="47">
        <v>1.222</v>
      </c>
      <c r="E34" s="47">
        <v>1.212</v>
      </c>
      <c r="F34" s="47">
        <v>1.212</v>
      </c>
      <c r="G34" s="47">
        <v>1.2130000000000001</v>
      </c>
      <c r="H34" s="47">
        <v>1.204</v>
      </c>
      <c r="I34" s="47">
        <v>1.2130000000000001</v>
      </c>
      <c r="J34" s="47">
        <v>1.131</v>
      </c>
      <c r="K34" s="47">
        <v>1.1100000000000001</v>
      </c>
      <c r="L34" s="47">
        <v>1.242</v>
      </c>
      <c r="M34" s="47">
        <v>1.2410000000000001</v>
      </c>
      <c r="N34" s="47">
        <v>1.2609999999999999</v>
      </c>
      <c r="O34" s="47">
        <v>1.2330000000000001</v>
      </c>
      <c r="P34" s="47">
        <v>1.2110000000000001</v>
      </c>
      <c r="Q34" s="47">
        <v>1.2410000000000001</v>
      </c>
      <c r="R34" s="47">
        <v>1.2110000000000001</v>
      </c>
      <c r="S34" s="47">
        <v>1.181</v>
      </c>
      <c r="T34" s="47">
        <v>1.08</v>
      </c>
      <c r="U34" s="47">
        <v>1.071</v>
      </c>
      <c r="V34" s="47">
        <v>1.079</v>
      </c>
      <c r="W34" s="48">
        <v>1.071</v>
      </c>
      <c r="X34" s="47">
        <v>1.07</v>
      </c>
      <c r="Y34" s="47">
        <v>1.069</v>
      </c>
      <c r="Z34" s="47">
        <v>1.0509999999999999</v>
      </c>
      <c r="AA34" s="47">
        <v>1.234</v>
      </c>
      <c r="AB34" s="47">
        <v>1.264</v>
      </c>
      <c r="AC34" s="47">
        <v>1.1739999999999999</v>
      </c>
      <c r="AD34" s="47">
        <v>1.1539999999999999</v>
      </c>
      <c r="AE34" s="47">
        <v>1.0629999999999999</v>
      </c>
      <c r="AF34" s="47">
        <v>1.1180000000000001</v>
      </c>
      <c r="AG34" s="47">
        <v>1.214</v>
      </c>
      <c r="AH34" s="47">
        <v>1.109</v>
      </c>
      <c r="AI34" s="47">
        <v>1.1000000000000001</v>
      </c>
      <c r="AJ34" s="47">
        <v>1.111</v>
      </c>
      <c r="AK34" s="47">
        <v>1.089</v>
      </c>
      <c r="AL34" s="47">
        <v>1.1000000000000001</v>
      </c>
      <c r="AM34" s="47">
        <v>1.109</v>
      </c>
      <c r="AN34" s="47">
        <v>1.143</v>
      </c>
      <c r="AO34" s="47">
        <v>1.1919999999999999</v>
      </c>
      <c r="AP34" s="47">
        <v>1.2430000000000001</v>
      </c>
      <c r="AQ34" s="47">
        <v>1.165</v>
      </c>
      <c r="AR34" s="47">
        <v>1.244</v>
      </c>
      <c r="AS34" s="47">
        <v>1.3169999999999999</v>
      </c>
      <c r="AT34" s="47">
        <v>1.2450000000000001</v>
      </c>
      <c r="AU34" s="47">
        <v>1.214</v>
      </c>
      <c r="AV34" s="47">
        <v>1.1990000000000001</v>
      </c>
      <c r="AW34" s="47">
        <v>1.2030000000000001</v>
      </c>
      <c r="AX34" s="47">
        <v>1.17</v>
      </c>
      <c r="AY34" s="47">
        <v>1.2010000000000001</v>
      </c>
      <c r="AZ34" s="47">
        <v>1.206</v>
      </c>
      <c r="BA34" s="47">
        <v>1.1759999999999999</v>
      </c>
      <c r="BB34" s="47">
        <v>1.1859999999999999</v>
      </c>
      <c r="BC34" s="47">
        <v>1.2050000000000001</v>
      </c>
      <c r="BD34" s="47">
        <v>1.2070000000000001</v>
      </c>
      <c r="BE34" s="47">
        <v>1.2070000000000001</v>
      </c>
      <c r="BF34" s="47">
        <v>1.2150000000000001</v>
      </c>
      <c r="BG34" s="47">
        <v>1.1919999999999999</v>
      </c>
      <c r="BH34" s="47">
        <v>1.2030000000000001</v>
      </c>
      <c r="BI34" s="47">
        <v>1.175</v>
      </c>
      <c r="BJ34" s="47">
        <v>1.226</v>
      </c>
      <c r="BK34" s="47">
        <v>1.206</v>
      </c>
      <c r="BL34" s="47">
        <v>1.1619999999999999</v>
      </c>
      <c r="BM34" s="47">
        <v>1.163</v>
      </c>
      <c r="BN34" s="47">
        <v>1.1519999999999999</v>
      </c>
      <c r="BO34" s="47">
        <v>1.1339999999999999</v>
      </c>
      <c r="BP34" s="47">
        <v>1.123</v>
      </c>
      <c r="BQ34" s="47">
        <v>1.306</v>
      </c>
      <c r="BR34" s="47">
        <v>1.2030000000000001</v>
      </c>
      <c r="BS34" s="47">
        <v>1.2110000000000001</v>
      </c>
      <c r="BT34" s="47">
        <v>1.234</v>
      </c>
      <c r="BU34" s="47">
        <v>1.2330000000000001</v>
      </c>
      <c r="BV34" s="47">
        <v>1.1879999999999999</v>
      </c>
      <c r="BW34" s="47">
        <v>1.216</v>
      </c>
      <c r="BX34" s="47">
        <v>1.2150000000000001</v>
      </c>
      <c r="BY34" s="47">
        <v>1.0820000000000001</v>
      </c>
      <c r="BZ34" s="47">
        <v>1.0649999999999999</v>
      </c>
      <c r="CA34" s="47">
        <v>1.1599999999999999</v>
      </c>
      <c r="CB34" s="47">
        <v>1.232</v>
      </c>
      <c r="CC34" s="47">
        <v>1.0609999999999999</v>
      </c>
      <c r="CD34" s="47">
        <v>1.0409999999999999</v>
      </c>
      <c r="CE34" s="47">
        <v>1.073</v>
      </c>
      <c r="CF34" s="47">
        <v>1.0349999999999999</v>
      </c>
      <c r="CG34" s="47">
        <v>1.0740000000000001</v>
      </c>
      <c r="CH34" s="47">
        <v>1.0740000000000001</v>
      </c>
      <c r="CI34" s="47">
        <v>1.075</v>
      </c>
      <c r="CJ34" s="47">
        <v>1.1850000000000001</v>
      </c>
      <c r="CK34" s="47">
        <v>1.254</v>
      </c>
      <c r="CL34" s="47">
        <v>1.2330000000000001</v>
      </c>
      <c r="CM34" s="47">
        <v>1.2210000000000001</v>
      </c>
      <c r="CN34" s="47">
        <v>1.1830000000000001</v>
      </c>
      <c r="CO34" s="47">
        <v>1.1830000000000001</v>
      </c>
      <c r="CP34" s="47">
        <v>1.224</v>
      </c>
      <c r="CQ34" s="47">
        <v>1.1599999999999999</v>
      </c>
      <c r="CR34" s="47">
        <v>1.111</v>
      </c>
      <c r="CS34" s="47">
        <v>1.1200000000000001</v>
      </c>
      <c r="CT34" s="47">
        <v>1.071</v>
      </c>
      <c r="CU34" s="47">
        <v>1.0129999999999999</v>
      </c>
      <c r="CV34" s="47">
        <v>1.0109999999999999</v>
      </c>
      <c r="CW34" s="47">
        <v>1.111</v>
      </c>
      <c r="CX34" s="47">
        <v>1.141</v>
      </c>
      <c r="CY34" s="47">
        <v>1.081</v>
      </c>
      <c r="CZ34" s="47">
        <v>1.159</v>
      </c>
      <c r="DA34" s="47">
        <v>1.119</v>
      </c>
      <c r="DB34" s="47">
        <v>1.1499999999999999</v>
      </c>
      <c r="DC34" s="47">
        <v>1.1299999999999999</v>
      </c>
      <c r="DD34" s="48">
        <v>1.1240000000000001</v>
      </c>
      <c r="DE34" s="47">
        <v>1.1439999999999999</v>
      </c>
      <c r="DF34" s="47">
        <v>1.1439999999999999</v>
      </c>
      <c r="DG34" s="47">
        <v>1.153</v>
      </c>
      <c r="DH34" s="47">
        <v>1.1339999999999999</v>
      </c>
      <c r="DI34" s="47">
        <v>1.145</v>
      </c>
      <c r="DJ34" s="47">
        <v>1.155</v>
      </c>
      <c r="DK34" s="47">
        <v>1.145</v>
      </c>
      <c r="DL34" s="47">
        <v>1.222</v>
      </c>
      <c r="DM34" s="47">
        <v>1.202</v>
      </c>
      <c r="DN34" s="47">
        <v>1.1850000000000001</v>
      </c>
      <c r="DO34" s="47">
        <v>1.1919999999999999</v>
      </c>
      <c r="DP34" s="47">
        <v>1.173</v>
      </c>
      <c r="DQ34" s="47">
        <v>1.169</v>
      </c>
      <c r="DR34" s="47">
        <v>1.141</v>
      </c>
      <c r="DS34" s="47">
        <v>1.1299999999999999</v>
      </c>
      <c r="DT34" s="47">
        <v>1.129</v>
      </c>
      <c r="DU34" s="47">
        <v>1.121</v>
      </c>
      <c r="DV34" s="47">
        <v>1.119</v>
      </c>
      <c r="DW34" s="47">
        <v>1.1299999999999999</v>
      </c>
      <c r="DX34" s="47">
        <v>1.3049999999999999</v>
      </c>
      <c r="DY34" s="47">
        <v>1.2829999999999999</v>
      </c>
      <c r="DZ34" s="47">
        <v>1.234</v>
      </c>
      <c r="EA34" s="47">
        <v>1.2130000000000001</v>
      </c>
      <c r="EB34" s="47">
        <v>1.1140000000000001</v>
      </c>
      <c r="EC34" s="47">
        <v>1.0720000000000001</v>
      </c>
      <c r="ED34" s="47">
        <v>1.65</v>
      </c>
      <c r="EE34" s="47">
        <v>1.07</v>
      </c>
      <c r="EF34" s="47">
        <v>1.1299999999999999</v>
      </c>
      <c r="EG34" s="47">
        <v>1.0389999999999999</v>
      </c>
      <c r="EH34" s="47">
        <v>1.069</v>
      </c>
      <c r="EI34" s="47">
        <v>1.1739999999999999</v>
      </c>
      <c r="EJ34" s="47">
        <v>1.163</v>
      </c>
      <c r="EK34" s="47">
        <v>1.1240000000000001</v>
      </c>
      <c r="EL34" s="47">
        <v>1.1040000000000001</v>
      </c>
      <c r="EM34" s="47">
        <v>1.121</v>
      </c>
      <c r="EN34" s="47">
        <v>1.1220000000000001</v>
      </c>
      <c r="EO34" s="47">
        <v>1.1120000000000001</v>
      </c>
      <c r="EP34" s="47">
        <v>1.246</v>
      </c>
      <c r="EQ34" s="47">
        <v>1.268</v>
      </c>
      <c r="ER34" s="47">
        <v>1.2450000000000001</v>
      </c>
      <c r="ES34" s="47">
        <v>1.079</v>
      </c>
      <c r="ET34" s="47">
        <v>1.101</v>
      </c>
      <c r="EU34" s="47">
        <v>1.0900000000000001</v>
      </c>
      <c r="EV34" s="47">
        <v>1.175</v>
      </c>
      <c r="EW34" s="47">
        <v>1.593</v>
      </c>
      <c r="EX34" s="47">
        <v>1.23</v>
      </c>
      <c r="EY34" s="47">
        <v>1.1120000000000001</v>
      </c>
      <c r="EZ34" s="47">
        <v>1.101</v>
      </c>
      <c r="FA34" s="47">
        <v>1.3169999999999999</v>
      </c>
      <c r="FB34" s="47">
        <v>1.1419999999999999</v>
      </c>
      <c r="FC34" s="47">
        <v>1.1930000000000001</v>
      </c>
      <c r="FD34" s="47">
        <v>1.1419999999999999</v>
      </c>
      <c r="FE34" s="47">
        <v>1.111</v>
      </c>
      <c r="FF34" s="47">
        <v>1.1299999999999999</v>
      </c>
      <c r="FG34" s="47">
        <v>1.141</v>
      </c>
      <c r="FH34" s="47">
        <v>1.103</v>
      </c>
      <c r="FI34" s="47">
        <v>1.1719999999999999</v>
      </c>
      <c r="FJ34" s="47">
        <v>1.1639999999999999</v>
      </c>
      <c r="FK34" s="47">
        <v>1.1819999999999999</v>
      </c>
      <c r="FL34" s="47">
        <v>1.1719999999999999</v>
      </c>
      <c r="FM34" s="47">
        <v>1.173</v>
      </c>
      <c r="FN34" s="47">
        <v>1.181</v>
      </c>
      <c r="FO34" s="47">
        <v>1.171</v>
      </c>
      <c r="FP34" s="47">
        <v>1.202</v>
      </c>
      <c r="FQ34" s="47">
        <v>1.163</v>
      </c>
      <c r="FR34" s="47">
        <v>1.143</v>
      </c>
      <c r="FS34" s="47">
        <v>1.1419999999999999</v>
      </c>
      <c r="FT34" s="48">
        <v>1.141</v>
      </c>
      <c r="FU34" s="47">
        <v>1.1919999999999999</v>
      </c>
      <c r="FV34" s="47">
        <v>1.143</v>
      </c>
      <c r="FW34" s="47">
        <v>1.1419999999999999</v>
      </c>
      <c r="FX34" s="47">
        <v>1.1910000000000001</v>
      </c>
      <c r="FY34" s="49"/>
      <c r="FZ34" s="13"/>
      <c r="GA34" s="13"/>
      <c r="GB34" s="13"/>
      <c r="GC34" s="13"/>
      <c r="GD34" s="13"/>
      <c r="GE34" s="38"/>
      <c r="GF34" s="38"/>
      <c r="GG34" s="5"/>
      <c r="GH34" s="5"/>
      <c r="GI34" s="5"/>
      <c r="GJ34" s="5"/>
      <c r="GK34" s="5"/>
      <c r="GL34" s="5"/>
      <c r="GM34" s="5"/>
    </row>
    <row r="35" spans="1:256" x14ac:dyDescent="0.2">
      <c r="A35" s="4" t="s">
        <v>276</v>
      </c>
      <c r="B35" s="2" t="s">
        <v>277</v>
      </c>
      <c r="C35" s="50">
        <v>0.12</v>
      </c>
      <c r="D35" s="50">
        <v>0.12</v>
      </c>
      <c r="E35" s="50">
        <v>0.12</v>
      </c>
      <c r="F35" s="50">
        <v>0.12</v>
      </c>
      <c r="G35" s="50">
        <v>0.12</v>
      </c>
      <c r="H35" s="50">
        <v>0.12</v>
      </c>
      <c r="I35" s="50">
        <v>0.12</v>
      </c>
      <c r="J35" s="50">
        <v>0.12</v>
      </c>
      <c r="K35" s="50">
        <v>0.12</v>
      </c>
      <c r="L35" s="50">
        <v>0.12</v>
      </c>
      <c r="M35" s="50">
        <v>0.12</v>
      </c>
      <c r="N35" s="50">
        <v>0.12</v>
      </c>
      <c r="O35" s="50">
        <v>0.12</v>
      </c>
      <c r="P35" s="50">
        <v>0.12</v>
      </c>
      <c r="Q35" s="50">
        <v>0.12</v>
      </c>
      <c r="R35" s="50">
        <v>0.12</v>
      </c>
      <c r="S35" s="50">
        <v>0.12</v>
      </c>
      <c r="T35" s="50">
        <v>0.12</v>
      </c>
      <c r="U35" s="50">
        <v>0.12</v>
      </c>
      <c r="V35" s="50">
        <v>0.12</v>
      </c>
      <c r="W35" s="51">
        <v>0.12</v>
      </c>
      <c r="X35" s="50">
        <v>0.12</v>
      </c>
      <c r="Y35" s="50">
        <v>0.12</v>
      </c>
      <c r="Z35" s="50">
        <v>0.12</v>
      </c>
      <c r="AA35" s="50">
        <v>0.12</v>
      </c>
      <c r="AB35" s="50">
        <v>0.12</v>
      </c>
      <c r="AC35" s="50">
        <v>0.12</v>
      </c>
      <c r="AD35" s="50">
        <v>0.12</v>
      </c>
      <c r="AE35" s="50">
        <v>0.12</v>
      </c>
      <c r="AF35" s="50">
        <v>0.12</v>
      </c>
      <c r="AG35" s="50">
        <v>0.12</v>
      </c>
      <c r="AH35" s="50">
        <v>0.12</v>
      </c>
      <c r="AI35" s="50">
        <v>0.12</v>
      </c>
      <c r="AJ35" s="50">
        <v>0.12</v>
      </c>
      <c r="AK35" s="50">
        <v>0.12</v>
      </c>
      <c r="AL35" s="50">
        <v>0.12</v>
      </c>
      <c r="AM35" s="50">
        <v>0.12</v>
      </c>
      <c r="AN35" s="50">
        <v>0.12</v>
      </c>
      <c r="AO35" s="50">
        <v>0.12</v>
      </c>
      <c r="AP35" s="50">
        <v>0.12</v>
      </c>
      <c r="AQ35" s="50">
        <v>0.12</v>
      </c>
      <c r="AR35" s="50">
        <v>0.12</v>
      </c>
      <c r="AS35" s="50">
        <v>0.12</v>
      </c>
      <c r="AT35" s="50">
        <v>0.12</v>
      </c>
      <c r="AU35" s="50">
        <v>0.12</v>
      </c>
      <c r="AV35" s="50">
        <v>0.12</v>
      </c>
      <c r="AW35" s="50">
        <v>0.12</v>
      </c>
      <c r="AX35" s="50">
        <v>0.12</v>
      </c>
      <c r="AY35" s="50">
        <v>0.12</v>
      </c>
      <c r="AZ35" s="50">
        <v>0.12</v>
      </c>
      <c r="BA35" s="50">
        <v>0.12</v>
      </c>
      <c r="BB35" s="50">
        <v>0.12</v>
      </c>
      <c r="BC35" s="50">
        <v>0.12</v>
      </c>
      <c r="BD35" s="50">
        <v>0.12</v>
      </c>
      <c r="BE35" s="50">
        <v>0.12</v>
      </c>
      <c r="BF35" s="50">
        <v>0.12</v>
      </c>
      <c r="BG35" s="50">
        <v>0.12</v>
      </c>
      <c r="BH35" s="50">
        <v>0.12</v>
      </c>
      <c r="BI35" s="50">
        <v>0.12</v>
      </c>
      <c r="BJ35" s="50">
        <v>0.12</v>
      </c>
      <c r="BK35" s="50">
        <v>0.12</v>
      </c>
      <c r="BL35" s="50">
        <v>0.12</v>
      </c>
      <c r="BM35" s="50">
        <v>0.12</v>
      </c>
      <c r="BN35" s="50">
        <v>0.12</v>
      </c>
      <c r="BO35" s="50">
        <v>0.12</v>
      </c>
      <c r="BP35" s="50">
        <v>0.12</v>
      </c>
      <c r="BQ35" s="50">
        <v>0.12</v>
      </c>
      <c r="BR35" s="50">
        <v>0.12</v>
      </c>
      <c r="BS35" s="50">
        <v>0.12</v>
      </c>
      <c r="BT35" s="50">
        <v>0.12</v>
      </c>
      <c r="BU35" s="50">
        <v>0.12</v>
      </c>
      <c r="BV35" s="50">
        <v>0.12</v>
      </c>
      <c r="BW35" s="50">
        <v>0.12</v>
      </c>
      <c r="BX35" s="50">
        <v>0.12</v>
      </c>
      <c r="BY35" s="50">
        <v>0.12</v>
      </c>
      <c r="BZ35" s="50">
        <v>0.12</v>
      </c>
      <c r="CA35" s="50">
        <v>0.12</v>
      </c>
      <c r="CB35" s="50">
        <v>0.12</v>
      </c>
      <c r="CC35" s="50">
        <v>0.12</v>
      </c>
      <c r="CD35" s="50">
        <v>0.12</v>
      </c>
      <c r="CE35" s="50">
        <v>0.12</v>
      </c>
      <c r="CF35" s="50">
        <v>0.12</v>
      </c>
      <c r="CG35" s="50">
        <v>0.12</v>
      </c>
      <c r="CH35" s="50">
        <v>0.12</v>
      </c>
      <c r="CI35" s="50">
        <v>0.12</v>
      </c>
      <c r="CJ35" s="50">
        <v>0.12</v>
      </c>
      <c r="CK35" s="50">
        <v>0.12</v>
      </c>
      <c r="CL35" s="50">
        <v>0.12</v>
      </c>
      <c r="CM35" s="50">
        <v>0.12</v>
      </c>
      <c r="CN35" s="50">
        <v>0.12</v>
      </c>
      <c r="CO35" s="50">
        <v>0.12</v>
      </c>
      <c r="CP35" s="50">
        <v>0.12</v>
      </c>
      <c r="CQ35" s="50">
        <v>0.12</v>
      </c>
      <c r="CR35" s="50">
        <v>0.12</v>
      </c>
      <c r="CS35" s="50">
        <v>0.12</v>
      </c>
      <c r="CT35" s="50">
        <v>0.12</v>
      </c>
      <c r="CU35" s="50">
        <v>0.12</v>
      </c>
      <c r="CV35" s="50">
        <v>0.12</v>
      </c>
      <c r="CW35" s="50">
        <v>0.12</v>
      </c>
      <c r="CX35" s="50">
        <v>0.12</v>
      </c>
      <c r="CY35" s="50">
        <v>0.12</v>
      </c>
      <c r="CZ35" s="50">
        <v>0.12</v>
      </c>
      <c r="DA35" s="50">
        <v>0.12</v>
      </c>
      <c r="DB35" s="50">
        <v>0.12</v>
      </c>
      <c r="DC35" s="50">
        <v>0.12</v>
      </c>
      <c r="DD35" s="50">
        <v>0.12</v>
      </c>
      <c r="DE35" s="50">
        <v>0.12</v>
      </c>
      <c r="DF35" s="50">
        <v>0.12</v>
      </c>
      <c r="DG35" s="50">
        <v>0.12</v>
      </c>
      <c r="DH35" s="50">
        <v>0.12</v>
      </c>
      <c r="DI35" s="50">
        <v>0.12</v>
      </c>
      <c r="DJ35" s="50">
        <v>0.12</v>
      </c>
      <c r="DK35" s="50">
        <v>0.12</v>
      </c>
      <c r="DL35" s="50">
        <v>0.12</v>
      </c>
      <c r="DM35" s="50">
        <v>0.12</v>
      </c>
      <c r="DN35" s="50">
        <v>0.12</v>
      </c>
      <c r="DO35" s="50">
        <v>0.12</v>
      </c>
      <c r="DP35" s="50">
        <v>0.12</v>
      </c>
      <c r="DQ35" s="50">
        <v>0.12</v>
      </c>
      <c r="DR35" s="50">
        <v>0.12</v>
      </c>
      <c r="DS35" s="50">
        <v>0.12</v>
      </c>
      <c r="DT35" s="50">
        <v>0.12</v>
      </c>
      <c r="DU35" s="50">
        <v>0.12</v>
      </c>
      <c r="DV35" s="50">
        <v>0.12</v>
      </c>
      <c r="DW35" s="50">
        <v>0.12</v>
      </c>
      <c r="DX35" s="50">
        <v>0.12</v>
      </c>
      <c r="DY35" s="50">
        <v>0.12</v>
      </c>
      <c r="DZ35" s="50">
        <v>0.12</v>
      </c>
      <c r="EA35" s="50">
        <v>0.12</v>
      </c>
      <c r="EB35" s="50">
        <v>0.12</v>
      </c>
      <c r="EC35" s="50">
        <v>0.12</v>
      </c>
      <c r="ED35" s="50">
        <v>0.12</v>
      </c>
      <c r="EE35" s="50">
        <v>0.12</v>
      </c>
      <c r="EF35" s="50">
        <v>0.12</v>
      </c>
      <c r="EG35" s="50">
        <v>0.12</v>
      </c>
      <c r="EH35" s="50">
        <v>0.12</v>
      </c>
      <c r="EI35" s="50">
        <v>0.12</v>
      </c>
      <c r="EJ35" s="50">
        <v>0.12</v>
      </c>
      <c r="EK35" s="50">
        <v>0.12</v>
      </c>
      <c r="EL35" s="50">
        <v>0.12</v>
      </c>
      <c r="EM35" s="50">
        <v>0.12</v>
      </c>
      <c r="EN35" s="50">
        <v>0.12</v>
      </c>
      <c r="EO35" s="50">
        <v>0.12</v>
      </c>
      <c r="EP35" s="50">
        <v>0.12</v>
      </c>
      <c r="EQ35" s="50">
        <v>0.12</v>
      </c>
      <c r="ER35" s="50">
        <v>0.12</v>
      </c>
      <c r="ES35" s="50">
        <v>0.12</v>
      </c>
      <c r="ET35" s="50">
        <v>0.12</v>
      </c>
      <c r="EU35" s="50">
        <v>0.12</v>
      </c>
      <c r="EV35" s="50">
        <v>0.12</v>
      </c>
      <c r="EW35" s="50">
        <v>0.12</v>
      </c>
      <c r="EX35" s="50">
        <v>0.12</v>
      </c>
      <c r="EY35" s="50">
        <v>0.12</v>
      </c>
      <c r="EZ35" s="50">
        <v>0.12</v>
      </c>
      <c r="FA35" s="50">
        <v>0.12</v>
      </c>
      <c r="FB35" s="50">
        <v>0.12</v>
      </c>
      <c r="FC35" s="50">
        <v>0.12</v>
      </c>
      <c r="FD35" s="50">
        <v>0.12</v>
      </c>
      <c r="FE35" s="50">
        <v>0.12</v>
      </c>
      <c r="FF35" s="50">
        <v>0.12</v>
      </c>
      <c r="FG35" s="50">
        <v>0.12</v>
      </c>
      <c r="FH35" s="50">
        <v>0.12</v>
      </c>
      <c r="FI35" s="50">
        <v>0.12</v>
      </c>
      <c r="FJ35" s="50">
        <v>0.12</v>
      </c>
      <c r="FK35" s="50">
        <v>0.12</v>
      </c>
      <c r="FL35" s="50">
        <v>0.12</v>
      </c>
      <c r="FM35" s="50">
        <v>0.12</v>
      </c>
      <c r="FN35" s="50">
        <v>0.12</v>
      </c>
      <c r="FO35" s="50">
        <v>0.12</v>
      </c>
      <c r="FP35" s="50">
        <v>0.12</v>
      </c>
      <c r="FQ35" s="50">
        <v>0.12</v>
      </c>
      <c r="FR35" s="50">
        <v>0.12</v>
      </c>
      <c r="FS35" s="50">
        <v>0.12</v>
      </c>
      <c r="FT35" s="51">
        <v>0.12</v>
      </c>
      <c r="FU35" s="50">
        <v>0.12</v>
      </c>
      <c r="FV35" s="50">
        <v>0.12</v>
      </c>
      <c r="FW35" s="50">
        <v>0.12</v>
      </c>
      <c r="FX35" s="50">
        <v>0.12</v>
      </c>
      <c r="FY35" s="50"/>
      <c r="FZ35" s="13"/>
      <c r="GA35" s="13"/>
      <c r="GB35" s="13"/>
      <c r="GC35" s="13"/>
      <c r="GD35" s="13"/>
      <c r="GE35" s="38"/>
      <c r="GF35" s="38"/>
      <c r="GG35" s="5"/>
      <c r="GH35" s="5"/>
      <c r="GI35" s="5"/>
      <c r="GJ35" s="5"/>
      <c r="GK35" s="5"/>
      <c r="GL35" s="5"/>
      <c r="GM35" s="5"/>
    </row>
    <row r="36" spans="1:256" x14ac:dyDescent="0.2">
      <c r="A36" s="4" t="s">
        <v>278</v>
      </c>
      <c r="B36" s="2" t="s">
        <v>279</v>
      </c>
      <c r="C36" s="50">
        <v>0.115</v>
      </c>
      <c r="D36" s="50">
        <v>0.115</v>
      </c>
      <c r="E36" s="50">
        <v>0.115</v>
      </c>
      <c r="F36" s="50">
        <v>0.115</v>
      </c>
      <c r="G36" s="50">
        <v>0.115</v>
      </c>
      <c r="H36" s="50">
        <v>0.115</v>
      </c>
      <c r="I36" s="50">
        <v>0.115</v>
      </c>
      <c r="J36" s="50">
        <v>0.115</v>
      </c>
      <c r="K36" s="50">
        <v>0.115</v>
      </c>
      <c r="L36" s="50">
        <v>0.115</v>
      </c>
      <c r="M36" s="50">
        <v>0.115</v>
      </c>
      <c r="N36" s="50">
        <v>0.115</v>
      </c>
      <c r="O36" s="50">
        <v>0.115</v>
      </c>
      <c r="P36" s="50">
        <v>0.115</v>
      </c>
      <c r="Q36" s="50">
        <v>0.115</v>
      </c>
      <c r="R36" s="50">
        <v>0.115</v>
      </c>
      <c r="S36" s="50">
        <v>0.115</v>
      </c>
      <c r="T36" s="50">
        <v>0.115</v>
      </c>
      <c r="U36" s="50">
        <v>0.115</v>
      </c>
      <c r="V36" s="50">
        <v>0.115</v>
      </c>
      <c r="W36" s="51">
        <v>0.115</v>
      </c>
      <c r="X36" s="50">
        <v>0.115</v>
      </c>
      <c r="Y36" s="50">
        <v>0.115</v>
      </c>
      <c r="Z36" s="50">
        <v>0.115</v>
      </c>
      <c r="AA36" s="50">
        <v>0.115</v>
      </c>
      <c r="AB36" s="50">
        <v>0.115</v>
      </c>
      <c r="AC36" s="50">
        <v>0.115</v>
      </c>
      <c r="AD36" s="50">
        <v>0.115</v>
      </c>
      <c r="AE36" s="50">
        <v>0.115</v>
      </c>
      <c r="AF36" s="50">
        <v>0.115</v>
      </c>
      <c r="AG36" s="50">
        <v>0.115</v>
      </c>
      <c r="AH36" s="50">
        <v>0.115</v>
      </c>
      <c r="AI36" s="50">
        <v>0.115</v>
      </c>
      <c r="AJ36" s="50">
        <v>0.115</v>
      </c>
      <c r="AK36" s="50">
        <v>0.115</v>
      </c>
      <c r="AL36" s="50">
        <v>0.115</v>
      </c>
      <c r="AM36" s="50">
        <v>0.115</v>
      </c>
      <c r="AN36" s="50">
        <v>0.115</v>
      </c>
      <c r="AO36" s="50">
        <v>0.115</v>
      </c>
      <c r="AP36" s="50">
        <v>0.115</v>
      </c>
      <c r="AQ36" s="50">
        <v>0.115</v>
      </c>
      <c r="AR36" s="50">
        <v>0.115</v>
      </c>
      <c r="AS36" s="50">
        <v>0.115</v>
      </c>
      <c r="AT36" s="50">
        <v>0.115</v>
      </c>
      <c r="AU36" s="50">
        <v>0.115</v>
      </c>
      <c r="AV36" s="50">
        <v>0.115</v>
      </c>
      <c r="AW36" s="50">
        <v>0.115</v>
      </c>
      <c r="AX36" s="50">
        <v>0.115</v>
      </c>
      <c r="AY36" s="50">
        <v>0.115</v>
      </c>
      <c r="AZ36" s="50">
        <v>0.115</v>
      </c>
      <c r="BA36" s="50">
        <v>0.115</v>
      </c>
      <c r="BB36" s="50">
        <v>0.115</v>
      </c>
      <c r="BC36" s="50">
        <v>0.115</v>
      </c>
      <c r="BD36" s="50">
        <v>0.115</v>
      </c>
      <c r="BE36" s="50">
        <v>0.115</v>
      </c>
      <c r="BF36" s="50">
        <v>0.115</v>
      </c>
      <c r="BG36" s="50">
        <v>0.115</v>
      </c>
      <c r="BH36" s="50">
        <v>0.115</v>
      </c>
      <c r="BI36" s="50">
        <v>0.115</v>
      </c>
      <c r="BJ36" s="50">
        <v>0.115</v>
      </c>
      <c r="BK36" s="50">
        <v>0.115</v>
      </c>
      <c r="BL36" s="50">
        <v>0.115</v>
      </c>
      <c r="BM36" s="50">
        <v>0.115</v>
      </c>
      <c r="BN36" s="50">
        <v>0.115</v>
      </c>
      <c r="BO36" s="50">
        <v>0.115</v>
      </c>
      <c r="BP36" s="50">
        <v>0.115</v>
      </c>
      <c r="BQ36" s="50">
        <v>0.115</v>
      </c>
      <c r="BR36" s="50">
        <v>0.115</v>
      </c>
      <c r="BS36" s="50">
        <v>0.115</v>
      </c>
      <c r="BT36" s="50">
        <v>0.115</v>
      </c>
      <c r="BU36" s="50">
        <v>0.115</v>
      </c>
      <c r="BV36" s="50">
        <v>0.115</v>
      </c>
      <c r="BW36" s="50">
        <v>0.115</v>
      </c>
      <c r="BX36" s="50">
        <v>0.115</v>
      </c>
      <c r="BY36" s="50">
        <v>0.115</v>
      </c>
      <c r="BZ36" s="50">
        <v>0.115</v>
      </c>
      <c r="CA36" s="50">
        <v>0.115</v>
      </c>
      <c r="CB36" s="50">
        <v>0.115</v>
      </c>
      <c r="CC36" s="50">
        <v>0.115</v>
      </c>
      <c r="CD36" s="50">
        <v>0.115</v>
      </c>
      <c r="CE36" s="50">
        <v>0.115</v>
      </c>
      <c r="CF36" s="50">
        <v>0.115</v>
      </c>
      <c r="CG36" s="50">
        <v>0.115</v>
      </c>
      <c r="CH36" s="50">
        <v>0.115</v>
      </c>
      <c r="CI36" s="50">
        <v>0.115</v>
      </c>
      <c r="CJ36" s="50">
        <v>0.115</v>
      </c>
      <c r="CK36" s="50">
        <v>0.115</v>
      </c>
      <c r="CL36" s="50">
        <v>0.115</v>
      </c>
      <c r="CM36" s="50">
        <v>0.115</v>
      </c>
      <c r="CN36" s="50">
        <v>0.115</v>
      </c>
      <c r="CO36" s="50">
        <v>0.115</v>
      </c>
      <c r="CP36" s="50">
        <v>0.115</v>
      </c>
      <c r="CQ36" s="50">
        <v>0.115</v>
      </c>
      <c r="CR36" s="50">
        <v>0.115</v>
      </c>
      <c r="CS36" s="50">
        <v>0.115</v>
      </c>
      <c r="CT36" s="50">
        <v>0.115</v>
      </c>
      <c r="CU36" s="50">
        <v>0.115</v>
      </c>
      <c r="CV36" s="50">
        <v>0.115</v>
      </c>
      <c r="CW36" s="50">
        <v>0.115</v>
      </c>
      <c r="CX36" s="50">
        <v>0.115</v>
      </c>
      <c r="CY36" s="50">
        <v>0.115</v>
      </c>
      <c r="CZ36" s="50">
        <v>0.115</v>
      </c>
      <c r="DA36" s="50">
        <v>0.115</v>
      </c>
      <c r="DB36" s="50">
        <v>0.115</v>
      </c>
      <c r="DC36" s="50">
        <v>0.115</v>
      </c>
      <c r="DD36" s="50">
        <v>0.115</v>
      </c>
      <c r="DE36" s="50">
        <v>0.115</v>
      </c>
      <c r="DF36" s="50">
        <v>0.115</v>
      </c>
      <c r="DG36" s="50">
        <v>0.115</v>
      </c>
      <c r="DH36" s="50">
        <v>0.115</v>
      </c>
      <c r="DI36" s="50">
        <v>0.115</v>
      </c>
      <c r="DJ36" s="50">
        <v>0.115</v>
      </c>
      <c r="DK36" s="50">
        <v>0.115</v>
      </c>
      <c r="DL36" s="50">
        <v>0.115</v>
      </c>
      <c r="DM36" s="50">
        <v>0.115</v>
      </c>
      <c r="DN36" s="50">
        <v>0.115</v>
      </c>
      <c r="DO36" s="50">
        <v>0.115</v>
      </c>
      <c r="DP36" s="50">
        <v>0.115</v>
      </c>
      <c r="DQ36" s="50">
        <v>0.115</v>
      </c>
      <c r="DR36" s="50">
        <v>0.115</v>
      </c>
      <c r="DS36" s="50">
        <v>0.115</v>
      </c>
      <c r="DT36" s="50">
        <v>0.115</v>
      </c>
      <c r="DU36" s="50">
        <v>0.115</v>
      </c>
      <c r="DV36" s="50">
        <v>0.115</v>
      </c>
      <c r="DW36" s="50">
        <v>0.115</v>
      </c>
      <c r="DX36" s="50">
        <v>0.115</v>
      </c>
      <c r="DY36" s="50">
        <v>0.115</v>
      </c>
      <c r="DZ36" s="50">
        <v>0.115</v>
      </c>
      <c r="EA36" s="50">
        <v>0.115</v>
      </c>
      <c r="EB36" s="50">
        <v>0.115</v>
      </c>
      <c r="EC36" s="50">
        <v>0.115</v>
      </c>
      <c r="ED36" s="50">
        <v>0.115</v>
      </c>
      <c r="EE36" s="50">
        <v>0.115</v>
      </c>
      <c r="EF36" s="50">
        <v>0.115</v>
      </c>
      <c r="EG36" s="50">
        <v>0.115</v>
      </c>
      <c r="EH36" s="50">
        <v>0.115</v>
      </c>
      <c r="EI36" s="50">
        <v>0.115</v>
      </c>
      <c r="EJ36" s="50">
        <v>0.115</v>
      </c>
      <c r="EK36" s="50">
        <v>0.115</v>
      </c>
      <c r="EL36" s="50">
        <v>0.115</v>
      </c>
      <c r="EM36" s="50">
        <v>0.115</v>
      </c>
      <c r="EN36" s="50">
        <v>0.115</v>
      </c>
      <c r="EO36" s="50">
        <v>0.115</v>
      </c>
      <c r="EP36" s="50">
        <v>0.115</v>
      </c>
      <c r="EQ36" s="50">
        <v>0.115</v>
      </c>
      <c r="ER36" s="50">
        <v>0.115</v>
      </c>
      <c r="ES36" s="50">
        <v>0.115</v>
      </c>
      <c r="ET36" s="50">
        <v>0.115</v>
      </c>
      <c r="EU36" s="50">
        <v>0.115</v>
      </c>
      <c r="EV36" s="50">
        <v>0.115</v>
      </c>
      <c r="EW36" s="50">
        <v>0.115</v>
      </c>
      <c r="EX36" s="50">
        <v>0.115</v>
      </c>
      <c r="EY36" s="50">
        <v>0.115</v>
      </c>
      <c r="EZ36" s="50">
        <v>0.115</v>
      </c>
      <c r="FA36" s="50">
        <v>0.115</v>
      </c>
      <c r="FB36" s="50">
        <v>0.115</v>
      </c>
      <c r="FC36" s="50">
        <v>0.115</v>
      </c>
      <c r="FD36" s="50">
        <v>0.115</v>
      </c>
      <c r="FE36" s="50">
        <v>0.115</v>
      </c>
      <c r="FF36" s="50">
        <v>0.115</v>
      </c>
      <c r="FG36" s="50">
        <v>0.115</v>
      </c>
      <c r="FH36" s="50">
        <v>0.115</v>
      </c>
      <c r="FI36" s="50">
        <v>0.115</v>
      </c>
      <c r="FJ36" s="50">
        <v>0.115</v>
      </c>
      <c r="FK36" s="50">
        <v>0.115</v>
      </c>
      <c r="FL36" s="50">
        <v>0.115</v>
      </c>
      <c r="FM36" s="50">
        <v>0.115</v>
      </c>
      <c r="FN36" s="50">
        <v>0.115</v>
      </c>
      <c r="FO36" s="50">
        <v>0.115</v>
      </c>
      <c r="FP36" s="50">
        <v>0.115</v>
      </c>
      <c r="FQ36" s="50">
        <v>0.115</v>
      </c>
      <c r="FR36" s="50">
        <v>0.115</v>
      </c>
      <c r="FS36" s="50">
        <v>0.115</v>
      </c>
      <c r="FT36" s="51">
        <v>0.115</v>
      </c>
      <c r="FU36" s="50">
        <v>0.115</v>
      </c>
      <c r="FV36" s="50">
        <v>0.115</v>
      </c>
      <c r="FW36" s="50">
        <v>0.115</v>
      </c>
      <c r="FX36" s="50">
        <v>0.115</v>
      </c>
      <c r="FY36" s="50"/>
      <c r="FZ36" s="13"/>
      <c r="GA36" s="13"/>
      <c r="GB36" s="13"/>
      <c r="GC36" s="13"/>
      <c r="GD36" s="13"/>
      <c r="GE36" s="38"/>
      <c r="GF36" s="38"/>
      <c r="GG36" s="5"/>
      <c r="GH36" s="5"/>
      <c r="GI36" s="5"/>
      <c r="GJ36" s="5"/>
      <c r="GK36" s="5"/>
      <c r="GL36" s="5"/>
      <c r="GM36" s="5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</row>
    <row r="37" spans="1:256" x14ac:dyDescent="0.2">
      <c r="A37" s="4" t="s">
        <v>280</v>
      </c>
      <c r="B37" s="46" t="s">
        <v>281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5">
        <v>0</v>
      </c>
      <c r="CZ37" s="45">
        <v>0</v>
      </c>
      <c r="DA37" s="45">
        <v>0</v>
      </c>
      <c r="DB37" s="45">
        <v>0</v>
      </c>
      <c r="DC37" s="45">
        <v>0</v>
      </c>
      <c r="DD37" s="45">
        <v>0</v>
      </c>
      <c r="DE37" s="45">
        <v>0</v>
      </c>
      <c r="DF37" s="45">
        <v>0</v>
      </c>
      <c r="DG37" s="45">
        <v>0</v>
      </c>
      <c r="DH37" s="45">
        <v>0</v>
      </c>
      <c r="DI37" s="45">
        <v>0</v>
      </c>
      <c r="DJ37" s="45">
        <v>0</v>
      </c>
      <c r="DK37" s="45">
        <v>0</v>
      </c>
      <c r="DL37" s="45">
        <v>0</v>
      </c>
      <c r="DM37" s="45">
        <v>0</v>
      </c>
      <c r="DN37" s="45">
        <v>0</v>
      </c>
      <c r="DO37" s="45">
        <v>0</v>
      </c>
      <c r="DP37" s="45">
        <v>0</v>
      </c>
      <c r="DQ37" s="45">
        <v>0</v>
      </c>
      <c r="DR37" s="45">
        <v>0</v>
      </c>
      <c r="DS37" s="45">
        <v>0</v>
      </c>
      <c r="DT37" s="45">
        <v>0</v>
      </c>
      <c r="DU37" s="45">
        <v>0</v>
      </c>
      <c r="DV37" s="45">
        <v>0</v>
      </c>
      <c r="DW37" s="45">
        <v>0</v>
      </c>
      <c r="DX37" s="45">
        <v>0</v>
      </c>
      <c r="DY37" s="45">
        <v>0</v>
      </c>
      <c r="DZ37" s="45">
        <v>0</v>
      </c>
      <c r="EA37" s="45">
        <v>0</v>
      </c>
      <c r="EB37" s="45">
        <v>0</v>
      </c>
      <c r="EC37" s="45">
        <v>0</v>
      </c>
      <c r="ED37" s="45">
        <v>0</v>
      </c>
      <c r="EE37" s="45">
        <v>0</v>
      </c>
      <c r="EF37" s="45">
        <v>0</v>
      </c>
      <c r="EG37" s="45">
        <v>0</v>
      </c>
      <c r="EH37" s="45">
        <v>0</v>
      </c>
      <c r="EI37" s="45">
        <v>0</v>
      </c>
      <c r="EJ37" s="45">
        <v>0</v>
      </c>
      <c r="EK37" s="45">
        <v>0</v>
      </c>
      <c r="EL37" s="45">
        <v>0</v>
      </c>
      <c r="EM37" s="45">
        <v>0</v>
      </c>
      <c r="EN37" s="45">
        <v>0</v>
      </c>
      <c r="EO37" s="45">
        <v>0</v>
      </c>
      <c r="EP37" s="45">
        <v>0</v>
      </c>
      <c r="EQ37" s="45">
        <v>0</v>
      </c>
      <c r="ER37" s="45">
        <v>0</v>
      </c>
      <c r="ES37" s="45">
        <v>0</v>
      </c>
      <c r="ET37" s="45">
        <v>0</v>
      </c>
      <c r="EU37" s="45">
        <v>0</v>
      </c>
      <c r="EV37" s="45">
        <v>0</v>
      </c>
      <c r="EW37" s="45">
        <v>0</v>
      </c>
      <c r="EX37" s="45">
        <v>0</v>
      </c>
      <c r="EY37" s="45">
        <v>0</v>
      </c>
      <c r="EZ37" s="45">
        <v>0</v>
      </c>
      <c r="FA37" s="45">
        <v>0</v>
      </c>
      <c r="FB37" s="45">
        <v>0</v>
      </c>
      <c r="FC37" s="45">
        <v>0</v>
      </c>
      <c r="FD37" s="45">
        <v>0</v>
      </c>
      <c r="FE37" s="45">
        <v>0</v>
      </c>
      <c r="FF37" s="45">
        <v>0</v>
      </c>
      <c r="FG37" s="45">
        <v>0</v>
      </c>
      <c r="FH37" s="45">
        <v>0</v>
      </c>
      <c r="FI37" s="45">
        <v>0</v>
      </c>
      <c r="FJ37" s="45">
        <v>0</v>
      </c>
      <c r="FK37" s="45">
        <v>0</v>
      </c>
      <c r="FL37" s="45">
        <v>0</v>
      </c>
      <c r="FM37" s="45">
        <v>0</v>
      </c>
      <c r="FN37" s="45">
        <v>0</v>
      </c>
      <c r="FO37" s="45">
        <v>0</v>
      </c>
      <c r="FP37" s="45">
        <v>0</v>
      </c>
      <c r="FQ37" s="45">
        <v>0</v>
      </c>
      <c r="FR37" s="45">
        <v>0</v>
      </c>
      <c r="FS37" s="45">
        <v>0</v>
      </c>
      <c r="FT37" s="46">
        <v>0</v>
      </c>
      <c r="FU37" s="45">
        <v>0</v>
      </c>
      <c r="FV37" s="45">
        <v>0</v>
      </c>
      <c r="FW37" s="45">
        <v>0</v>
      </c>
      <c r="FX37" s="45">
        <v>0</v>
      </c>
      <c r="FY37" s="45"/>
      <c r="FZ37" s="13"/>
      <c r="GA37" s="13"/>
      <c r="GB37" s="13"/>
      <c r="GC37" s="13"/>
      <c r="GD37" s="13"/>
      <c r="GE37" s="38"/>
      <c r="GF37" s="38"/>
      <c r="GG37" s="5"/>
      <c r="GH37" s="5"/>
      <c r="GI37" s="5"/>
      <c r="GJ37" s="5"/>
      <c r="GK37" s="5"/>
      <c r="GL37" s="5"/>
      <c r="GM37" s="5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</row>
    <row r="38" spans="1:256" x14ac:dyDescent="0.2">
      <c r="A38" s="2"/>
      <c r="B38" s="2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50"/>
      <c r="Y38" s="50"/>
      <c r="Z38" s="50"/>
      <c r="AA38" s="50"/>
      <c r="AB38" s="50"/>
      <c r="AC38" s="50"/>
      <c r="AD38" s="50">
        <f>AD41*5/1000</f>
        <v>979374.37</v>
      </c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1"/>
      <c r="FU38" s="50"/>
      <c r="FV38" s="50"/>
      <c r="FW38" s="50"/>
      <c r="FX38" s="50"/>
      <c r="FY38" s="50"/>
      <c r="FZ38" s="13"/>
      <c r="GA38" s="13"/>
      <c r="GB38" s="13"/>
      <c r="GC38" s="13"/>
      <c r="GD38" s="13"/>
      <c r="GE38" s="38"/>
      <c r="GF38" s="38"/>
      <c r="GG38" s="5"/>
      <c r="GH38" s="5"/>
      <c r="GI38" s="5"/>
      <c r="GJ38" s="5"/>
      <c r="GK38" s="5"/>
      <c r="GL38" s="5"/>
      <c r="GM38" s="5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</row>
    <row r="39" spans="1:256" s="55" customFormat="1" ht="15.75" x14ac:dyDescent="0.25">
      <c r="A39" s="2"/>
      <c r="B39" s="43" t="s">
        <v>282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6"/>
      <c r="FU39" s="45"/>
      <c r="FV39" s="45"/>
      <c r="FW39" s="45"/>
      <c r="FX39" s="45"/>
      <c r="FY39" s="45"/>
      <c r="FZ39" s="13"/>
      <c r="GA39" s="13"/>
      <c r="GB39" s="13"/>
      <c r="GC39" s="13"/>
      <c r="GD39" s="13"/>
      <c r="GE39" s="13"/>
      <c r="GF39" s="13"/>
      <c r="GG39" s="45"/>
      <c r="GH39" s="45"/>
      <c r="GI39" s="45"/>
      <c r="GJ39" s="45"/>
      <c r="GK39" s="45"/>
      <c r="GL39" s="45"/>
      <c r="GM39" s="45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</row>
    <row r="40" spans="1:256" s="14" customFormat="1" x14ac:dyDescent="0.2">
      <c r="A40" s="56" t="s">
        <v>283</v>
      </c>
      <c r="B40" s="57" t="s">
        <v>284</v>
      </c>
      <c r="C40" s="58">
        <v>869309.68</v>
      </c>
      <c r="D40" s="58">
        <v>3362033.1</v>
      </c>
      <c r="E40" s="58">
        <v>997781.9</v>
      </c>
      <c r="F40" s="58">
        <v>1565209.63</v>
      </c>
      <c r="G40" s="58">
        <v>137920.1</v>
      </c>
      <c r="H40" s="58">
        <v>148764.42000000001</v>
      </c>
      <c r="I40" s="58">
        <v>1075677.03</v>
      </c>
      <c r="J40" s="58">
        <v>341669.7</v>
      </c>
      <c r="K40" s="58">
        <v>45463.87</v>
      </c>
      <c r="L40" s="58">
        <v>595448.17000000004</v>
      </c>
      <c r="M40" s="58">
        <v>233671.7</v>
      </c>
      <c r="N40" s="58">
        <v>7925271.2000000002</v>
      </c>
      <c r="O40" s="58">
        <v>2406526.67</v>
      </c>
      <c r="P40" s="58">
        <v>43254.43</v>
      </c>
      <c r="Q40" s="58">
        <v>3045151.91</v>
      </c>
      <c r="R40" s="58">
        <v>69166.17</v>
      </c>
      <c r="S40" s="58">
        <v>476420.77</v>
      </c>
      <c r="T40" s="58">
        <v>63951.88</v>
      </c>
      <c r="U40" s="58">
        <v>25360.37</v>
      </c>
      <c r="V40" s="58">
        <v>74595.12</v>
      </c>
      <c r="W40" s="58">
        <v>17846.68</v>
      </c>
      <c r="X40" s="58">
        <v>16759.29</v>
      </c>
      <c r="Y40" s="58">
        <v>80780.350000000006</v>
      </c>
      <c r="Z40" s="58">
        <v>38573.410000000003</v>
      </c>
      <c r="AA40" s="58">
        <v>3354034.43</v>
      </c>
      <c r="AB40" s="58">
        <v>6186191.2400000002</v>
      </c>
      <c r="AC40" s="58">
        <v>268981.48</v>
      </c>
      <c r="AD40" s="58">
        <v>253529.2</v>
      </c>
      <c r="AE40" s="58">
        <v>49539.62</v>
      </c>
      <c r="AF40" s="58">
        <v>64360.82</v>
      </c>
      <c r="AG40" s="58">
        <v>249412.81</v>
      </c>
      <c r="AH40" s="58">
        <v>94934.37</v>
      </c>
      <c r="AI40" s="58">
        <v>33104.1</v>
      </c>
      <c r="AJ40" s="58">
        <v>90182.44</v>
      </c>
      <c r="AK40" s="58">
        <v>51367.24</v>
      </c>
      <c r="AL40" s="58">
        <v>76046.03</v>
      </c>
      <c r="AM40" s="58">
        <v>66933.69</v>
      </c>
      <c r="AN40" s="58">
        <v>243182.2</v>
      </c>
      <c r="AO40" s="58">
        <v>1097210.0900000001</v>
      </c>
      <c r="AP40" s="58">
        <v>15979940.25</v>
      </c>
      <c r="AQ40" s="58">
        <v>76424.08</v>
      </c>
      <c r="AR40" s="58">
        <v>9669990.0700000003</v>
      </c>
      <c r="AS40" s="58">
        <v>1354249.32</v>
      </c>
      <c r="AT40" s="58">
        <v>603501.99</v>
      </c>
      <c r="AU40" s="58">
        <v>78570.240000000005</v>
      </c>
      <c r="AV40" s="58">
        <v>44438.38</v>
      </c>
      <c r="AW40" s="58">
        <v>39875.11</v>
      </c>
      <c r="AX40" s="58">
        <v>30759.200000000001</v>
      </c>
      <c r="AY40" s="58">
        <v>58104.23</v>
      </c>
      <c r="AZ40" s="58">
        <v>986787.47</v>
      </c>
      <c r="BA40" s="58">
        <v>549311.36</v>
      </c>
      <c r="BB40" s="58">
        <v>242150.72</v>
      </c>
      <c r="BC40" s="58">
        <v>5572646.9000000004</v>
      </c>
      <c r="BD40" s="58">
        <v>967016.65</v>
      </c>
      <c r="BE40" s="58">
        <v>243294.2</v>
      </c>
      <c r="BF40" s="58">
        <v>3457212.81</v>
      </c>
      <c r="BG40" s="58">
        <v>70632.429999999993</v>
      </c>
      <c r="BH40" s="58">
        <v>79713.05</v>
      </c>
      <c r="BI40" s="58">
        <v>31590.16</v>
      </c>
      <c r="BJ40" s="58">
        <v>1039019.8</v>
      </c>
      <c r="BK40" s="58">
        <v>850046.33</v>
      </c>
      <c r="BL40" s="58">
        <v>5980</v>
      </c>
      <c r="BM40" s="58">
        <v>33343.96</v>
      </c>
      <c r="BN40" s="58">
        <v>736464.74</v>
      </c>
      <c r="BO40" s="58">
        <v>302392.02</v>
      </c>
      <c r="BP40" s="58">
        <v>147462.17000000001</v>
      </c>
      <c r="BQ40" s="58">
        <v>928021.01</v>
      </c>
      <c r="BR40" s="58">
        <v>334720.99</v>
      </c>
      <c r="BS40" s="58">
        <v>137392.18</v>
      </c>
      <c r="BT40" s="58">
        <v>71769.83</v>
      </c>
      <c r="BU40" s="58">
        <v>147594.74</v>
      </c>
      <c r="BV40" s="58">
        <v>326803.62</v>
      </c>
      <c r="BW40" s="58">
        <v>425236.17</v>
      </c>
      <c r="BX40" s="58">
        <v>54882.7</v>
      </c>
      <c r="BY40" s="58">
        <v>154837.44</v>
      </c>
      <c r="BZ40" s="58">
        <v>88967.42</v>
      </c>
      <c r="CA40" s="58">
        <v>202310.17</v>
      </c>
      <c r="CB40" s="58">
        <v>13253838.67</v>
      </c>
      <c r="CC40" s="58">
        <v>58246.38</v>
      </c>
      <c r="CD40" s="58">
        <v>50290</v>
      </c>
      <c r="CE40" s="58">
        <v>61733.72</v>
      </c>
      <c r="CF40" s="58">
        <v>47679.96</v>
      </c>
      <c r="CG40" s="58">
        <v>45664.480000000003</v>
      </c>
      <c r="CH40" s="58">
        <v>40651.379999999997</v>
      </c>
      <c r="CI40" s="58">
        <v>282209.3</v>
      </c>
      <c r="CJ40" s="58">
        <v>191868.54</v>
      </c>
      <c r="CK40" s="58">
        <v>966969.68</v>
      </c>
      <c r="CL40" s="58">
        <v>155770.87</v>
      </c>
      <c r="CM40" s="58">
        <v>95198.95</v>
      </c>
      <c r="CN40" s="58">
        <v>4479385.78</v>
      </c>
      <c r="CO40" s="58">
        <v>2236976.65</v>
      </c>
      <c r="CP40" s="58">
        <v>512983.65</v>
      </c>
      <c r="CQ40" s="58">
        <v>202459.42</v>
      </c>
      <c r="CR40" s="58">
        <v>74653.22</v>
      </c>
      <c r="CS40" s="58">
        <v>136414.49</v>
      </c>
      <c r="CT40" s="58">
        <v>52669.71</v>
      </c>
      <c r="CU40" s="58">
        <v>30537.59</v>
      </c>
      <c r="CV40" s="58">
        <v>16402.22</v>
      </c>
      <c r="CW40" s="58">
        <v>92327.61</v>
      </c>
      <c r="CX40" s="58">
        <v>96140.94</v>
      </c>
      <c r="CY40" s="58">
        <v>18520.12</v>
      </c>
      <c r="CZ40" s="58">
        <v>478811.15</v>
      </c>
      <c r="DA40" s="58">
        <v>26240.9</v>
      </c>
      <c r="DB40" s="58">
        <v>43578.64</v>
      </c>
      <c r="DC40" s="58">
        <v>112710.49</v>
      </c>
      <c r="DD40" s="58">
        <v>89818.4</v>
      </c>
      <c r="DE40" s="58">
        <v>290148.74</v>
      </c>
      <c r="DF40" s="58">
        <v>5028279.74</v>
      </c>
      <c r="DG40" s="58">
        <v>76541.759999999995</v>
      </c>
      <c r="DH40" s="58">
        <v>650971.39</v>
      </c>
      <c r="DI40" s="58">
        <v>746217.23</v>
      </c>
      <c r="DJ40" s="58">
        <v>99560.44</v>
      </c>
      <c r="DK40" s="58">
        <v>60964.45</v>
      </c>
      <c r="DL40" s="58">
        <v>1165023.8799999999</v>
      </c>
      <c r="DM40" s="58">
        <v>92248.12</v>
      </c>
      <c r="DN40" s="58">
        <v>529923.57999999996</v>
      </c>
      <c r="DO40" s="58">
        <v>572914.01</v>
      </c>
      <c r="DP40" s="58">
        <v>40031.230000000003</v>
      </c>
      <c r="DQ40" s="58">
        <v>115157.99</v>
      </c>
      <c r="DR40" s="58">
        <v>273663.95</v>
      </c>
      <c r="DS40" s="58">
        <v>132855.76999999999</v>
      </c>
      <c r="DT40" s="58">
        <v>27951.08</v>
      </c>
      <c r="DU40" s="58">
        <v>73759.73</v>
      </c>
      <c r="DV40" s="58">
        <v>20984.14</v>
      </c>
      <c r="DW40" s="58">
        <v>62995.88</v>
      </c>
      <c r="DX40" s="58">
        <v>53285.37</v>
      </c>
      <c r="DY40" s="58">
        <v>101747.28</v>
      </c>
      <c r="DZ40" s="58">
        <v>186934.21</v>
      </c>
      <c r="EA40" s="58">
        <v>405984.49</v>
      </c>
      <c r="EB40" s="58">
        <v>179025.44</v>
      </c>
      <c r="EC40" s="58">
        <v>73404.100000000006</v>
      </c>
      <c r="ED40" s="58">
        <v>344668.49</v>
      </c>
      <c r="EE40" s="58">
        <v>39679.370000000003</v>
      </c>
      <c r="EF40" s="58">
        <v>227856.69</v>
      </c>
      <c r="EG40" s="58">
        <v>62063.4</v>
      </c>
      <c r="EH40" s="58">
        <v>35402.910000000003</v>
      </c>
      <c r="EI40" s="58">
        <v>1928323.82</v>
      </c>
      <c r="EJ40" s="58">
        <v>1279174.31</v>
      </c>
      <c r="EK40" s="58">
        <v>133577.71</v>
      </c>
      <c r="EL40" s="58">
        <v>48351.13</v>
      </c>
      <c r="EM40" s="58">
        <v>144458.03</v>
      </c>
      <c r="EN40" s="58">
        <v>153942.13</v>
      </c>
      <c r="EO40" s="58">
        <v>98956.75</v>
      </c>
      <c r="EP40" s="58">
        <v>132894.17000000001</v>
      </c>
      <c r="EQ40" s="58">
        <v>550813.51</v>
      </c>
      <c r="ER40" s="58">
        <v>165206.73000000001</v>
      </c>
      <c r="ES40" s="58">
        <v>34011.1</v>
      </c>
      <c r="ET40" s="58">
        <v>54728.160000000003</v>
      </c>
      <c r="EU40" s="58">
        <v>71432.66</v>
      </c>
      <c r="EV40" s="58">
        <v>28486.19</v>
      </c>
      <c r="EW40" s="58">
        <v>157886.54999999999</v>
      </c>
      <c r="EX40" s="58">
        <v>9421.0400000000009</v>
      </c>
      <c r="EY40" s="58">
        <v>73222.77</v>
      </c>
      <c r="EZ40" s="58">
        <v>50280.31</v>
      </c>
      <c r="FA40" s="58">
        <v>876253.55</v>
      </c>
      <c r="FB40" s="58">
        <v>144844.51999999999</v>
      </c>
      <c r="FC40" s="58">
        <v>468885.3</v>
      </c>
      <c r="FD40" s="58">
        <v>101618.41</v>
      </c>
      <c r="FE40" s="58">
        <v>53239.79</v>
      </c>
      <c r="FF40" s="58">
        <v>36064.79</v>
      </c>
      <c r="FG40" s="58">
        <v>18712.52</v>
      </c>
      <c r="FH40" s="58">
        <v>59412.02</v>
      </c>
      <c r="FI40" s="58">
        <v>413285.63</v>
      </c>
      <c r="FJ40" s="58">
        <v>455015.25</v>
      </c>
      <c r="FK40" s="58">
        <v>398665.54</v>
      </c>
      <c r="FL40" s="58">
        <v>1012336.71</v>
      </c>
      <c r="FM40" s="58">
        <v>409889.6</v>
      </c>
      <c r="FN40" s="58">
        <v>1995322.11</v>
      </c>
      <c r="FO40" s="58">
        <v>426118.94</v>
      </c>
      <c r="FP40" s="58">
        <v>382315.04</v>
      </c>
      <c r="FQ40" s="58">
        <v>203107.54</v>
      </c>
      <c r="FR40" s="58">
        <v>35044.25</v>
      </c>
      <c r="FS40" s="58">
        <v>45761.22</v>
      </c>
      <c r="FT40" s="58">
        <v>94424.59</v>
      </c>
      <c r="FU40" s="58">
        <v>211997.67</v>
      </c>
      <c r="FV40" s="58">
        <v>150636.73000000001</v>
      </c>
      <c r="FW40" s="58">
        <v>38518.400000000001</v>
      </c>
      <c r="FX40" s="58">
        <v>37835.910000000003</v>
      </c>
      <c r="FY40" s="57"/>
      <c r="FZ40" s="59">
        <f>SUM(C40:FX40)</f>
        <v>130864542.09</v>
      </c>
      <c r="GA40" s="59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</row>
    <row r="41" spans="1:256" s="14" customFormat="1" x14ac:dyDescent="0.2">
      <c r="A41" s="4" t="s">
        <v>285</v>
      </c>
      <c r="B41" s="2" t="s">
        <v>286</v>
      </c>
      <c r="C41" s="61">
        <v>458786800</v>
      </c>
      <c r="D41" s="61">
        <v>1782416766</v>
      </c>
      <c r="E41" s="61">
        <v>614550160</v>
      </c>
      <c r="F41" s="61">
        <v>827221900</v>
      </c>
      <c r="G41" s="61">
        <v>103330310</v>
      </c>
      <c r="H41" s="61">
        <v>88563460</v>
      </c>
      <c r="I41" s="61">
        <v>536276080</v>
      </c>
      <c r="J41" s="61">
        <v>125248892</v>
      </c>
      <c r="K41" s="61">
        <v>30757505</v>
      </c>
      <c r="L41" s="61">
        <v>408615730</v>
      </c>
      <c r="M41" s="61">
        <v>145062497</v>
      </c>
      <c r="N41" s="61">
        <v>4421534304</v>
      </c>
      <c r="O41" s="61">
        <v>1295552782</v>
      </c>
      <c r="P41" s="61">
        <v>30098960</v>
      </c>
      <c r="Q41" s="61">
        <v>1778961665</v>
      </c>
      <c r="R41" s="61">
        <v>48663930</v>
      </c>
      <c r="S41" s="61">
        <v>264053006</v>
      </c>
      <c r="T41" s="61">
        <v>28684451</v>
      </c>
      <c r="U41" s="61">
        <v>11213947</v>
      </c>
      <c r="V41" s="61">
        <v>23785037</v>
      </c>
      <c r="W41" s="61">
        <v>6465771</v>
      </c>
      <c r="X41" s="61">
        <v>11921404</v>
      </c>
      <c r="Y41" s="61">
        <v>54792864</v>
      </c>
      <c r="Z41" s="61">
        <v>20040200</v>
      </c>
      <c r="AA41" s="61">
        <v>2420353468</v>
      </c>
      <c r="AB41" s="61">
        <v>4903070976</v>
      </c>
      <c r="AC41" s="61">
        <v>166547437</v>
      </c>
      <c r="AD41" s="61">
        <v>195874874</v>
      </c>
      <c r="AE41" s="61">
        <v>55475852</v>
      </c>
      <c r="AF41" s="61">
        <v>100575707</v>
      </c>
      <c r="AG41" s="61">
        <v>597218340</v>
      </c>
      <c r="AH41" s="61">
        <v>27487539</v>
      </c>
      <c r="AI41" s="61">
        <v>7488690</v>
      </c>
      <c r="AJ41" s="61">
        <v>27376594</v>
      </c>
      <c r="AK41" s="61">
        <v>58952685</v>
      </c>
      <c r="AL41" s="61">
        <v>63355894</v>
      </c>
      <c r="AM41" s="61">
        <v>37384362</v>
      </c>
      <c r="AN41" s="61">
        <v>97067620</v>
      </c>
      <c r="AO41" s="61">
        <v>412797680</v>
      </c>
      <c r="AP41" s="61">
        <v>10454481178</v>
      </c>
      <c r="AQ41" s="61">
        <v>113624082</v>
      </c>
      <c r="AR41" s="61">
        <v>4714327890</v>
      </c>
      <c r="AS41" s="61">
        <v>2414794550</v>
      </c>
      <c r="AT41" s="61">
        <v>151215235</v>
      </c>
      <c r="AU41" s="61">
        <v>27797442</v>
      </c>
      <c r="AV41" s="61">
        <v>14347666</v>
      </c>
      <c r="AW41" s="61">
        <v>17652961</v>
      </c>
      <c r="AX41" s="61">
        <v>13331753</v>
      </c>
      <c r="AY41" s="61">
        <v>21512659</v>
      </c>
      <c r="AZ41" s="61">
        <v>548098980</v>
      </c>
      <c r="BA41" s="61">
        <v>308745280</v>
      </c>
      <c r="BB41" s="61">
        <v>130977710</v>
      </c>
      <c r="BC41" s="61">
        <v>2303640340</v>
      </c>
      <c r="BD41" s="61">
        <v>362769570</v>
      </c>
      <c r="BE41" s="61">
        <v>109026190</v>
      </c>
      <c r="BF41" s="61">
        <v>1308708900</v>
      </c>
      <c r="BG41" s="61">
        <v>26937660</v>
      </c>
      <c r="BH41" s="61">
        <v>37806240</v>
      </c>
      <c r="BI41" s="61">
        <v>33304980</v>
      </c>
      <c r="BJ41" s="61">
        <v>425650390</v>
      </c>
      <c r="BK41" s="61">
        <v>664597320</v>
      </c>
      <c r="BL41" s="61">
        <v>3215590</v>
      </c>
      <c r="BM41" s="61">
        <v>14620174</v>
      </c>
      <c r="BN41" s="61">
        <v>224265010</v>
      </c>
      <c r="BO41" s="61">
        <v>158118200</v>
      </c>
      <c r="BP41" s="61">
        <v>53265380</v>
      </c>
      <c r="BQ41" s="61">
        <v>859310600</v>
      </c>
      <c r="BR41" s="61">
        <v>1111975890</v>
      </c>
      <c r="BS41" s="61">
        <v>900169460</v>
      </c>
      <c r="BT41" s="61">
        <v>292361873</v>
      </c>
      <c r="BU41" s="61">
        <v>203391070</v>
      </c>
      <c r="BV41" s="61">
        <v>509292040</v>
      </c>
      <c r="BW41" s="61">
        <v>462097807</v>
      </c>
      <c r="BX41" s="61">
        <v>56625210</v>
      </c>
      <c r="BY41" s="61">
        <v>84716600</v>
      </c>
      <c r="BZ41" s="61">
        <v>36439390</v>
      </c>
      <c r="CA41" s="61">
        <v>46323000</v>
      </c>
      <c r="CB41" s="61">
        <v>7012543385</v>
      </c>
      <c r="CC41" s="61">
        <v>23469680</v>
      </c>
      <c r="CD41" s="61">
        <v>18411830</v>
      </c>
      <c r="CE41" s="61">
        <v>22379041</v>
      </c>
      <c r="CF41" s="61">
        <v>16357890</v>
      </c>
      <c r="CG41" s="61">
        <v>16838786</v>
      </c>
      <c r="CH41" s="61">
        <v>15599760</v>
      </c>
      <c r="CI41" s="61">
        <v>76833183</v>
      </c>
      <c r="CJ41" s="61">
        <v>231000009</v>
      </c>
      <c r="CK41" s="61">
        <v>1283819050</v>
      </c>
      <c r="CL41" s="61">
        <v>230652241</v>
      </c>
      <c r="CM41" s="61">
        <v>355331143</v>
      </c>
      <c r="CN41" s="61">
        <v>2426176984</v>
      </c>
      <c r="CO41" s="61">
        <v>1311008455</v>
      </c>
      <c r="CP41" s="61">
        <v>339070130</v>
      </c>
      <c r="CQ41" s="61">
        <v>110459310</v>
      </c>
      <c r="CR41" s="61">
        <v>163443170</v>
      </c>
      <c r="CS41" s="61">
        <v>41470360</v>
      </c>
      <c r="CT41" s="61">
        <v>29967470</v>
      </c>
      <c r="CU41" s="61">
        <v>13513800</v>
      </c>
      <c r="CV41" s="61">
        <v>13890070</v>
      </c>
      <c r="CW41" s="61">
        <v>56034334</v>
      </c>
      <c r="CX41" s="61">
        <v>56809091</v>
      </c>
      <c r="CY41" s="61">
        <v>6377119</v>
      </c>
      <c r="CZ41" s="61">
        <v>172956010</v>
      </c>
      <c r="DA41" s="61">
        <v>10212630</v>
      </c>
      <c r="DB41" s="61">
        <v>17529519</v>
      </c>
      <c r="DC41" s="61">
        <v>60527480</v>
      </c>
      <c r="DD41" s="61">
        <v>424408070</v>
      </c>
      <c r="DE41" s="61">
        <v>145254900</v>
      </c>
      <c r="DF41" s="61">
        <v>1610605670</v>
      </c>
      <c r="DG41" s="61">
        <v>39309266</v>
      </c>
      <c r="DH41" s="61">
        <v>466342922</v>
      </c>
      <c r="DI41" s="61">
        <v>561626220</v>
      </c>
      <c r="DJ41" s="61">
        <v>55216750</v>
      </c>
      <c r="DK41" s="61">
        <v>47451990</v>
      </c>
      <c r="DL41" s="61">
        <v>452752050</v>
      </c>
      <c r="DM41" s="61">
        <v>42506560</v>
      </c>
      <c r="DN41" s="61">
        <v>191140739</v>
      </c>
      <c r="DO41" s="61">
        <v>205133450</v>
      </c>
      <c r="DP41" s="61">
        <v>16700050</v>
      </c>
      <c r="DQ41" s="61">
        <v>83566632</v>
      </c>
      <c r="DR41" s="61">
        <v>57458400</v>
      </c>
      <c r="DS41" s="61">
        <v>32926773</v>
      </c>
      <c r="DT41" s="61">
        <v>8432394</v>
      </c>
      <c r="DU41" s="61">
        <v>20152601</v>
      </c>
      <c r="DV41" s="61">
        <v>4955966</v>
      </c>
      <c r="DW41" s="61">
        <v>15564091</v>
      </c>
      <c r="DX41" s="61">
        <v>50758710</v>
      </c>
      <c r="DY41" s="61">
        <v>96158630</v>
      </c>
      <c r="DZ41" s="61">
        <v>108480235</v>
      </c>
      <c r="EA41" s="61">
        <v>285534942</v>
      </c>
      <c r="EB41" s="61">
        <v>59716306</v>
      </c>
      <c r="EC41" s="61">
        <v>24845902</v>
      </c>
      <c r="ED41" s="61">
        <v>2408091890</v>
      </c>
      <c r="EE41" s="61">
        <v>12317584</v>
      </c>
      <c r="EF41" s="61">
        <v>82930593</v>
      </c>
      <c r="EG41" s="61">
        <v>19209896</v>
      </c>
      <c r="EH41" s="61">
        <v>11261632</v>
      </c>
      <c r="EI41" s="61">
        <v>975104849</v>
      </c>
      <c r="EJ41" s="61">
        <v>637794519</v>
      </c>
      <c r="EK41" s="61">
        <v>790646190</v>
      </c>
      <c r="EL41" s="61">
        <v>440652790</v>
      </c>
      <c r="EM41" s="61">
        <v>88196967</v>
      </c>
      <c r="EN41" s="61">
        <v>51806200</v>
      </c>
      <c r="EO41" s="61">
        <v>32428434</v>
      </c>
      <c r="EP41" s="61">
        <v>105556454</v>
      </c>
      <c r="EQ41" s="61">
        <v>761588465</v>
      </c>
      <c r="ER41" s="61">
        <v>105103321</v>
      </c>
      <c r="ES41" s="61">
        <v>17278508</v>
      </c>
      <c r="ET41" s="61">
        <v>26174365</v>
      </c>
      <c r="EU41" s="61">
        <v>27871780</v>
      </c>
      <c r="EV41" s="61">
        <v>44329170</v>
      </c>
      <c r="EW41" s="61">
        <v>670366350</v>
      </c>
      <c r="EX41" s="61">
        <v>59884170</v>
      </c>
      <c r="EY41" s="61">
        <v>32037610</v>
      </c>
      <c r="EZ41" s="61">
        <v>23879200</v>
      </c>
      <c r="FA41" s="61">
        <v>1536204510</v>
      </c>
      <c r="FB41" s="61">
        <v>305214650</v>
      </c>
      <c r="FC41" s="61">
        <v>232390420</v>
      </c>
      <c r="FD41" s="61">
        <v>41954275</v>
      </c>
      <c r="FE41" s="61">
        <v>35302394</v>
      </c>
      <c r="FF41" s="61">
        <v>16204582</v>
      </c>
      <c r="FG41" s="61">
        <v>7016855</v>
      </c>
      <c r="FH41" s="61">
        <v>26596085</v>
      </c>
      <c r="FI41" s="61">
        <v>1096631446</v>
      </c>
      <c r="FJ41" s="61">
        <v>412229956</v>
      </c>
      <c r="FK41" s="61">
        <v>678026772</v>
      </c>
      <c r="FL41" s="61">
        <v>480495701</v>
      </c>
      <c r="FM41" s="61">
        <v>311055250</v>
      </c>
      <c r="FN41" s="61">
        <v>955777242</v>
      </c>
      <c r="FO41" s="61">
        <v>951003850</v>
      </c>
      <c r="FP41" s="61">
        <v>517183150</v>
      </c>
      <c r="FQ41" s="61">
        <v>162597078</v>
      </c>
      <c r="FR41" s="61">
        <v>138262027</v>
      </c>
      <c r="FS41" s="61">
        <v>98945505</v>
      </c>
      <c r="FT41" s="61">
        <v>208225272</v>
      </c>
      <c r="FU41" s="61">
        <v>107376230</v>
      </c>
      <c r="FV41" s="61">
        <v>89423140</v>
      </c>
      <c r="FW41" s="61">
        <v>15914386</v>
      </c>
      <c r="FX41" s="61">
        <v>20435127</v>
      </c>
      <c r="FY41" s="60"/>
      <c r="FZ41" s="60">
        <f>SUM(C41:FX41)</f>
        <v>86615821398</v>
      </c>
      <c r="GA41" s="60"/>
      <c r="GB41" s="60"/>
      <c r="GC41" s="60"/>
      <c r="GD41" s="60"/>
      <c r="GE41" s="60"/>
      <c r="GF41" s="60"/>
      <c r="GG41" s="62"/>
      <c r="GH41" s="19"/>
      <c r="GI41" s="19"/>
      <c r="GJ41" s="19"/>
      <c r="GK41" s="19"/>
      <c r="GL41" s="19"/>
      <c r="GM41" s="19"/>
    </row>
    <row r="42" spans="1:256" s="14" customFormat="1" x14ac:dyDescent="0.2">
      <c r="A42" s="4" t="s">
        <v>287</v>
      </c>
      <c r="B42" s="33" t="s">
        <v>288</v>
      </c>
      <c r="C42" s="42">
        <v>2.6079999999999999E-2</v>
      </c>
      <c r="D42" s="42">
        <v>2.7E-2</v>
      </c>
      <c r="E42" s="42">
        <v>2.4688000000000002E-2</v>
      </c>
      <c r="F42" s="42">
        <v>2.6262000000000001E-2</v>
      </c>
      <c r="G42" s="42">
        <v>2.2284999999999999E-2</v>
      </c>
      <c r="H42" s="42">
        <v>2.7E-2</v>
      </c>
      <c r="I42" s="42">
        <v>2.7E-2</v>
      </c>
      <c r="J42" s="42">
        <v>2.7E-2</v>
      </c>
      <c r="K42" s="42">
        <v>2.7E-2</v>
      </c>
      <c r="L42" s="42">
        <v>2.1895000000000001E-2</v>
      </c>
      <c r="M42" s="42">
        <v>2.0947E-2</v>
      </c>
      <c r="N42" s="42">
        <v>2.5711999999999999E-2</v>
      </c>
      <c r="O42" s="42">
        <v>2.5353000000000001E-2</v>
      </c>
      <c r="P42" s="42">
        <v>2.7E-2</v>
      </c>
      <c r="Q42" s="42">
        <v>2.6009999999999998E-2</v>
      </c>
      <c r="R42" s="42">
        <v>2.3909E-2</v>
      </c>
      <c r="S42" s="42">
        <v>2.1014000000000001E-2</v>
      </c>
      <c r="T42" s="42">
        <v>1.9300999999999999E-2</v>
      </c>
      <c r="U42" s="42">
        <v>1.8800999999999998E-2</v>
      </c>
      <c r="V42" s="42">
        <v>2.7E-2</v>
      </c>
      <c r="W42" s="42">
        <v>2.7E-2</v>
      </c>
      <c r="X42" s="42">
        <v>1.0756E-2</v>
      </c>
      <c r="Y42" s="42">
        <v>1.9498000000000001E-2</v>
      </c>
      <c r="Z42" s="42">
        <v>1.8915000000000001E-2</v>
      </c>
      <c r="AA42" s="42">
        <v>2.4995E-2</v>
      </c>
      <c r="AB42" s="42">
        <v>2.5023E-2</v>
      </c>
      <c r="AC42" s="42">
        <v>1.5982E-2</v>
      </c>
      <c r="AD42" s="42">
        <v>1.4692999999999999E-2</v>
      </c>
      <c r="AE42" s="42">
        <v>7.8139999999999998E-3</v>
      </c>
      <c r="AF42" s="42">
        <v>6.6740000000000002E-3</v>
      </c>
      <c r="AG42" s="42">
        <v>1.2759E-2</v>
      </c>
      <c r="AH42" s="42">
        <v>1.7122999999999999E-2</v>
      </c>
      <c r="AI42" s="42">
        <v>2.7E-2</v>
      </c>
      <c r="AJ42" s="42">
        <v>1.8787999999999999E-2</v>
      </c>
      <c r="AK42" s="42">
        <v>1.6279999999999999E-2</v>
      </c>
      <c r="AL42" s="42">
        <v>2.7E-2</v>
      </c>
      <c r="AM42" s="42">
        <v>1.6448999999999998E-2</v>
      </c>
      <c r="AN42" s="42">
        <v>2.2903E-2</v>
      </c>
      <c r="AO42" s="42">
        <v>2.2655999999999999E-2</v>
      </c>
      <c r="AP42" s="42">
        <v>2.5541000000000001E-2</v>
      </c>
      <c r="AQ42" s="42">
        <v>1.5559E-2</v>
      </c>
      <c r="AR42" s="42">
        <v>2.5440000000000001E-2</v>
      </c>
      <c r="AS42" s="42">
        <v>1.1618E-2</v>
      </c>
      <c r="AT42" s="42">
        <v>2.6714000000000002E-2</v>
      </c>
      <c r="AU42" s="42">
        <v>1.9188E-2</v>
      </c>
      <c r="AV42" s="42">
        <v>2.5359E-2</v>
      </c>
      <c r="AW42" s="42">
        <v>2.0596E-2</v>
      </c>
      <c r="AX42" s="42">
        <v>1.6798E-2</v>
      </c>
      <c r="AY42" s="42">
        <v>2.7E-2</v>
      </c>
      <c r="AZ42" s="42">
        <v>1.8092E-2</v>
      </c>
      <c r="BA42" s="63">
        <v>2.1894E-2</v>
      </c>
      <c r="BB42" s="63">
        <v>1.9684E-2</v>
      </c>
      <c r="BC42" s="42">
        <v>2.4025999999999999E-2</v>
      </c>
      <c r="BD42" s="63">
        <v>2.7E-2</v>
      </c>
      <c r="BE42" s="63">
        <v>2.2815999999999999E-2</v>
      </c>
      <c r="BF42" s="63">
        <v>2.6952E-2</v>
      </c>
      <c r="BG42" s="63">
        <v>2.7E-2</v>
      </c>
      <c r="BH42" s="63">
        <v>2.1419000000000001E-2</v>
      </c>
      <c r="BI42" s="63">
        <v>8.4329999999999995E-3</v>
      </c>
      <c r="BJ42" s="63">
        <v>2.3164000000000001E-2</v>
      </c>
      <c r="BK42" s="63">
        <v>2.4459000000000002E-2</v>
      </c>
      <c r="BL42" s="63">
        <v>2.7E-2</v>
      </c>
      <c r="BM42" s="63">
        <v>2.0833999999999998E-2</v>
      </c>
      <c r="BN42" s="63">
        <v>2.7E-2</v>
      </c>
      <c r="BO42" s="63">
        <v>1.5203E-2</v>
      </c>
      <c r="BP42" s="63">
        <v>2.1701999999999999E-2</v>
      </c>
      <c r="BQ42" s="63">
        <v>2.1759000000000001E-2</v>
      </c>
      <c r="BR42" s="63">
        <v>4.7000000000000002E-3</v>
      </c>
      <c r="BS42" s="63">
        <v>2.2309999999999999E-3</v>
      </c>
      <c r="BT42" s="63">
        <v>4.0749999999999996E-3</v>
      </c>
      <c r="BU42" s="63">
        <v>1.3811E-2</v>
      </c>
      <c r="BV42" s="63">
        <v>1.1775000000000001E-2</v>
      </c>
      <c r="BW42" s="63">
        <v>1.55E-2</v>
      </c>
      <c r="BX42" s="63">
        <v>1.6598999999999999E-2</v>
      </c>
      <c r="BY42" s="63">
        <v>2.3781E-2</v>
      </c>
      <c r="BZ42" s="63">
        <v>2.6311999999999999E-2</v>
      </c>
      <c r="CA42" s="63">
        <v>2.3040999999999999E-2</v>
      </c>
      <c r="CB42" s="63">
        <v>2.6252000000000001E-2</v>
      </c>
      <c r="CC42" s="63">
        <v>2.2199E-2</v>
      </c>
      <c r="CD42" s="63">
        <v>1.9519999999999999E-2</v>
      </c>
      <c r="CE42" s="63">
        <v>2.7E-2</v>
      </c>
      <c r="CF42" s="63">
        <v>2.2463E-2</v>
      </c>
      <c r="CG42" s="63">
        <v>2.7E-2</v>
      </c>
      <c r="CH42" s="63">
        <v>2.2187999999999999E-2</v>
      </c>
      <c r="CI42" s="63">
        <v>2.418E-2</v>
      </c>
      <c r="CJ42" s="63">
        <v>2.3469E-2</v>
      </c>
      <c r="CK42" s="63">
        <v>6.6010000000000001E-3</v>
      </c>
      <c r="CL42" s="63">
        <v>8.2290000000000002E-3</v>
      </c>
      <c r="CM42" s="63">
        <v>2.274E-3</v>
      </c>
      <c r="CN42" s="63">
        <v>2.7E-2</v>
      </c>
      <c r="CO42" s="63">
        <v>2.2360000000000001E-2</v>
      </c>
      <c r="CP42" s="63">
        <v>2.0549000000000001E-2</v>
      </c>
      <c r="CQ42" s="63">
        <v>1.2427000000000001E-2</v>
      </c>
      <c r="CR42" s="63">
        <v>1.6800000000000001E-3</v>
      </c>
      <c r="CS42" s="63">
        <v>2.2658000000000001E-2</v>
      </c>
      <c r="CT42" s="63">
        <v>8.5199999999999998E-3</v>
      </c>
      <c r="CU42" s="63">
        <v>1.9616000000000001E-2</v>
      </c>
      <c r="CV42" s="63">
        <v>1.0978999999999999E-2</v>
      </c>
      <c r="CW42" s="63">
        <v>2.4152E-2</v>
      </c>
      <c r="CX42" s="63">
        <v>2.1824E-2</v>
      </c>
      <c r="CY42" s="63">
        <v>2.7E-2</v>
      </c>
      <c r="CZ42" s="63">
        <v>2.6651000000000001E-2</v>
      </c>
      <c r="DA42" s="63">
        <v>2.7E-2</v>
      </c>
      <c r="DB42" s="63">
        <v>2.7E-2</v>
      </c>
      <c r="DC42" s="63">
        <v>1.7417999999999999E-2</v>
      </c>
      <c r="DD42" s="63">
        <v>3.4299999999999999E-3</v>
      </c>
      <c r="DE42" s="63">
        <v>1.145E-2</v>
      </c>
      <c r="DF42" s="63">
        <v>2.4213999999999999E-2</v>
      </c>
      <c r="DG42" s="63">
        <v>2.0452999999999999E-2</v>
      </c>
      <c r="DH42" s="63">
        <v>2.0516E-2</v>
      </c>
      <c r="DI42" s="63">
        <v>1.8845000000000001E-2</v>
      </c>
      <c r="DJ42" s="63">
        <v>2.0882999999999999E-2</v>
      </c>
      <c r="DK42" s="63">
        <v>1.5657999999999998E-2</v>
      </c>
      <c r="DL42" s="63">
        <v>2.1967E-2</v>
      </c>
      <c r="DM42" s="63">
        <v>1.9899E-2</v>
      </c>
      <c r="DN42" s="63">
        <v>2.7E-2</v>
      </c>
      <c r="DO42" s="63">
        <v>2.7E-2</v>
      </c>
      <c r="DP42" s="63">
        <v>2.7E-2</v>
      </c>
      <c r="DQ42" s="63">
        <v>2.5884999999999998E-2</v>
      </c>
      <c r="DR42" s="63">
        <v>2.4417000000000001E-2</v>
      </c>
      <c r="DS42" s="63">
        <v>2.5923999999999999E-2</v>
      </c>
      <c r="DT42" s="63">
        <v>2.1728999999999998E-2</v>
      </c>
      <c r="DU42" s="63">
        <v>2.7E-2</v>
      </c>
      <c r="DV42" s="63">
        <v>2.7E-2</v>
      </c>
      <c r="DW42" s="63">
        <v>2.1996999999999999E-2</v>
      </c>
      <c r="DX42" s="63">
        <v>1.8931E-2</v>
      </c>
      <c r="DY42" s="63">
        <v>1.2928E-2</v>
      </c>
      <c r="DZ42" s="63">
        <v>1.7662000000000001E-2</v>
      </c>
      <c r="EA42" s="63">
        <v>1.2173E-2</v>
      </c>
      <c r="EB42" s="63">
        <v>2.7E-2</v>
      </c>
      <c r="EC42" s="63">
        <v>2.6620999999999999E-2</v>
      </c>
      <c r="ED42" s="63">
        <v>4.4120000000000001E-3</v>
      </c>
      <c r="EE42" s="63">
        <v>2.7E-2</v>
      </c>
      <c r="EF42" s="63">
        <v>1.9595000000000001E-2</v>
      </c>
      <c r="EG42" s="63">
        <v>2.6536000000000001E-2</v>
      </c>
      <c r="EH42" s="63">
        <v>2.5052999999999999E-2</v>
      </c>
      <c r="EI42" s="63">
        <v>2.7E-2</v>
      </c>
      <c r="EJ42" s="63">
        <v>2.7E-2</v>
      </c>
      <c r="EK42" s="63">
        <v>5.7670000000000004E-3</v>
      </c>
      <c r="EL42" s="63">
        <v>2.1159999999999998E-3</v>
      </c>
      <c r="EM42" s="63">
        <v>1.6308E-2</v>
      </c>
      <c r="EN42" s="63">
        <v>2.7E-2</v>
      </c>
      <c r="EO42" s="63">
        <v>2.7E-2</v>
      </c>
      <c r="EP42" s="63">
        <v>2.0586E-2</v>
      </c>
      <c r="EQ42" s="42">
        <v>1.0265E-2</v>
      </c>
      <c r="ER42" s="63">
        <v>2.1283E-2</v>
      </c>
      <c r="ES42" s="63">
        <v>2.3557999999999999E-2</v>
      </c>
      <c r="ET42" s="63">
        <v>2.7E-2</v>
      </c>
      <c r="EU42" s="63">
        <v>2.7E-2</v>
      </c>
      <c r="EV42" s="63">
        <v>1.0965000000000001E-2</v>
      </c>
      <c r="EW42" s="63">
        <v>6.0530000000000002E-3</v>
      </c>
      <c r="EX42" s="63">
        <v>3.9100000000000003E-3</v>
      </c>
      <c r="EY42" s="63">
        <v>2.7E-2</v>
      </c>
      <c r="EZ42" s="63">
        <v>2.2942000000000001E-2</v>
      </c>
      <c r="FA42" s="63">
        <v>1.0666E-2</v>
      </c>
      <c r="FB42" s="63">
        <v>1.1505E-2</v>
      </c>
      <c r="FC42" s="63">
        <v>2.2550000000000001E-2</v>
      </c>
      <c r="FD42" s="63">
        <v>2.4438000000000001E-2</v>
      </c>
      <c r="FE42" s="63">
        <v>1.4180999999999999E-2</v>
      </c>
      <c r="FF42" s="63">
        <v>2.7E-2</v>
      </c>
      <c r="FG42" s="63">
        <v>2.7E-2</v>
      </c>
      <c r="FH42" s="63">
        <v>1.9772000000000001E-2</v>
      </c>
      <c r="FI42" s="63">
        <v>6.1999999999999998E-3</v>
      </c>
      <c r="FJ42" s="63">
        <v>1.9438E-2</v>
      </c>
      <c r="FK42" s="63">
        <v>1.0845E-2</v>
      </c>
      <c r="FL42" s="63">
        <v>2.7E-2</v>
      </c>
      <c r="FM42" s="63">
        <v>1.8414E-2</v>
      </c>
      <c r="FN42" s="63">
        <v>2.7E-2</v>
      </c>
      <c r="FO42" s="63">
        <v>8.3470000000000003E-3</v>
      </c>
      <c r="FP42" s="63">
        <v>1.2142999999999999E-2</v>
      </c>
      <c r="FQ42" s="63">
        <v>1.6879999999999999E-2</v>
      </c>
      <c r="FR42" s="63">
        <v>1.1565000000000001E-2</v>
      </c>
      <c r="FS42" s="63">
        <v>1.8298999999999999E-2</v>
      </c>
      <c r="FT42" s="42">
        <v>5.1840000000000002E-3</v>
      </c>
      <c r="FU42" s="63">
        <v>1.8345E-2</v>
      </c>
      <c r="FV42" s="63">
        <v>1.5032E-2</v>
      </c>
      <c r="FW42" s="63">
        <v>2.1498E-2</v>
      </c>
      <c r="FX42" s="63">
        <v>1.9675000000000002E-2</v>
      </c>
      <c r="FY42" s="42"/>
      <c r="FZ42" s="46"/>
      <c r="GA42" s="46"/>
      <c r="GB42" s="46"/>
      <c r="GC42" s="46"/>
      <c r="GD42" s="46"/>
      <c r="GE42" s="2"/>
      <c r="GF42" s="2"/>
      <c r="GG42" s="64"/>
      <c r="GH42" s="33"/>
      <c r="GI42" s="33"/>
      <c r="GJ42" s="33"/>
      <c r="GK42" s="33"/>
      <c r="GL42" s="33"/>
      <c r="GM42" s="33"/>
    </row>
    <row r="43" spans="1:256" s="14" customFormat="1" x14ac:dyDescent="0.2">
      <c r="A43" s="4" t="s">
        <v>289</v>
      </c>
      <c r="B43" s="2" t="s">
        <v>290</v>
      </c>
      <c r="C43" s="2">
        <v>999999999</v>
      </c>
      <c r="D43" s="2">
        <v>999999999</v>
      </c>
      <c r="E43" s="2">
        <v>999999999</v>
      </c>
      <c r="F43" s="2">
        <v>999999999</v>
      </c>
      <c r="G43" s="2">
        <v>999999999</v>
      </c>
      <c r="H43" s="2">
        <v>999999999</v>
      </c>
      <c r="I43" s="2">
        <v>999999999</v>
      </c>
      <c r="J43" s="2">
        <v>999999999</v>
      </c>
      <c r="K43" s="2">
        <v>999999999</v>
      </c>
      <c r="L43" s="2">
        <v>999999999</v>
      </c>
      <c r="M43" s="2">
        <v>999999999</v>
      </c>
      <c r="N43" s="2">
        <v>110263078.79000001</v>
      </c>
      <c r="O43" s="2">
        <v>999999999</v>
      </c>
      <c r="P43" s="2">
        <v>999999999</v>
      </c>
      <c r="Q43" s="2">
        <v>999999999</v>
      </c>
      <c r="R43" s="2">
        <v>999999999</v>
      </c>
      <c r="S43" s="2">
        <v>999999999</v>
      </c>
      <c r="T43" s="2">
        <v>999999999</v>
      </c>
      <c r="U43" s="2">
        <v>999999999</v>
      </c>
      <c r="V43" s="2">
        <v>999999999</v>
      </c>
      <c r="W43" s="2">
        <v>999999999</v>
      </c>
      <c r="X43" s="2">
        <v>999999999</v>
      </c>
      <c r="Y43" s="2">
        <v>999999999</v>
      </c>
      <c r="Z43" s="2">
        <v>999999999</v>
      </c>
      <c r="AA43" s="2">
        <v>999999999</v>
      </c>
      <c r="AB43" s="2">
        <v>999999999</v>
      </c>
      <c r="AC43" s="2">
        <v>999999999</v>
      </c>
      <c r="AD43" s="2">
        <v>999999999</v>
      </c>
      <c r="AE43" s="2">
        <v>999999999</v>
      </c>
      <c r="AF43" s="2">
        <v>999999999</v>
      </c>
      <c r="AG43" s="2">
        <v>999999999</v>
      </c>
      <c r="AH43" s="2">
        <v>999999999</v>
      </c>
      <c r="AI43" s="2">
        <v>999999999</v>
      </c>
      <c r="AJ43" s="2">
        <v>999999999</v>
      </c>
      <c r="AK43" s="2">
        <v>999999999</v>
      </c>
      <c r="AL43" s="2">
        <v>999999999</v>
      </c>
      <c r="AM43" s="2">
        <v>999999999</v>
      </c>
      <c r="AN43" s="2">
        <v>999999999</v>
      </c>
      <c r="AO43" s="2">
        <v>999999999</v>
      </c>
      <c r="AP43" s="2">
        <v>999999999</v>
      </c>
      <c r="AQ43" s="2">
        <v>999999999</v>
      </c>
      <c r="AR43" s="2">
        <v>999999999</v>
      </c>
      <c r="AS43" s="2">
        <v>999999999</v>
      </c>
      <c r="AT43" s="2">
        <v>999999999</v>
      </c>
      <c r="AU43" s="2">
        <v>999999999</v>
      </c>
      <c r="AV43" s="2">
        <v>999999999</v>
      </c>
      <c r="AW43" s="2">
        <v>999999999</v>
      </c>
      <c r="AX43" s="2">
        <v>999999999</v>
      </c>
      <c r="AY43" s="2">
        <v>999999999</v>
      </c>
      <c r="AZ43" s="2">
        <v>9976211.4000000004</v>
      </c>
      <c r="BA43" s="2">
        <v>999999999</v>
      </c>
      <c r="BB43" s="2">
        <v>999999999</v>
      </c>
      <c r="BC43" s="2">
        <v>55664663.810000002</v>
      </c>
      <c r="BD43" s="2">
        <v>999999999</v>
      </c>
      <c r="BE43" s="2">
        <v>999999999</v>
      </c>
      <c r="BF43" s="2">
        <v>999999999</v>
      </c>
      <c r="BG43" s="2">
        <v>999999999</v>
      </c>
      <c r="BH43" s="2">
        <v>999999999</v>
      </c>
      <c r="BI43" s="2">
        <v>999999999</v>
      </c>
      <c r="BJ43" s="2">
        <v>999999999</v>
      </c>
      <c r="BK43" s="2">
        <v>999999999</v>
      </c>
      <c r="BL43" s="2">
        <v>999999999</v>
      </c>
      <c r="BM43" s="2">
        <v>999999999</v>
      </c>
      <c r="BN43" s="2">
        <v>999999999</v>
      </c>
      <c r="BO43" s="2">
        <v>999999999</v>
      </c>
      <c r="BP43" s="2">
        <v>999999999</v>
      </c>
      <c r="BQ43" s="2">
        <v>999999999</v>
      </c>
      <c r="BR43" s="2">
        <v>999999999</v>
      </c>
      <c r="BS43" s="2">
        <v>999999999</v>
      </c>
      <c r="BT43" s="2">
        <v>999999999</v>
      </c>
      <c r="BU43" s="2">
        <v>999999999</v>
      </c>
      <c r="BV43" s="2">
        <v>999999999</v>
      </c>
      <c r="BW43" s="2">
        <v>999999999</v>
      </c>
      <c r="BX43" s="2">
        <v>999999999</v>
      </c>
      <c r="BY43" s="2">
        <v>999999999</v>
      </c>
      <c r="BZ43" s="2">
        <v>999999999</v>
      </c>
      <c r="CA43" s="2">
        <v>999999999</v>
      </c>
      <c r="CB43" s="2">
        <v>999999999</v>
      </c>
      <c r="CC43" s="2">
        <v>999999999</v>
      </c>
      <c r="CD43" s="2">
        <v>999999999</v>
      </c>
      <c r="CE43" s="2">
        <v>999999999</v>
      </c>
      <c r="CF43" s="2">
        <v>999999999</v>
      </c>
      <c r="CG43" s="2">
        <v>999999999</v>
      </c>
      <c r="CH43" s="2">
        <v>999999999</v>
      </c>
      <c r="CI43" s="2">
        <v>999999999</v>
      </c>
      <c r="CJ43" s="2">
        <v>999999999</v>
      </c>
      <c r="CK43" s="2">
        <v>999999999</v>
      </c>
      <c r="CL43" s="2">
        <v>999999999</v>
      </c>
      <c r="CM43" s="2">
        <v>999999999</v>
      </c>
      <c r="CN43" s="2">
        <v>999999999</v>
      </c>
      <c r="CO43" s="2">
        <v>999999999</v>
      </c>
      <c r="CP43" s="2">
        <v>999999999</v>
      </c>
      <c r="CQ43" s="2">
        <v>999999999</v>
      </c>
      <c r="CR43" s="2">
        <v>999999999</v>
      </c>
      <c r="CS43" s="2">
        <v>999999999</v>
      </c>
      <c r="CT43" s="2">
        <v>999999999</v>
      </c>
      <c r="CU43" s="2">
        <v>999999999</v>
      </c>
      <c r="CV43" s="2">
        <v>999999999</v>
      </c>
      <c r="CW43" s="2">
        <v>999999999</v>
      </c>
      <c r="CX43" s="2">
        <v>999999999</v>
      </c>
      <c r="CY43" s="2">
        <v>999999999</v>
      </c>
      <c r="CZ43" s="2">
        <v>999999999</v>
      </c>
      <c r="DA43" s="2">
        <v>999999999</v>
      </c>
      <c r="DB43" s="2">
        <v>999999999</v>
      </c>
      <c r="DC43" s="2">
        <v>999999999</v>
      </c>
      <c r="DD43" s="2">
        <v>999999999</v>
      </c>
      <c r="DE43" s="2">
        <v>999999999</v>
      </c>
      <c r="DF43" s="2">
        <v>999999999</v>
      </c>
      <c r="DG43" s="2">
        <v>999999999</v>
      </c>
      <c r="DH43" s="2">
        <v>999999999</v>
      </c>
      <c r="DI43" s="2">
        <v>999999999</v>
      </c>
      <c r="DJ43" s="2">
        <v>999999999</v>
      </c>
      <c r="DK43" s="2">
        <v>999999999</v>
      </c>
      <c r="DL43" s="2">
        <v>999999999</v>
      </c>
      <c r="DM43" s="2">
        <v>999999999</v>
      </c>
      <c r="DN43" s="2">
        <v>999999999</v>
      </c>
      <c r="DO43" s="2">
        <v>999999999</v>
      </c>
      <c r="DP43" s="2">
        <v>999999999</v>
      </c>
      <c r="DQ43" s="2">
        <v>999999999</v>
      </c>
      <c r="DR43" s="2">
        <v>999999999</v>
      </c>
      <c r="DS43" s="2">
        <v>999999999</v>
      </c>
      <c r="DT43" s="2">
        <v>999999999</v>
      </c>
      <c r="DU43" s="2">
        <v>999999999</v>
      </c>
      <c r="DV43" s="2">
        <v>999999999</v>
      </c>
      <c r="DW43" s="2">
        <v>999999999</v>
      </c>
      <c r="DX43" s="2">
        <v>999999999</v>
      </c>
      <c r="DY43" s="2">
        <v>999999999</v>
      </c>
      <c r="DZ43" s="2">
        <v>999999999</v>
      </c>
      <c r="EA43" s="2">
        <v>999999999</v>
      </c>
      <c r="EB43" s="2">
        <v>999999999</v>
      </c>
      <c r="EC43" s="2">
        <v>999999999</v>
      </c>
      <c r="ED43" s="2">
        <v>999999999</v>
      </c>
      <c r="EE43" s="2">
        <v>999999999</v>
      </c>
      <c r="EF43" s="2">
        <v>999999999</v>
      </c>
      <c r="EG43" s="2">
        <v>999999999</v>
      </c>
      <c r="EH43" s="2">
        <v>999999999</v>
      </c>
      <c r="EI43" s="2">
        <v>999999999</v>
      </c>
      <c r="EJ43" s="2">
        <v>999999999</v>
      </c>
      <c r="EK43" s="2">
        <v>999999999</v>
      </c>
      <c r="EL43" s="2">
        <v>999999999</v>
      </c>
      <c r="EM43" s="2">
        <v>999999999</v>
      </c>
      <c r="EN43" s="2">
        <v>999999999</v>
      </c>
      <c r="EO43" s="2">
        <v>999999999</v>
      </c>
      <c r="EP43" s="2">
        <v>999999999</v>
      </c>
      <c r="EQ43" s="2">
        <v>9074669.7899999991</v>
      </c>
      <c r="ER43" s="2">
        <v>999999999</v>
      </c>
      <c r="ES43" s="2">
        <v>999999999</v>
      </c>
      <c r="ET43" s="2">
        <v>999999999</v>
      </c>
      <c r="EU43" s="2">
        <v>999999999</v>
      </c>
      <c r="EV43" s="2">
        <v>999999999</v>
      </c>
      <c r="EW43" s="2">
        <v>999999999</v>
      </c>
      <c r="EX43" s="2">
        <v>999999999</v>
      </c>
      <c r="EY43" s="2">
        <v>999999999</v>
      </c>
      <c r="EZ43" s="2">
        <v>999999999</v>
      </c>
      <c r="FA43" s="2">
        <v>999999999</v>
      </c>
      <c r="FB43" s="2">
        <v>999999999</v>
      </c>
      <c r="FC43" s="2">
        <v>999999999</v>
      </c>
      <c r="FD43" s="2">
        <v>999999999</v>
      </c>
      <c r="FE43" s="2">
        <v>999999999</v>
      </c>
      <c r="FF43" s="2">
        <v>999999999</v>
      </c>
      <c r="FG43" s="2">
        <v>999999999</v>
      </c>
      <c r="FH43" s="2">
        <v>999999999</v>
      </c>
      <c r="FI43" s="2">
        <v>999999999</v>
      </c>
      <c r="FJ43" s="2">
        <v>999999999</v>
      </c>
      <c r="FK43" s="2">
        <v>999999999</v>
      </c>
      <c r="FL43" s="2">
        <v>999999999</v>
      </c>
      <c r="FM43" s="2">
        <v>999999999</v>
      </c>
      <c r="FN43" s="2">
        <v>999999999</v>
      </c>
      <c r="FO43" s="2">
        <v>999999999</v>
      </c>
      <c r="FP43" s="2">
        <v>999999999</v>
      </c>
      <c r="FQ43" s="2">
        <v>999999999</v>
      </c>
      <c r="FR43" s="2">
        <v>999999999</v>
      </c>
      <c r="FS43" s="2">
        <v>999999999</v>
      </c>
      <c r="FT43" s="2">
        <v>999999999</v>
      </c>
      <c r="FU43" s="2">
        <v>999999999</v>
      </c>
      <c r="FV43" s="2">
        <v>999999999</v>
      </c>
      <c r="FW43" s="2">
        <v>999999999</v>
      </c>
      <c r="FX43" s="2">
        <v>999999999</v>
      </c>
      <c r="FY43" s="46"/>
      <c r="FZ43" s="60">
        <f>SUM(C43:FX43)</f>
        <v>174184978449.79001</v>
      </c>
      <c r="GA43" s="60"/>
      <c r="GB43" s="60"/>
      <c r="GC43" s="60"/>
      <c r="GD43" s="60"/>
      <c r="GE43" s="57"/>
      <c r="GF43" s="57"/>
      <c r="GG43" s="19"/>
      <c r="GH43" s="19"/>
      <c r="GI43" s="19"/>
      <c r="GJ43" s="19"/>
      <c r="GK43" s="19"/>
      <c r="GL43" s="19"/>
      <c r="GM43" s="19"/>
    </row>
    <row r="44" spans="1:256" s="14" customFormat="1" x14ac:dyDescent="0.2">
      <c r="A44" s="2"/>
      <c r="B44" s="2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 t="s">
        <v>64</v>
      </c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65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 t="s">
        <v>64</v>
      </c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19"/>
      <c r="GF44" s="19"/>
      <c r="GG44" s="19"/>
      <c r="GH44" s="19"/>
      <c r="GI44" s="19"/>
      <c r="GJ44" s="19"/>
      <c r="GK44" s="19"/>
      <c r="GL44" s="19"/>
      <c r="GM44" s="19"/>
    </row>
    <row r="45" spans="1:256" s="14" customFormat="1" ht="15.75" x14ac:dyDescent="0.25">
      <c r="A45" s="2"/>
      <c r="B45" s="43" t="s">
        <v>291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2"/>
      <c r="GF45" s="2"/>
      <c r="GG45" s="46"/>
      <c r="GH45" s="46"/>
      <c r="GI45" s="46"/>
      <c r="GJ45" s="46"/>
      <c r="GK45" s="46"/>
      <c r="GL45" s="19"/>
      <c r="GM45" s="19"/>
    </row>
    <row r="46" spans="1:256" s="14" customFormat="1" x14ac:dyDescent="0.2">
      <c r="A46" s="4" t="s">
        <v>292</v>
      </c>
      <c r="B46" s="2" t="s">
        <v>293</v>
      </c>
      <c r="C46" s="2">
        <v>59462667.25</v>
      </c>
      <c r="D46" s="2">
        <v>325253498.70999998</v>
      </c>
      <c r="E46" s="2">
        <v>61026043.140000001</v>
      </c>
      <c r="F46" s="2">
        <v>119028346.25999999</v>
      </c>
      <c r="G46" s="2">
        <v>8163543.2999999998</v>
      </c>
      <c r="H46" s="2">
        <v>7534998.8700000001</v>
      </c>
      <c r="I46" s="2">
        <v>101200300.09999999</v>
      </c>
      <c r="J46" s="2">
        <v>15910665.209999999</v>
      </c>
      <c r="K46" s="2">
        <v>3012787.07</v>
      </c>
      <c r="L46" s="2">
        <v>22485186.109999999</v>
      </c>
      <c r="M46" s="2">
        <v>13229697.27</v>
      </c>
      <c r="N46" s="2">
        <v>385059051.25999999</v>
      </c>
      <c r="O46" s="2">
        <v>110553359.69999999</v>
      </c>
      <c r="P46" s="2">
        <v>2332999.5100000002</v>
      </c>
      <c r="Q46" s="2">
        <v>298388594.31</v>
      </c>
      <c r="R46" s="2">
        <v>4432677.09</v>
      </c>
      <c r="S46" s="2">
        <v>11312963.59</v>
      </c>
      <c r="T46" s="2">
        <v>1894676.06</v>
      </c>
      <c r="U46" s="2">
        <v>918986.23</v>
      </c>
      <c r="V46" s="2">
        <v>2780679.44</v>
      </c>
      <c r="W46" s="2">
        <v>1915003.09</v>
      </c>
      <c r="X46" s="2">
        <v>722103.46</v>
      </c>
      <c r="Y46" s="2">
        <v>4305077.72</v>
      </c>
      <c r="Z46" s="2">
        <v>2705045.91</v>
      </c>
      <c r="AA46" s="2">
        <v>205454765.86000001</v>
      </c>
      <c r="AB46" s="2">
        <v>216944133.41</v>
      </c>
      <c r="AC46" s="2">
        <v>7329717.9199999999</v>
      </c>
      <c r="AD46" s="2">
        <v>8317374.0299999993</v>
      </c>
      <c r="AE46" s="2">
        <v>1515681.24</v>
      </c>
      <c r="AF46" s="2">
        <v>2228893.0599999996</v>
      </c>
      <c r="AG46" s="2">
        <v>7238202.6800000006</v>
      </c>
      <c r="AH46" s="2">
        <v>7933860.5800000001</v>
      </c>
      <c r="AI46" s="2">
        <v>3183897.67</v>
      </c>
      <c r="AJ46" s="2">
        <v>2751052.3400000003</v>
      </c>
      <c r="AK46" s="2">
        <v>2573181.87</v>
      </c>
      <c r="AL46" s="2">
        <v>2921693.29</v>
      </c>
      <c r="AM46" s="2">
        <v>4004526.44</v>
      </c>
      <c r="AN46" s="2">
        <v>3744011.92</v>
      </c>
      <c r="AO46" s="2">
        <v>36956380.719999999</v>
      </c>
      <c r="AP46" s="2">
        <v>631431226.20999992</v>
      </c>
      <c r="AQ46" s="2">
        <v>2895538.27</v>
      </c>
      <c r="AR46" s="2">
        <v>453902836.05000001</v>
      </c>
      <c r="AS46" s="2">
        <v>50366921.449999996</v>
      </c>
      <c r="AT46" s="2">
        <v>19073047.760000002</v>
      </c>
      <c r="AU46" s="2">
        <v>3549118.73</v>
      </c>
      <c r="AV46" s="2">
        <v>3154651.62</v>
      </c>
      <c r="AW46" s="2">
        <v>2669604.1</v>
      </c>
      <c r="AX46" s="2">
        <v>683020.78</v>
      </c>
      <c r="AY46" s="2">
        <v>4929037.4800000004</v>
      </c>
      <c r="AZ46" s="2">
        <v>81060553.640000001</v>
      </c>
      <c r="BA46" s="2">
        <v>63465013.630000003</v>
      </c>
      <c r="BB46" s="2">
        <v>53634602.710000001</v>
      </c>
      <c r="BC46" s="2">
        <v>228994864.12</v>
      </c>
      <c r="BD46" s="2">
        <v>32086417.82</v>
      </c>
      <c r="BE46" s="2">
        <v>11142560.510000002</v>
      </c>
      <c r="BF46" s="2">
        <v>166417528.56</v>
      </c>
      <c r="BG46" s="2">
        <v>7863357.9100000001</v>
      </c>
      <c r="BH46" s="2">
        <v>5404999.1699999999</v>
      </c>
      <c r="BI46" s="2">
        <v>2779367.3400000003</v>
      </c>
      <c r="BJ46" s="2">
        <v>42228377.43</v>
      </c>
      <c r="BK46" s="2">
        <v>106628858.31999999</v>
      </c>
      <c r="BL46" s="2">
        <v>2228513.59</v>
      </c>
      <c r="BM46" s="2">
        <v>3092990.46</v>
      </c>
      <c r="BN46" s="2">
        <v>27358972.530000001</v>
      </c>
      <c r="BO46" s="2">
        <v>11897936.67</v>
      </c>
      <c r="BP46" s="2">
        <v>2527194.3200000003</v>
      </c>
      <c r="BQ46" s="2">
        <v>43445893.440000005</v>
      </c>
      <c r="BR46" s="2">
        <v>33623188.670000002</v>
      </c>
      <c r="BS46" s="2">
        <v>8971541.3499999996</v>
      </c>
      <c r="BT46" s="2">
        <v>3469301.56</v>
      </c>
      <c r="BU46" s="2">
        <v>4029339.25</v>
      </c>
      <c r="BV46" s="2">
        <v>9750743.129999999</v>
      </c>
      <c r="BW46" s="2">
        <v>13302334.520000001</v>
      </c>
      <c r="BX46" s="2">
        <v>1273732.1599999999</v>
      </c>
      <c r="BY46" s="2">
        <v>4600177.88</v>
      </c>
      <c r="BZ46" s="2">
        <v>2500323.4700000002</v>
      </c>
      <c r="CA46" s="2">
        <v>2444297.23</v>
      </c>
      <c r="CB46" s="2">
        <v>608444678.63999999</v>
      </c>
      <c r="CC46" s="2">
        <v>2119023.2599999998</v>
      </c>
      <c r="CD46" s="2">
        <v>1098629.6299999999</v>
      </c>
      <c r="CE46" s="2">
        <v>1930658.19</v>
      </c>
      <c r="CF46" s="2">
        <v>1642554.15</v>
      </c>
      <c r="CG46" s="2">
        <v>2133226.75</v>
      </c>
      <c r="CH46" s="2">
        <v>1708357.1199999999</v>
      </c>
      <c r="CI46" s="2">
        <v>5649018.4500000002</v>
      </c>
      <c r="CJ46" s="2">
        <v>8859151.5299999993</v>
      </c>
      <c r="CK46" s="2">
        <v>36303425.710000001</v>
      </c>
      <c r="CL46" s="2">
        <v>10559093.120000001</v>
      </c>
      <c r="CM46" s="2">
        <v>6477999.25</v>
      </c>
      <c r="CN46" s="2">
        <v>199623899.82999998</v>
      </c>
      <c r="CO46" s="2">
        <v>109153125.14999999</v>
      </c>
      <c r="CP46" s="2">
        <v>8884646.9299999997</v>
      </c>
      <c r="CQ46" s="2">
        <v>10723527.039999999</v>
      </c>
      <c r="CR46" s="2">
        <v>2362729.71</v>
      </c>
      <c r="CS46" s="2">
        <v>3402047.3299999996</v>
      </c>
      <c r="CT46" s="2">
        <v>1433593.62</v>
      </c>
      <c r="CU46" s="2">
        <v>3107858.46</v>
      </c>
      <c r="CV46" s="2">
        <v>787256.96000000008</v>
      </c>
      <c r="CW46" s="2">
        <v>2107031.7799999998</v>
      </c>
      <c r="CX46" s="2">
        <v>3806830.54</v>
      </c>
      <c r="CY46" s="2">
        <v>1214957.32</v>
      </c>
      <c r="CZ46" s="2">
        <v>16603793.559999999</v>
      </c>
      <c r="DA46" s="2">
        <v>2339961.3699999996</v>
      </c>
      <c r="DB46" s="2">
        <v>3149050.0700000003</v>
      </c>
      <c r="DC46" s="2">
        <v>2315915.9500000002</v>
      </c>
      <c r="DD46" s="2">
        <v>1700257.5699999998</v>
      </c>
      <c r="DE46" s="2">
        <v>4009875.83</v>
      </c>
      <c r="DF46" s="2">
        <v>158126478.23000002</v>
      </c>
      <c r="DG46" s="2">
        <v>1374864.17</v>
      </c>
      <c r="DH46" s="2">
        <v>16092651.51</v>
      </c>
      <c r="DI46" s="2">
        <v>20366352.080000002</v>
      </c>
      <c r="DJ46" s="2">
        <v>5804119.5300000003</v>
      </c>
      <c r="DK46" s="2">
        <v>3617294.55</v>
      </c>
      <c r="DL46" s="2">
        <v>45780428.619999997</v>
      </c>
      <c r="DM46" s="2">
        <v>3311086.4099999997</v>
      </c>
      <c r="DN46" s="2">
        <v>11457883.050000001</v>
      </c>
      <c r="DO46" s="2">
        <v>22915388.140000001</v>
      </c>
      <c r="DP46" s="2">
        <v>2520765.6300000004</v>
      </c>
      <c r="DQ46" s="2">
        <v>4260389.74</v>
      </c>
      <c r="DR46" s="2">
        <v>10609067.949999999</v>
      </c>
      <c r="DS46" s="2">
        <v>6765023.9100000001</v>
      </c>
      <c r="DT46" s="2">
        <v>2140364.39</v>
      </c>
      <c r="DU46" s="2">
        <v>3633708.4499999997</v>
      </c>
      <c r="DV46" s="2">
        <v>2503254.33</v>
      </c>
      <c r="DW46" s="2">
        <v>3395019.12</v>
      </c>
      <c r="DX46" s="2">
        <v>2730375.5999999996</v>
      </c>
      <c r="DY46" s="2">
        <v>3560472.23</v>
      </c>
      <c r="DZ46" s="2">
        <v>8726901.7000000011</v>
      </c>
      <c r="EA46" s="2">
        <v>4524732.43</v>
      </c>
      <c r="EB46" s="2">
        <v>4775040.21</v>
      </c>
      <c r="EC46" s="2">
        <v>2825282.08</v>
      </c>
      <c r="ED46" s="2">
        <v>16500044.41</v>
      </c>
      <c r="EE46" s="2">
        <v>2522099.41</v>
      </c>
      <c r="EF46" s="2">
        <v>12085837.689999999</v>
      </c>
      <c r="EG46" s="2">
        <v>2740962.91</v>
      </c>
      <c r="EH46" s="2">
        <v>2546534.19</v>
      </c>
      <c r="EI46" s="2">
        <v>130441162.75</v>
      </c>
      <c r="EJ46" s="2">
        <v>63685734.439999998</v>
      </c>
      <c r="EK46" s="2">
        <v>5147517.82</v>
      </c>
      <c r="EL46" s="2">
        <v>3743902.1</v>
      </c>
      <c r="EM46" s="2">
        <v>4548621.9700000007</v>
      </c>
      <c r="EN46" s="2">
        <v>8696470.6599999983</v>
      </c>
      <c r="EO46" s="2">
        <v>3799577.91</v>
      </c>
      <c r="EP46" s="2">
        <v>3789459.18</v>
      </c>
      <c r="EQ46" s="2">
        <v>17496798.779999997</v>
      </c>
      <c r="ER46" s="2">
        <v>3814889.65</v>
      </c>
      <c r="ES46" s="2">
        <v>1600010.62</v>
      </c>
      <c r="ET46" s="2">
        <v>2695866.08</v>
      </c>
      <c r="EU46" s="2">
        <v>5136545.38</v>
      </c>
      <c r="EV46" s="2">
        <v>1066792.3599999999</v>
      </c>
      <c r="EW46" s="2">
        <v>8148684.9000000004</v>
      </c>
      <c r="EX46" s="2">
        <v>3011268.6</v>
      </c>
      <c r="EY46" s="2">
        <v>8013855.5199999996</v>
      </c>
      <c r="EZ46" s="2">
        <v>1741225.15</v>
      </c>
      <c r="FA46" s="2">
        <v>23693638.59</v>
      </c>
      <c r="FB46" s="2">
        <v>3577818.83</v>
      </c>
      <c r="FC46" s="2">
        <v>19127843.800000001</v>
      </c>
      <c r="FD46" s="2">
        <v>3387746.29</v>
      </c>
      <c r="FE46" s="2">
        <v>1466671.73</v>
      </c>
      <c r="FF46" s="2">
        <v>2352846.5499999998</v>
      </c>
      <c r="FG46" s="2">
        <v>1636740.32</v>
      </c>
      <c r="FH46" s="2">
        <v>1341957.8999999999</v>
      </c>
      <c r="FI46" s="2">
        <v>14025004.49</v>
      </c>
      <c r="FJ46" s="2">
        <v>13303179.869999999</v>
      </c>
      <c r="FK46" s="2">
        <v>16146713.51</v>
      </c>
      <c r="FL46" s="2">
        <v>32822563.23</v>
      </c>
      <c r="FM46" s="2">
        <v>23157450.039999999</v>
      </c>
      <c r="FN46" s="2">
        <v>144934567.64000002</v>
      </c>
      <c r="FO46" s="2">
        <v>8415059.75</v>
      </c>
      <c r="FP46" s="2">
        <v>17840397.279999997</v>
      </c>
      <c r="FQ46" s="2">
        <v>6637549.6100000003</v>
      </c>
      <c r="FR46" s="2">
        <v>2062857.97</v>
      </c>
      <c r="FS46" s="2">
        <v>2192959.79</v>
      </c>
      <c r="FT46" s="2">
        <v>1318869.8999999999</v>
      </c>
      <c r="FU46" s="2">
        <v>6680370.5399999991</v>
      </c>
      <c r="FV46" s="2">
        <v>5614826.2599999998</v>
      </c>
      <c r="FW46" s="2">
        <v>2135242.59</v>
      </c>
      <c r="FX46" s="2">
        <v>1225550.01</v>
      </c>
      <c r="FY46" s="46"/>
      <c r="FZ46" s="46">
        <f>SUM(C46:FX46)</f>
        <v>6309145715.3799944</v>
      </c>
      <c r="GA46" s="46"/>
      <c r="GB46" s="46"/>
      <c r="GC46" s="46"/>
      <c r="GD46" s="46"/>
      <c r="GE46" s="19"/>
      <c r="GF46" s="19"/>
      <c r="GG46" s="19"/>
      <c r="GH46" s="19"/>
      <c r="GI46" s="19"/>
      <c r="GJ46" s="19"/>
      <c r="GK46" s="19"/>
      <c r="GL46" s="19"/>
      <c r="GM46" s="19"/>
    </row>
    <row r="47" spans="1:256" s="14" customFormat="1" x14ac:dyDescent="0.2">
      <c r="A47" s="4" t="s">
        <v>294</v>
      </c>
      <c r="B47" s="2" t="s">
        <v>295</v>
      </c>
      <c r="C47" s="46">
        <f t="shared" ref="C47:BN47" si="9">ROUND(C46/C16,2)</f>
        <v>7828.46</v>
      </c>
      <c r="D47" s="46">
        <f t="shared" si="9"/>
        <v>7500.87</v>
      </c>
      <c r="E47" s="46">
        <f t="shared" si="9"/>
        <v>8182.74</v>
      </c>
      <c r="F47" s="46">
        <f t="shared" si="9"/>
        <v>7416.97</v>
      </c>
      <c r="G47" s="46">
        <f t="shared" si="9"/>
        <v>7949.7</v>
      </c>
      <c r="H47" s="46">
        <f t="shared" si="9"/>
        <v>7947.47</v>
      </c>
      <c r="I47" s="46">
        <f t="shared" si="9"/>
        <v>8020.12</v>
      </c>
      <c r="J47" s="46">
        <f t="shared" si="9"/>
        <v>7629.92</v>
      </c>
      <c r="K47" s="46">
        <f t="shared" si="9"/>
        <v>10157.74</v>
      </c>
      <c r="L47" s="46">
        <f t="shared" si="9"/>
        <v>7917.6</v>
      </c>
      <c r="M47" s="46">
        <f t="shared" si="9"/>
        <v>8995.51</v>
      </c>
      <c r="N47" s="46">
        <f t="shared" si="9"/>
        <v>7634.71</v>
      </c>
      <c r="O47" s="46">
        <f t="shared" si="9"/>
        <v>7428.66</v>
      </c>
      <c r="P47" s="46">
        <f t="shared" si="9"/>
        <v>14383.47</v>
      </c>
      <c r="Q47" s="46">
        <f t="shared" si="9"/>
        <v>8043.1</v>
      </c>
      <c r="R47" s="46">
        <f t="shared" si="9"/>
        <v>8545.74</v>
      </c>
      <c r="S47" s="46">
        <f t="shared" si="9"/>
        <v>7804.2</v>
      </c>
      <c r="T47" s="46">
        <f t="shared" si="9"/>
        <v>13148.34</v>
      </c>
      <c r="U47" s="46">
        <f t="shared" si="9"/>
        <v>15215</v>
      </c>
      <c r="V47" s="46">
        <f t="shared" si="9"/>
        <v>10364.07</v>
      </c>
      <c r="W47" s="46">
        <f t="shared" si="9"/>
        <v>8776.3700000000008</v>
      </c>
      <c r="X47" s="46">
        <f t="shared" si="9"/>
        <v>15363.9</v>
      </c>
      <c r="Y47" s="46">
        <f t="shared" si="9"/>
        <v>8274.2199999999993</v>
      </c>
      <c r="Z47" s="46">
        <f t="shared" si="9"/>
        <v>10234.76</v>
      </c>
      <c r="AA47" s="46">
        <f t="shared" si="9"/>
        <v>7551.32</v>
      </c>
      <c r="AB47" s="46">
        <f t="shared" si="9"/>
        <v>7601.83</v>
      </c>
      <c r="AC47" s="46">
        <f t="shared" si="9"/>
        <v>7947.22</v>
      </c>
      <c r="AD47" s="46">
        <f t="shared" si="9"/>
        <v>7658.02</v>
      </c>
      <c r="AE47" s="46">
        <f t="shared" si="9"/>
        <v>13704.17</v>
      </c>
      <c r="AF47" s="46">
        <f t="shared" si="9"/>
        <v>12831.85</v>
      </c>
      <c r="AG47" s="46">
        <f t="shared" si="9"/>
        <v>8114.58</v>
      </c>
      <c r="AH47" s="46">
        <f t="shared" si="9"/>
        <v>7636.05</v>
      </c>
      <c r="AI47" s="46">
        <f t="shared" si="9"/>
        <v>9616.1200000000008</v>
      </c>
      <c r="AJ47" s="46">
        <f t="shared" si="9"/>
        <v>11448.41</v>
      </c>
      <c r="AK47" s="46">
        <f t="shared" si="9"/>
        <v>12114.79</v>
      </c>
      <c r="AL47" s="46">
        <f t="shared" si="9"/>
        <v>10942.67</v>
      </c>
      <c r="AM47" s="46">
        <f t="shared" si="9"/>
        <v>8423.49</v>
      </c>
      <c r="AN47" s="46">
        <f t="shared" si="9"/>
        <v>8774.34</v>
      </c>
      <c r="AO47" s="46">
        <f t="shared" si="9"/>
        <v>7340.19</v>
      </c>
      <c r="AP47" s="46">
        <f t="shared" si="9"/>
        <v>8173.71</v>
      </c>
      <c r="AQ47" s="46">
        <f t="shared" si="9"/>
        <v>10877.3</v>
      </c>
      <c r="AR47" s="46">
        <f t="shared" si="9"/>
        <v>7416.82</v>
      </c>
      <c r="AS47" s="46">
        <f t="shared" si="9"/>
        <v>8019.96</v>
      </c>
      <c r="AT47" s="46">
        <f t="shared" si="9"/>
        <v>7562.37</v>
      </c>
      <c r="AU47" s="46">
        <f t="shared" si="9"/>
        <v>10017.27</v>
      </c>
      <c r="AV47" s="46">
        <f t="shared" si="9"/>
        <v>10568.35</v>
      </c>
      <c r="AW47" s="46">
        <f t="shared" si="9"/>
        <v>12457.32</v>
      </c>
      <c r="AX47" s="46">
        <f t="shared" si="9"/>
        <v>16906.45</v>
      </c>
      <c r="AY47" s="46">
        <f t="shared" si="9"/>
        <v>8685.5300000000007</v>
      </c>
      <c r="AZ47" s="46">
        <f t="shared" si="9"/>
        <v>7796.61</v>
      </c>
      <c r="BA47" s="46">
        <f t="shared" si="9"/>
        <v>7324.72</v>
      </c>
      <c r="BB47" s="46">
        <f t="shared" si="9"/>
        <v>7324.83</v>
      </c>
      <c r="BC47" s="46">
        <f t="shared" si="9"/>
        <v>7562.58</v>
      </c>
      <c r="BD47" s="46">
        <f t="shared" si="9"/>
        <v>7324.83</v>
      </c>
      <c r="BE47" s="46">
        <f t="shared" si="9"/>
        <v>7793.64</v>
      </c>
      <c r="BF47" s="46">
        <f t="shared" si="9"/>
        <v>7324.43</v>
      </c>
      <c r="BG47" s="46">
        <f t="shared" si="9"/>
        <v>8262.43</v>
      </c>
      <c r="BH47" s="46">
        <f t="shared" si="9"/>
        <v>8405.91</v>
      </c>
      <c r="BI47" s="46">
        <f t="shared" si="9"/>
        <v>12352.74</v>
      </c>
      <c r="BJ47" s="46">
        <f t="shared" si="9"/>
        <v>7324.83</v>
      </c>
      <c r="BK47" s="46">
        <f t="shared" si="9"/>
        <v>7316.93</v>
      </c>
      <c r="BL47" s="46">
        <f t="shared" si="9"/>
        <v>12562.08</v>
      </c>
      <c r="BM47" s="46">
        <f t="shared" si="9"/>
        <v>10592.43</v>
      </c>
      <c r="BN47" s="46">
        <f t="shared" si="9"/>
        <v>7324.83</v>
      </c>
      <c r="BO47" s="46">
        <f t="shared" ref="BO47:DZ47" si="10">ROUND(BO46/BO16,2)</f>
        <v>7455.31</v>
      </c>
      <c r="BP47" s="46">
        <f t="shared" si="10"/>
        <v>12173.38</v>
      </c>
      <c r="BQ47" s="46">
        <f t="shared" si="10"/>
        <v>7985.64</v>
      </c>
      <c r="BR47" s="46">
        <f t="shared" si="10"/>
        <v>7427.09</v>
      </c>
      <c r="BS47" s="46">
        <f t="shared" si="10"/>
        <v>8033.98</v>
      </c>
      <c r="BT47" s="46">
        <f t="shared" si="10"/>
        <v>10306.9</v>
      </c>
      <c r="BU47" s="46">
        <f t="shared" si="10"/>
        <v>9203.61</v>
      </c>
      <c r="BV47" s="46">
        <f t="shared" si="10"/>
        <v>7698.97</v>
      </c>
      <c r="BW47" s="46">
        <f t="shared" si="10"/>
        <v>7696.33</v>
      </c>
      <c r="BX47" s="46">
        <f t="shared" si="10"/>
        <v>15921.65</v>
      </c>
      <c r="BY47" s="46">
        <f t="shared" si="10"/>
        <v>8405.2199999999993</v>
      </c>
      <c r="BZ47" s="46">
        <f t="shared" si="10"/>
        <v>11197.15</v>
      </c>
      <c r="CA47" s="46">
        <f t="shared" si="10"/>
        <v>13022.36</v>
      </c>
      <c r="CB47" s="46">
        <f t="shared" si="10"/>
        <v>7528.59</v>
      </c>
      <c r="CC47" s="46">
        <f t="shared" si="10"/>
        <v>12284.19</v>
      </c>
      <c r="CD47" s="46">
        <f t="shared" si="10"/>
        <v>14379.97</v>
      </c>
      <c r="CE47" s="46">
        <f t="shared" si="10"/>
        <v>13001.07</v>
      </c>
      <c r="CF47" s="46">
        <f t="shared" si="10"/>
        <v>13278.53</v>
      </c>
      <c r="CG47" s="46">
        <f t="shared" si="10"/>
        <v>12482.31</v>
      </c>
      <c r="CH47" s="46">
        <f t="shared" si="10"/>
        <v>14025.92</v>
      </c>
      <c r="CI47" s="46">
        <f t="shared" si="10"/>
        <v>7735.2</v>
      </c>
      <c r="CJ47" s="46">
        <f t="shared" si="10"/>
        <v>8225</v>
      </c>
      <c r="CK47" s="46">
        <f t="shared" si="10"/>
        <v>7563.06</v>
      </c>
      <c r="CL47" s="46">
        <f t="shared" si="10"/>
        <v>7966.72</v>
      </c>
      <c r="CM47" s="46">
        <f t="shared" si="10"/>
        <v>8625.83</v>
      </c>
      <c r="CN47" s="46">
        <f t="shared" si="10"/>
        <v>7318.37</v>
      </c>
      <c r="CO47" s="46">
        <f t="shared" si="10"/>
        <v>7324.09</v>
      </c>
      <c r="CP47" s="46">
        <f t="shared" si="10"/>
        <v>8033.86</v>
      </c>
      <c r="CQ47" s="46">
        <f t="shared" si="10"/>
        <v>7792.13</v>
      </c>
      <c r="CR47" s="46">
        <f t="shared" si="10"/>
        <v>12312.3</v>
      </c>
      <c r="CS47" s="46">
        <f t="shared" si="10"/>
        <v>9330.9</v>
      </c>
      <c r="CT47" s="46">
        <f t="shared" si="10"/>
        <v>14583.86</v>
      </c>
      <c r="CU47" s="46">
        <f t="shared" si="10"/>
        <v>7207.46</v>
      </c>
      <c r="CV47" s="46">
        <f t="shared" si="10"/>
        <v>14633.03</v>
      </c>
      <c r="CW47" s="46">
        <f t="shared" si="10"/>
        <v>13070.92</v>
      </c>
      <c r="CX47" s="46">
        <f t="shared" si="10"/>
        <v>8566.23</v>
      </c>
      <c r="CY47" s="46">
        <f t="shared" si="10"/>
        <v>9073.6200000000008</v>
      </c>
      <c r="CZ47" s="46">
        <f t="shared" si="10"/>
        <v>7351.69</v>
      </c>
      <c r="DA47" s="46">
        <f t="shared" si="10"/>
        <v>12263.95</v>
      </c>
      <c r="DB47" s="46">
        <f t="shared" si="10"/>
        <v>10009.700000000001</v>
      </c>
      <c r="DC47" s="46">
        <f t="shared" si="10"/>
        <v>12627.68</v>
      </c>
      <c r="DD47" s="46">
        <f t="shared" si="10"/>
        <v>14051.72</v>
      </c>
      <c r="DE47" s="46">
        <f t="shared" si="10"/>
        <v>8336.5400000000009</v>
      </c>
      <c r="DF47" s="46">
        <f t="shared" si="10"/>
        <v>7323.31</v>
      </c>
      <c r="DG47" s="46">
        <f t="shared" si="10"/>
        <v>15208.67</v>
      </c>
      <c r="DH47" s="46">
        <f t="shared" si="10"/>
        <v>7324.83</v>
      </c>
      <c r="DI47" s="46">
        <f t="shared" si="10"/>
        <v>7336.32</v>
      </c>
      <c r="DJ47" s="46">
        <f t="shared" si="10"/>
        <v>8141.56</v>
      </c>
      <c r="DK47" s="46">
        <f t="shared" si="10"/>
        <v>9447.1</v>
      </c>
      <c r="DL47" s="46">
        <f t="shared" si="10"/>
        <v>7653.29</v>
      </c>
      <c r="DM47" s="46">
        <f t="shared" si="10"/>
        <v>10949.36</v>
      </c>
      <c r="DN47" s="46">
        <f t="shared" si="10"/>
        <v>7896</v>
      </c>
      <c r="DO47" s="46">
        <f t="shared" si="10"/>
        <v>7699.03</v>
      </c>
      <c r="DP47" s="46">
        <f t="shared" si="10"/>
        <v>12705.47</v>
      </c>
      <c r="DQ47" s="46">
        <f t="shared" si="10"/>
        <v>8661.09</v>
      </c>
      <c r="DR47" s="46">
        <f t="shared" si="10"/>
        <v>8037.17</v>
      </c>
      <c r="DS47" s="46">
        <f t="shared" si="10"/>
        <v>8330.2800000000007</v>
      </c>
      <c r="DT47" s="46">
        <f t="shared" si="10"/>
        <v>13598.25</v>
      </c>
      <c r="DU47" s="46">
        <f t="shared" si="10"/>
        <v>8880.0300000000007</v>
      </c>
      <c r="DV47" s="46">
        <f t="shared" si="10"/>
        <v>12175.36</v>
      </c>
      <c r="DW47" s="46">
        <f t="shared" si="10"/>
        <v>9533.89</v>
      </c>
      <c r="DX47" s="46">
        <f t="shared" si="10"/>
        <v>13831.69</v>
      </c>
      <c r="DY47" s="46">
        <f t="shared" si="10"/>
        <v>10802.4</v>
      </c>
      <c r="DZ47" s="46">
        <f t="shared" si="10"/>
        <v>8075.23</v>
      </c>
      <c r="EA47" s="46">
        <f t="shared" ref="EA47:FX47" si="11">ROUND(EA46/EA16,2)</f>
        <v>8772.26</v>
      </c>
      <c r="EB47" s="46">
        <f t="shared" si="11"/>
        <v>8102.9</v>
      </c>
      <c r="EC47" s="46">
        <f t="shared" si="11"/>
        <v>9728.93</v>
      </c>
      <c r="ED47" s="46">
        <f t="shared" si="11"/>
        <v>9986.7099999999991</v>
      </c>
      <c r="EE47" s="46">
        <f t="shared" si="11"/>
        <v>11526.96</v>
      </c>
      <c r="EF47" s="46">
        <f t="shared" si="11"/>
        <v>7674.03</v>
      </c>
      <c r="EG47" s="46">
        <f t="shared" si="11"/>
        <v>10040.16</v>
      </c>
      <c r="EH47" s="46">
        <f t="shared" si="11"/>
        <v>11242.98</v>
      </c>
      <c r="EI47" s="46">
        <f t="shared" si="11"/>
        <v>7646.92</v>
      </c>
      <c r="EJ47" s="46">
        <f t="shared" si="11"/>
        <v>7324.83</v>
      </c>
      <c r="EK47" s="46">
        <f t="shared" si="11"/>
        <v>7979.41</v>
      </c>
      <c r="EL47" s="46">
        <f t="shared" si="11"/>
        <v>8068.75</v>
      </c>
      <c r="EM47" s="46">
        <f t="shared" si="11"/>
        <v>8306.4699999999993</v>
      </c>
      <c r="EN47" s="46">
        <f t="shared" si="11"/>
        <v>7875.81</v>
      </c>
      <c r="EO47" s="46">
        <f t="shared" si="11"/>
        <v>8174.65</v>
      </c>
      <c r="EP47" s="46">
        <f t="shared" si="11"/>
        <v>9907.08</v>
      </c>
      <c r="EQ47" s="46">
        <f t="shared" si="11"/>
        <v>7711.58</v>
      </c>
      <c r="ER47" s="46">
        <f t="shared" si="11"/>
        <v>9968.36</v>
      </c>
      <c r="ES47" s="46">
        <f t="shared" si="11"/>
        <v>14298.58</v>
      </c>
      <c r="ET47" s="46">
        <f t="shared" si="11"/>
        <v>13698.51</v>
      </c>
      <c r="EU47" s="46">
        <f t="shared" si="11"/>
        <v>8747.52</v>
      </c>
      <c r="EV47" s="46">
        <f t="shared" si="11"/>
        <v>16539.419999999998</v>
      </c>
      <c r="EW47" s="46">
        <f t="shared" si="11"/>
        <v>10483.32</v>
      </c>
      <c r="EX47" s="46">
        <f t="shared" si="11"/>
        <v>11767.36</v>
      </c>
      <c r="EY47" s="46">
        <f t="shared" si="11"/>
        <v>7459.61</v>
      </c>
      <c r="EZ47" s="46">
        <f t="shared" si="11"/>
        <v>14225.7</v>
      </c>
      <c r="FA47" s="46">
        <f t="shared" si="11"/>
        <v>8030.65</v>
      </c>
      <c r="FB47" s="46">
        <f t="shared" si="11"/>
        <v>9339.1299999999992</v>
      </c>
      <c r="FC47" s="46">
        <f t="shared" si="11"/>
        <v>7372.17</v>
      </c>
      <c r="FD47" s="46">
        <f t="shared" si="11"/>
        <v>9449.7800000000007</v>
      </c>
      <c r="FE47" s="46">
        <f t="shared" si="11"/>
        <v>14579.24</v>
      </c>
      <c r="FF47" s="46">
        <f t="shared" si="11"/>
        <v>12649.71</v>
      </c>
      <c r="FG47" s="46">
        <f t="shared" si="11"/>
        <v>14471.62</v>
      </c>
      <c r="FH47" s="46">
        <f t="shared" si="11"/>
        <v>14682.25</v>
      </c>
      <c r="FI47" s="46">
        <f t="shared" si="11"/>
        <v>7752.48</v>
      </c>
      <c r="FJ47" s="46">
        <f t="shared" si="11"/>
        <v>7450.67</v>
      </c>
      <c r="FK47" s="46">
        <f t="shared" si="11"/>
        <v>7537.8</v>
      </c>
      <c r="FL47" s="46">
        <f t="shared" si="11"/>
        <v>7324.83</v>
      </c>
      <c r="FM47" s="46">
        <f t="shared" si="11"/>
        <v>7324.83</v>
      </c>
      <c r="FN47" s="46">
        <f t="shared" si="11"/>
        <v>7534.59</v>
      </c>
      <c r="FO47" s="46">
        <f t="shared" si="11"/>
        <v>7738.7</v>
      </c>
      <c r="FP47" s="46">
        <f t="shared" si="11"/>
        <v>7943.19</v>
      </c>
      <c r="FQ47" s="46">
        <f t="shared" si="11"/>
        <v>8138.24</v>
      </c>
      <c r="FR47" s="46">
        <f t="shared" si="11"/>
        <v>13544.7</v>
      </c>
      <c r="FS47" s="46">
        <f t="shared" si="11"/>
        <v>12839.34</v>
      </c>
      <c r="FT47" s="46">
        <f t="shared" si="11"/>
        <v>15072.8</v>
      </c>
      <c r="FU47" s="46">
        <f t="shared" si="11"/>
        <v>8625.4</v>
      </c>
      <c r="FV47" s="46">
        <f t="shared" si="11"/>
        <v>8206.41</v>
      </c>
      <c r="FW47" s="46">
        <f t="shared" si="11"/>
        <v>13687.45</v>
      </c>
      <c r="FX47" s="46">
        <f t="shared" si="11"/>
        <v>15772.84</v>
      </c>
      <c r="FY47" s="46"/>
      <c r="FZ47" s="46">
        <f>FZ46/FZ16</f>
        <v>7716.2936563233015</v>
      </c>
      <c r="GA47" s="46"/>
      <c r="GB47" s="46"/>
      <c r="GC47" s="46"/>
      <c r="GD47" s="46"/>
      <c r="GE47" s="2"/>
      <c r="GF47" s="2"/>
      <c r="GG47" s="19"/>
      <c r="GH47" s="46"/>
      <c r="GI47" s="46"/>
      <c r="GJ47" s="46"/>
      <c r="GK47" s="46"/>
      <c r="GL47" s="46"/>
      <c r="GM47" s="46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14" customFormat="1" x14ac:dyDescent="0.2">
      <c r="A48" s="4" t="s">
        <v>296</v>
      </c>
      <c r="B48" s="2" t="s">
        <v>297</v>
      </c>
      <c r="C48" s="46">
        <f>C47</f>
        <v>7828.46</v>
      </c>
      <c r="D48" s="46">
        <f t="shared" ref="D48:BO48" si="12">D47</f>
        <v>7500.87</v>
      </c>
      <c r="E48" s="46">
        <f t="shared" si="12"/>
        <v>8182.74</v>
      </c>
      <c r="F48" s="46">
        <f t="shared" si="12"/>
        <v>7416.97</v>
      </c>
      <c r="G48" s="46">
        <f t="shared" si="12"/>
        <v>7949.7</v>
      </c>
      <c r="H48" s="46">
        <f t="shared" si="12"/>
        <v>7947.47</v>
      </c>
      <c r="I48" s="46">
        <f t="shared" si="12"/>
        <v>8020.12</v>
      </c>
      <c r="J48" s="46">
        <f t="shared" si="12"/>
        <v>7629.92</v>
      </c>
      <c r="K48" s="46">
        <f t="shared" si="12"/>
        <v>10157.74</v>
      </c>
      <c r="L48" s="46">
        <f t="shared" si="12"/>
        <v>7917.6</v>
      </c>
      <c r="M48" s="46">
        <f t="shared" si="12"/>
        <v>8995.51</v>
      </c>
      <c r="N48" s="46">
        <f t="shared" si="12"/>
        <v>7634.71</v>
      </c>
      <c r="O48" s="46">
        <f t="shared" si="12"/>
        <v>7428.66</v>
      </c>
      <c r="P48" s="46">
        <f t="shared" si="12"/>
        <v>14383.47</v>
      </c>
      <c r="Q48" s="46">
        <f t="shared" si="12"/>
        <v>8043.1</v>
      </c>
      <c r="R48" s="46">
        <f t="shared" si="12"/>
        <v>8545.74</v>
      </c>
      <c r="S48" s="46">
        <f t="shared" si="12"/>
        <v>7804.2</v>
      </c>
      <c r="T48" s="46">
        <f t="shared" si="12"/>
        <v>13148.34</v>
      </c>
      <c r="U48" s="46">
        <f t="shared" si="12"/>
        <v>15215</v>
      </c>
      <c r="V48" s="46">
        <f t="shared" si="12"/>
        <v>10364.07</v>
      </c>
      <c r="W48" s="46">
        <f t="shared" si="12"/>
        <v>8776.3700000000008</v>
      </c>
      <c r="X48" s="46">
        <f t="shared" si="12"/>
        <v>15363.9</v>
      </c>
      <c r="Y48" s="46">
        <f t="shared" si="12"/>
        <v>8274.2199999999993</v>
      </c>
      <c r="Z48" s="46">
        <f t="shared" si="12"/>
        <v>10234.76</v>
      </c>
      <c r="AA48" s="46">
        <f t="shared" si="12"/>
        <v>7551.32</v>
      </c>
      <c r="AB48" s="46">
        <f t="shared" si="12"/>
        <v>7601.83</v>
      </c>
      <c r="AC48" s="46">
        <f t="shared" si="12"/>
        <v>7947.22</v>
      </c>
      <c r="AD48" s="46">
        <f t="shared" si="12"/>
        <v>7658.02</v>
      </c>
      <c r="AE48" s="46">
        <f t="shared" si="12"/>
        <v>13704.17</v>
      </c>
      <c r="AF48" s="46">
        <f t="shared" si="12"/>
        <v>12831.85</v>
      </c>
      <c r="AG48" s="46">
        <f t="shared" si="12"/>
        <v>8114.58</v>
      </c>
      <c r="AH48" s="46">
        <f t="shared" si="12"/>
        <v>7636.05</v>
      </c>
      <c r="AI48" s="46">
        <f t="shared" si="12"/>
        <v>9616.1200000000008</v>
      </c>
      <c r="AJ48" s="46">
        <f t="shared" si="12"/>
        <v>11448.41</v>
      </c>
      <c r="AK48" s="46">
        <f t="shared" si="12"/>
        <v>12114.79</v>
      </c>
      <c r="AL48" s="46">
        <f t="shared" si="12"/>
        <v>10942.67</v>
      </c>
      <c r="AM48" s="46">
        <f t="shared" si="12"/>
        <v>8423.49</v>
      </c>
      <c r="AN48" s="46">
        <f t="shared" si="12"/>
        <v>8774.34</v>
      </c>
      <c r="AO48" s="46">
        <f t="shared" si="12"/>
        <v>7340.19</v>
      </c>
      <c r="AP48" s="46">
        <f t="shared" si="12"/>
        <v>8173.71</v>
      </c>
      <c r="AQ48" s="46">
        <f t="shared" si="12"/>
        <v>10877.3</v>
      </c>
      <c r="AR48" s="46">
        <f t="shared" si="12"/>
        <v>7416.82</v>
      </c>
      <c r="AS48" s="46">
        <f t="shared" si="12"/>
        <v>8019.96</v>
      </c>
      <c r="AT48" s="46">
        <f t="shared" si="12"/>
        <v>7562.37</v>
      </c>
      <c r="AU48" s="46">
        <f t="shared" si="12"/>
        <v>10017.27</v>
      </c>
      <c r="AV48" s="46">
        <f t="shared" si="12"/>
        <v>10568.35</v>
      </c>
      <c r="AW48" s="46">
        <f t="shared" si="12"/>
        <v>12457.32</v>
      </c>
      <c r="AX48" s="46">
        <f t="shared" si="12"/>
        <v>16906.45</v>
      </c>
      <c r="AY48" s="46">
        <f t="shared" si="12"/>
        <v>8685.5300000000007</v>
      </c>
      <c r="AZ48" s="46">
        <f t="shared" si="12"/>
        <v>7796.61</v>
      </c>
      <c r="BA48" s="46">
        <f t="shared" si="12"/>
        <v>7324.72</v>
      </c>
      <c r="BB48" s="46">
        <f t="shared" si="12"/>
        <v>7324.83</v>
      </c>
      <c r="BC48" s="46">
        <f t="shared" si="12"/>
        <v>7562.58</v>
      </c>
      <c r="BD48" s="46">
        <f t="shared" si="12"/>
        <v>7324.83</v>
      </c>
      <c r="BE48" s="46">
        <f t="shared" si="12"/>
        <v>7793.64</v>
      </c>
      <c r="BF48" s="46">
        <f t="shared" si="12"/>
        <v>7324.43</v>
      </c>
      <c r="BG48" s="46">
        <f t="shared" si="12"/>
        <v>8262.43</v>
      </c>
      <c r="BH48" s="46">
        <f t="shared" si="12"/>
        <v>8405.91</v>
      </c>
      <c r="BI48" s="46">
        <f t="shared" si="12"/>
        <v>12352.74</v>
      </c>
      <c r="BJ48" s="46">
        <f t="shared" si="12"/>
        <v>7324.83</v>
      </c>
      <c r="BK48" s="46">
        <f t="shared" si="12"/>
        <v>7316.93</v>
      </c>
      <c r="BL48" s="46">
        <f t="shared" si="12"/>
        <v>12562.08</v>
      </c>
      <c r="BM48" s="46">
        <f t="shared" si="12"/>
        <v>10592.43</v>
      </c>
      <c r="BN48" s="46">
        <f t="shared" si="12"/>
        <v>7324.83</v>
      </c>
      <c r="BO48" s="46">
        <f t="shared" si="12"/>
        <v>7455.31</v>
      </c>
      <c r="BP48" s="46">
        <f t="shared" ref="BP48:EA48" si="13">BP47</f>
        <v>12173.38</v>
      </c>
      <c r="BQ48" s="46">
        <f t="shared" si="13"/>
        <v>7985.64</v>
      </c>
      <c r="BR48" s="46">
        <f t="shared" si="13"/>
        <v>7427.09</v>
      </c>
      <c r="BS48" s="46">
        <f t="shared" si="13"/>
        <v>8033.98</v>
      </c>
      <c r="BT48" s="46">
        <f t="shared" si="13"/>
        <v>10306.9</v>
      </c>
      <c r="BU48" s="46">
        <f t="shared" si="13"/>
        <v>9203.61</v>
      </c>
      <c r="BV48" s="46">
        <f t="shared" si="13"/>
        <v>7698.97</v>
      </c>
      <c r="BW48" s="46">
        <f t="shared" si="13"/>
        <v>7696.33</v>
      </c>
      <c r="BX48" s="46">
        <f t="shared" si="13"/>
        <v>15921.65</v>
      </c>
      <c r="BY48" s="46">
        <f t="shared" si="13"/>
        <v>8405.2199999999993</v>
      </c>
      <c r="BZ48" s="46">
        <f t="shared" si="13"/>
        <v>11197.15</v>
      </c>
      <c r="CA48" s="46">
        <f t="shared" si="13"/>
        <v>13022.36</v>
      </c>
      <c r="CB48" s="46">
        <f t="shared" si="13"/>
        <v>7528.59</v>
      </c>
      <c r="CC48" s="46">
        <f t="shared" si="13"/>
        <v>12284.19</v>
      </c>
      <c r="CD48" s="46">
        <f t="shared" si="13"/>
        <v>14379.97</v>
      </c>
      <c r="CE48" s="46">
        <f t="shared" si="13"/>
        <v>13001.07</v>
      </c>
      <c r="CF48" s="46">
        <f t="shared" si="13"/>
        <v>13278.53</v>
      </c>
      <c r="CG48" s="46">
        <f t="shared" si="13"/>
        <v>12482.31</v>
      </c>
      <c r="CH48" s="46">
        <f t="shared" si="13"/>
        <v>14025.92</v>
      </c>
      <c r="CI48" s="46">
        <f t="shared" si="13"/>
        <v>7735.2</v>
      </c>
      <c r="CJ48" s="46">
        <f t="shared" si="13"/>
        <v>8225</v>
      </c>
      <c r="CK48" s="46">
        <f t="shared" si="13"/>
        <v>7563.06</v>
      </c>
      <c r="CL48" s="46">
        <f t="shared" si="13"/>
        <v>7966.72</v>
      </c>
      <c r="CM48" s="46">
        <f t="shared" si="13"/>
        <v>8625.83</v>
      </c>
      <c r="CN48" s="46">
        <f t="shared" si="13"/>
        <v>7318.37</v>
      </c>
      <c r="CO48" s="46">
        <f t="shared" si="13"/>
        <v>7324.09</v>
      </c>
      <c r="CP48" s="46">
        <f t="shared" si="13"/>
        <v>8033.86</v>
      </c>
      <c r="CQ48" s="46">
        <f t="shared" si="13"/>
        <v>7792.13</v>
      </c>
      <c r="CR48" s="46">
        <f t="shared" si="13"/>
        <v>12312.3</v>
      </c>
      <c r="CS48" s="46">
        <f t="shared" si="13"/>
        <v>9330.9</v>
      </c>
      <c r="CT48" s="46">
        <f t="shared" si="13"/>
        <v>14583.86</v>
      </c>
      <c r="CU48" s="46">
        <f t="shared" si="13"/>
        <v>7207.46</v>
      </c>
      <c r="CV48" s="46">
        <f t="shared" si="13"/>
        <v>14633.03</v>
      </c>
      <c r="CW48" s="46">
        <f t="shared" si="13"/>
        <v>13070.92</v>
      </c>
      <c r="CX48" s="46">
        <f t="shared" si="13"/>
        <v>8566.23</v>
      </c>
      <c r="CY48" s="46">
        <f t="shared" si="13"/>
        <v>9073.6200000000008</v>
      </c>
      <c r="CZ48" s="46">
        <f t="shared" si="13"/>
        <v>7351.69</v>
      </c>
      <c r="DA48" s="46">
        <f t="shared" si="13"/>
        <v>12263.95</v>
      </c>
      <c r="DB48" s="46">
        <f t="shared" si="13"/>
        <v>10009.700000000001</v>
      </c>
      <c r="DC48" s="46">
        <f t="shared" si="13"/>
        <v>12627.68</v>
      </c>
      <c r="DD48" s="46">
        <f t="shared" si="13"/>
        <v>14051.72</v>
      </c>
      <c r="DE48" s="46">
        <f t="shared" si="13"/>
        <v>8336.5400000000009</v>
      </c>
      <c r="DF48" s="46">
        <f t="shared" si="13"/>
        <v>7323.31</v>
      </c>
      <c r="DG48" s="46">
        <f t="shared" si="13"/>
        <v>15208.67</v>
      </c>
      <c r="DH48" s="46">
        <f t="shared" si="13"/>
        <v>7324.83</v>
      </c>
      <c r="DI48" s="46">
        <f t="shared" si="13"/>
        <v>7336.32</v>
      </c>
      <c r="DJ48" s="46">
        <f t="shared" si="13"/>
        <v>8141.56</v>
      </c>
      <c r="DK48" s="46">
        <f t="shared" si="13"/>
        <v>9447.1</v>
      </c>
      <c r="DL48" s="46">
        <f t="shared" si="13"/>
        <v>7653.29</v>
      </c>
      <c r="DM48" s="46">
        <f t="shared" si="13"/>
        <v>10949.36</v>
      </c>
      <c r="DN48" s="46">
        <f t="shared" si="13"/>
        <v>7896</v>
      </c>
      <c r="DO48" s="46">
        <f t="shared" si="13"/>
        <v>7699.03</v>
      </c>
      <c r="DP48" s="46">
        <f t="shared" si="13"/>
        <v>12705.47</v>
      </c>
      <c r="DQ48" s="46">
        <f t="shared" si="13"/>
        <v>8661.09</v>
      </c>
      <c r="DR48" s="46">
        <f t="shared" si="13"/>
        <v>8037.17</v>
      </c>
      <c r="DS48" s="46">
        <f t="shared" si="13"/>
        <v>8330.2800000000007</v>
      </c>
      <c r="DT48" s="46">
        <f t="shared" si="13"/>
        <v>13598.25</v>
      </c>
      <c r="DU48" s="46">
        <f t="shared" si="13"/>
        <v>8880.0300000000007</v>
      </c>
      <c r="DV48" s="46">
        <f t="shared" si="13"/>
        <v>12175.36</v>
      </c>
      <c r="DW48" s="46">
        <f t="shared" si="13"/>
        <v>9533.89</v>
      </c>
      <c r="DX48" s="46">
        <f t="shared" si="13"/>
        <v>13831.69</v>
      </c>
      <c r="DY48" s="46">
        <f t="shared" si="13"/>
        <v>10802.4</v>
      </c>
      <c r="DZ48" s="46">
        <f t="shared" si="13"/>
        <v>8075.23</v>
      </c>
      <c r="EA48" s="46">
        <f t="shared" si="13"/>
        <v>8772.26</v>
      </c>
      <c r="EB48" s="46">
        <f t="shared" ref="EB48:FX48" si="14">EB47</f>
        <v>8102.9</v>
      </c>
      <c r="EC48" s="46">
        <f t="shared" si="14"/>
        <v>9728.93</v>
      </c>
      <c r="ED48" s="46">
        <f t="shared" si="14"/>
        <v>9986.7099999999991</v>
      </c>
      <c r="EE48" s="46">
        <f t="shared" si="14"/>
        <v>11526.96</v>
      </c>
      <c r="EF48" s="46">
        <f t="shared" si="14"/>
        <v>7674.03</v>
      </c>
      <c r="EG48" s="46">
        <f t="shared" si="14"/>
        <v>10040.16</v>
      </c>
      <c r="EH48" s="46">
        <f t="shared" si="14"/>
        <v>11242.98</v>
      </c>
      <c r="EI48" s="46">
        <f t="shared" si="14"/>
        <v>7646.92</v>
      </c>
      <c r="EJ48" s="46">
        <f t="shared" si="14"/>
        <v>7324.83</v>
      </c>
      <c r="EK48" s="46">
        <f t="shared" si="14"/>
        <v>7979.41</v>
      </c>
      <c r="EL48" s="46">
        <f t="shared" si="14"/>
        <v>8068.75</v>
      </c>
      <c r="EM48" s="46">
        <f t="shared" si="14"/>
        <v>8306.4699999999993</v>
      </c>
      <c r="EN48" s="46">
        <f t="shared" si="14"/>
        <v>7875.81</v>
      </c>
      <c r="EO48" s="46">
        <f t="shared" si="14"/>
        <v>8174.65</v>
      </c>
      <c r="EP48" s="46">
        <f t="shared" si="14"/>
        <v>9907.08</v>
      </c>
      <c r="EQ48" s="46">
        <f t="shared" si="14"/>
        <v>7711.58</v>
      </c>
      <c r="ER48" s="46">
        <f t="shared" si="14"/>
        <v>9968.36</v>
      </c>
      <c r="ES48" s="46">
        <f t="shared" si="14"/>
        <v>14298.58</v>
      </c>
      <c r="ET48" s="46">
        <f t="shared" si="14"/>
        <v>13698.51</v>
      </c>
      <c r="EU48" s="46">
        <f t="shared" si="14"/>
        <v>8747.52</v>
      </c>
      <c r="EV48" s="46">
        <f t="shared" si="14"/>
        <v>16539.419999999998</v>
      </c>
      <c r="EW48" s="46">
        <f t="shared" si="14"/>
        <v>10483.32</v>
      </c>
      <c r="EX48" s="46">
        <f t="shared" si="14"/>
        <v>11767.36</v>
      </c>
      <c r="EY48" s="46">
        <f t="shared" si="14"/>
        <v>7459.61</v>
      </c>
      <c r="EZ48" s="46">
        <f t="shared" si="14"/>
        <v>14225.7</v>
      </c>
      <c r="FA48" s="46">
        <f t="shared" si="14"/>
        <v>8030.65</v>
      </c>
      <c r="FB48" s="46">
        <f t="shared" si="14"/>
        <v>9339.1299999999992</v>
      </c>
      <c r="FC48" s="46">
        <f t="shared" si="14"/>
        <v>7372.17</v>
      </c>
      <c r="FD48" s="46">
        <f t="shared" si="14"/>
        <v>9449.7800000000007</v>
      </c>
      <c r="FE48" s="46">
        <f t="shared" si="14"/>
        <v>14579.24</v>
      </c>
      <c r="FF48" s="46">
        <f t="shared" si="14"/>
        <v>12649.71</v>
      </c>
      <c r="FG48" s="46">
        <f t="shared" si="14"/>
        <v>14471.62</v>
      </c>
      <c r="FH48" s="46">
        <f t="shared" si="14"/>
        <v>14682.25</v>
      </c>
      <c r="FI48" s="46">
        <f t="shared" si="14"/>
        <v>7752.48</v>
      </c>
      <c r="FJ48" s="46">
        <f t="shared" si="14"/>
        <v>7450.67</v>
      </c>
      <c r="FK48" s="46">
        <f t="shared" si="14"/>
        <v>7537.8</v>
      </c>
      <c r="FL48" s="46">
        <f t="shared" si="14"/>
        <v>7324.83</v>
      </c>
      <c r="FM48" s="46">
        <f t="shared" si="14"/>
        <v>7324.83</v>
      </c>
      <c r="FN48" s="46">
        <f t="shared" si="14"/>
        <v>7534.59</v>
      </c>
      <c r="FO48" s="46">
        <f t="shared" si="14"/>
        <v>7738.7</v>
      </c>
      <c r="FP48" s="46">
        <f t="shared" si="14"/>
        <v>7943.19</v>
      </c>
      <c r="FQ48" s="46">
        <f t="shared" si="14"/>
        <v>8138.24</v>
      </c>
      <c r="FR48" s="46">
        <f t="shared" si="14"/>
        <v>13544.7</v>
      </c>
      <c r="FS48" s="46">
        <f t="shared" si="14"/>
        <v>12839.34</v>
      </c>
      <c r="FT48" s="46">
        <f t="shared" si="14"/>
        <v>15072.8</v>
      </c>
      <c r="FU48" s="46">
        <f t="shared" si="14"/>
        <v>8625.4</v>
      </c>
      <c r="FV48" s="46">
        <f t="shared" si="14"/>
        <v>8206.41</v>
      </c>
      <c r="FW48" s="46">
        <f t="shared" si="14"/>
        <v>13687.45</v>
      </c>
      <c r="FX48" s="46">
        <f t="shared" si="14"/>
        <v>15772.84</v>
      </c>
      <c r="FY48" s="46"/>
      <c r="FZ48" s="46"/>
      <c r="GA48" s="46"/>
      <c r="GB48" s="46"/>
      <c r="GC48" s="46"/>
      <c r="GD48" s="46"/>
      <c r="GE48" s="19"/>
      <c r="GF48" s="19"/>
      <c r="GG48" s="19"/>
      <c r="GH48" s="19"/>
      <c r="GI48" s="19"/>
      <c r="GJ48" s="19"/>
      <c r="GK48" s="19"/>
      <c r="GL48" s="19"/>
      <c r="GM48" s="19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x14ac:dyDescent="0.2">
      <c r="A49" s="4" t="s">
        <v>298</v>
      </c>
      <c r="B49" s="2" t="s">
        <v>299</v>
      </c>
      <c r="C49" s="19">
        <v>6919.56</v>
      </c>
      <c r="D49" s="19">
        <v>6919.56</v>
      </c>
      <c r="E49" s="19">
        <v>6919.56</v>
      </c>
      <c r="F49" s="19">
        <v>6919.56</v>
      </c>
      <c r="G49" s="19">
        <v>6919.56</v>
      </c>
      <c r="H49" s="19">
        <v>6919.56</v>
      </c>
      <c r="I49" s="19">
        <v>6919.56</v>
      </c>
      <c r="J49" s="19">
        <v>6919.56</v>
      </c>
      <c r="K49" s="19">
        <v>6919.56</v>
      </c>
      <c r="L49" s="19">
        <v>6919.56</v>
      </c>
      <c r="M49" s="19">
        <v>6919.56</v>
      </c>
      <c r="N49" s="19">
        <v>6919.56</v>
      </c>
      <c r="O49" s="19">
        <v>6919.56</v>
      </c>
      <c r="P49" s="19">
        <v>6919.56</v>
      </c>
      <c r="Q49" s="19">
        <v>6919.56</v>
      </c>
      <c r="R49" s="19">
        <v>6919.56</v>
      </c>
      <c r="S49" s="19">
        <v>6919.56</v>
      </c>
      <c r="T49" s="19">
        <v>6919.56</v>
      </c>
      <c r="U49" s="19">
        <v>6919.56</v>
      </c>
      <c r="V49" s="19">
        <v>6919.56</v>
      </c>
      <c r="W49" s="19">
        <v>6919.56</v>
      </c>
      <c r="X49" s="19">
        <v>6919.56</v>
      </c>
      <c r="Y49" s="19">
        <v>6919.56</v>
      </c>
      <c r="Z49" s="19">
        <v>6919.56</v>
      </c>
      <c r="AA49" s="19">
        <v>6919.56</v>
      </c>
      <c r="AB49" s="19">
        <v>6919.56</v>
      </c>
      <c r="AC49" s="19">
        <v>6919.56</v>
      </c>
      <c r="AD49" s="19">
        <v>6919.56</v>
      </c>
      <c r="AE49" s="19">
        <v>6919.56</v>
      </c>
      <c r="AF49" s="19">
        <v>6919.56</v>
      </c>
      <c r="AG49" s="19">
        <v>6919.56</v>
      </c>
      <c r="AH49" s="19">
        <v>6919.56</v>
      </c>
      <c r="AI49" s="19">
        <v>6919.56</v>
      </c>
      <c r="AJ49" s="19">
        <v>6919.56</v>
      </c>
      <c r="AK49" s="19">
        <v>6919.56</v>
      </c>
      <c r="AL49" s="19">
        <v>6919.56</v>
      </c>
      <c r="AM49" s="19">
        <v>6919.56</v>
      </c>
      <c r="AN49" s="19">
        <v>6919.56</v>
      </c>
      <c r="AO49" s="19">
        <v>6919.56</v>
      </c>
      <c r="AP49" s="19">
        <v>6919.56</v>
      </c>
      <c r="AQ49" s="19">
        <v>6919.56</v>
      </c>
      <c r="AR49" s="19">
        <v>6919.56</v>
      </c>
      <c r="AS49" s="19">
        <v>6919.56</v>
      </c>
      <c r="AT49" s="19">
        <v>6919.56</v>
      </c>
      <c r="AU49" s="19">
        <v>6919.56</v>
      </c>
      <c r="AV49" s="19">
        <v>6919.56</v>
      </c>
      <c r="AW49" s="19">
        <v>6919.56</v>
      </c>
      <c r="AX49" s="19">
        <v>6919.56</v>
      </c>
      <c r="AY49" s="19">
        <v>6919.56</v>
      </c>
      <c r="AZ49" s="19">
        <v>6919.56</v>
      </c>
      <c r="BA49" s="19">
        <v>6919.56</v>
      </c>
      <c r="BB49" s="19">
        <v>6919.56</v>
      </c>
      <c r="BC49" s="19">
        <v>6919.56</v>
      </c>
      <c r="BD49" s="19">
        <v>6919.56</v>
      </c>
      <c r="BE49" s="19">
        <v>6919.56</v>
      </c>
      <c r="BF49" s="19">
        <v>6919.56</v>
      </c>
      <c r="BG49" s="19">
        <v>6919.56</v>
      </c>
      <c r="BH49" s="19">
        <v>6919.56</v>
      </c>
      <c r="BI49" s="19">
        <v>6919.56</v>
      </c>
      <c r="BJ49" s="19">
        <v>6919.56</v>
      </c>
      <c r="BK49" s="19">
        <v>6919.56</v>
      </c>
      <c r="BL49" s="19">
        <v>6919.56</v>
      </c>
      <c r="BM49" s="19">
        <v>6919.56</v>
      </c>
      <c r="BN49" s="19">
        <v>6919.56</v>
      </c>
      <c r="BO49" s="19">
        <v>6919.56</v>
      </c>
      <c r="BP49" s="19">
        <v>6919.56</v>
      </c>
      <c r="BQ49" s="19">
        <v>6919.56</v>
      </c>
      <c r="BR49" s="19">
        <v>6919.56</v>
      </c>
      <c r="BS49" s="19">
        <v>6919.56</v>
      </c>
      <c r="BT49" s="19">
        <v>6919.56</v>
      </c>
      <c r="BU49" s="19">
        <v>6919.56</v>
      </c>
      <c r="BV49" s="19">
        <v>6919.56</v>
      </c>
      <c r="BW49" s="19">
        <v>6919.56</v>
      </c>
      <c r="BX49" s="19">
        <v>6919.56</v>
      </c>
      <c r="BY49" s="19">
        <v>6919.56</v>
      </c>
      <c r="BZ49" s="19">
        <v>6919.56</v>
      </c>
      <c r="CA49" s="19">
        <v>6919.56</v>
      </c>
      <c r="CB49" s="19">
        <v>6919.56</v>
      </c>
      <c r="CC49" s="19">
        <v>6919.56</v>
      </c>
      <c r="CD49" s="19">
        <v>6919.56</v>
      </c>
      <c r="CE49" s="19">
        <v>6919.56</v>
      </c>
      <c r="CF49" s="19">
        <v>6919.56</v>
      </c>
      <c r="CG49" s="19">
        <v>6919.56</v>
      </c>
      <c r="CH49" s="19">
        <v>6919.56</v>
      </c>
      <c r="CI49" s="19">
        <v>6919.56</v>
      </c>
      <c r="CJ49" s="19">
        <v>6919.56</v>
      </c>
      <c r="CK49" s="19">
        <v>6919.56</v>
      </c>
      <c r="CL49" s="19">
        <v>6919.56</v>
      </c>
      <c r="CM49" s="19">
        <v>6919.56</v>
      </c>
      <c r="CN49" s="19">
        <v>6919.56</v>
      </c>
      <c r="CO49" s="19">
        <v>6919.56</v>
      </c>
      <c r="CP49" s="19">
        <v>6919.56</v>
      </c>
      <c r="CQ49" s="19">
        <v>6919.56</v>
      </c>
      <c r="CR49" s="19">
        <v>6919.56</v>
      </c>
      <c r="CS49" s="19">
        <v>6919.56</v>
      </c>
      <c r="CT49" s="19">
        <v>6919.56</v>
      </c>
      <c r="CU49" s="19">
        <v>6919.56</v>
      </c>
      <c r="CV49" s="19">
        <v>6919.56</v>
      </c>
      <c r="CW49" s="19">
        <v>6919.56</v>
      </c>
      <c r="CX49" s="19">
        <v>6919.56</v>
      </c>
      <c r="CY49" s="19">
        <v>6919.56</v>
      </c>
      <c r="CZ49" s="19">
        <v>6919.56</v>
      </c>
      <c r="DA49" s="19">
        <v>6919.56</v>
      </c>
      <c r="DB49" s="19">
        <v>6919.56</v>
      </c>
      <c r="DC49" s="19">
        <v>6919.56</v>
      </c>
      <c r="DD49" s="19">
        <v>6919.56</v>
      </c>
      <c r="DE49" s="19">
        <v>6919.56</v>
      </c>
      <c r="DF49" s="19">
        <v>6919.56</v>
      </c>
      <c r="DG49" s="19">
        <v>6919.56</v>
      </c>
      <c r="DH49" s="19">
        <v>6919.56</v>
      </c>
      <c r="DI49" s="19">
        <v>6919.56</v>
      </c>
      <c r="DJ49" s="19">
        <v>6919.56</v>
      </c>
      <c r="DK49" s="19">
        <v>6919.56</v>
      </c>
      <c r="DL49" s="19">
        <v>6919.56</v>
      </c>
      <c r="DM49" s="19">
        <v>6919.56</v>
      </c>
      <c r="DN49" s="19">
        <v>6919.56</v>
      </c>
      <c r="DO49" s="19">
        <v>6919.56</v>
      </c>
      <c r="DP49" s="19">
        <v>6919.56</v>
      </c>
      <c r="DQ49" s="19">
        <v>6919.56</v>
      </c>
      <c r="DR49" s="19">
        <v>6919.56</v>
      </c>
      <c r="DS49" s="19">
        <v>6919.56</v>
      </c>
      <c r="DT49" s="19">
        <v>6919.56</v>
      </c>
      <c r="DU49" s="19">
        <v>6919.56</v>
      </c>
      <c r="DV49" s="19">
        <v>6919.56</v>
      </c>
      <c r="DW49" s="19">
        <v>6919.56</v>
      </c>
      <c r="DX49" s="19">
        <v>6919.56</v>
      </c>
      <c r="DY49" s="19">
        <v>6919.56</v>
      </c>
      <c r="DZ49" s="19">
        <v>6919.56</v>
      </c>
      <c r="EA49" s="19">
        <v>6919.56</v>
      </c>
      <c r="EB49" s="19">
        <v>6919.56</v>
      </c>
      <c r="EC49" s="19">
        <v>6919.56</v>
      </c>
      <c r="ED49" s="19">
        <v>6919.56</v>
      </c>
      <c r="EE49" s="19">
        <v>6919.56</v>
      </c>
      <c r="EF49" s="19">
        <v>6919.56</v>
      </c>
      <c r="EG49" s="19">
        <v>6919.56</v>
      </c>
      <c r="EH49" s="19">
        <v>6919.56</v>
      </c>
      <c r="EI49" s="19">
        <v>6919.56</v>
      </c>
      <c r="EJ49" s="19">
        <v>6919.56</v>
      </c>
      <c r="EK49" s="19">
        <v>6919.56</v>
      </c>
      <c r="EL49" s="19">
        <v>6919.56</v>
      </c>
      <c r="EM49" s="19">
        <v>6919.56</v>
      </c>
      <c r="EN49" s="19">
        <v>6919.56</v>
      </c>
      <c r="EO49" s="19">
        <v>6919.56</v>
      </c>
      <c r="EP49" s="19">
        <v>6919.56</v>
      </c>
      <c r="EQ49" s="19">
        <v>6919.56</v>
      </c>
      <c r="ER49" s="19">
        <v>6919.56</v>
      </c>
      <c r="ES49" s="19">
        <v>6919.56</v>
      </c>
      <c r="ET49" s="19">
        <v>6919.56</v>
      </c>
      <c r="EU49" s="19">
        <v>6919.56</v>
      </c>
      <c r="EV49" s="19">
        <v>6919.56</v>
      </c>
      <c r="EW49" s="19">
        <v>6919.56</v>
      </c>
      <c r="EX49" s="19">
        <v>6919.56</v>
      </c>
      <c r="EY49" s="19">
        <v>6919.56</v>
      </c>
      <c r="EZ49" s="19">
        <v>6919.56</v>
      </c>
      <c r="FA49" s="19">
        <v>6919.56</v>
      </c>
      <c r="FB49" s="19">
        <v>6919.56</v>
      </c>
      <c r="FC49" s="19">
        <v>6919.56</v>
      </c>
      <c r="FD49" s="19">
        <v>6919.56</v>
      </c>
      <c r="FE49" s="19">
        <v>6919.56</v>
      </c>
      <c r="FF49" s="19">
        <v>6919.56</v>
      </c>
      <c r="FG49" s="19">
        <v>6919.56</v>
      </c>
      <c r="FH49" s="19">
        <v>6919.56</v>
      </c>
      <c r="FI49" s="19">
        <v>6919.56</v>
      </c>
      <c r="FJ49" s="19">
        <v>6919.56</v>
      </c>
      <c r="FK49" s="19">
        <v>6919.56</v>
      </c>
      <c r="FL49" s="19">
        <v>6919.56</v>
      </c>
      <c r="FM49" s="19">
        <v>6919.56</v>
      </c>
      <c r="FN49" s="19">
        <v>6919.56</v>
      </c>
      <c r="FO49" s="19">
        <v>6919.56</v>
      </c>
      <c r="FP49" s="19">
        <v>6919.56</v>
      </c>
      <c r="FQ49" s="19">
        <v>6919.56</v>
      </c>
      <c r="FR49" s="19">
        <v>6919.56</v>
      </c>
      <c r="FS49" s="19">
        <v>6919.56</v>
      </c>
      <c r="FT49" s="19">
        <v>6919.56</v>
      </c>
      <c r="FU49" s="19">
        <v>6919.56</v>
      </c>
      <c r="FV49" s="19">
        <v>6919.56</v>
      </c>
      <c r="FW49" s="19">
        <v>6919.56</v>
      </c>
      <c r="FX49" s="19">
        <v>6919.56</v>
      </c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</row>
    <row r="50" spans="1:256" x14ac:dyDescent="0.2">
      <c r="A50" s="8"/>
      <c r="B50" s="19"/>
      <c r="C50" s="5" t="s">
        <v>64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19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19"/>
      <c r="FU50" s="5"/>
      <c r="FV50" s="5"/>
      <c r="FW50" s="5"/>
      <c r="FX50" s="5"/>
      <c r="FY50" s="5"/>
      <c r="FZ50" s="45"/>
      <c r="GA50" s="45"/>
      <c r="GB50" s="46"/>
      <c r="GC50" s="46"/>
      <c r="GD50" s="46"/>
      <c r="GE50" s="19"/>
      <c r="GF50" s="19"/>
      <c r="GG50" s="19"/>
      <c r="GH50" s="19"/>
      <c r="GI50" s="19"/>
      <c r="GJ50" s="19"/>
      <c r="GK50" s="19"/>
      <c r="GL50" s="19"/>
      <c r="GM50" s="19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ht="15.75" x14ac:dyDescent="0.25">
      <c r="A51" s="2"/>
      <c r="B51" s="43" t="s">
        <v>300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2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2"/>
      <c r="FU51" s="8"/>
      <c r="FV51" s="8"/>
      <c r="FW51" s="8"/>
      <c r="FX51" s="8"/>
      <c r="FY51" s="8"/>
      <c r="FZ51" s="45"/>
      <c r="GA51" s="45"/>
      <c r="GB51" s="45"/>
      <c r="GC51" s="45"/>
      <c r="GD51" s="45"/>
      <c r="GE51" s="5"/>
      <c r="GF51" s="5"/>
      <c r="GG51" s="5"/>
      <c r="GH51" s="5"/>
      <c r="GI51" s="5"/>
      <c r="GJ51" s="5"/>
      <c r="GK51" s="5"/>
      <c r="GL51" s="5"/>
      <c r="GM51" s="5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x14ac:dyDescent="0.2">
      <c r="A52" s="69" t="s">
        <v>301</v>
      </c>
      <c r="B52" s="46" t="s">
        <v>302</v>
      </c>
      <c r="C52" s="8">
        <v>478466.97</v>
      </c>
      <c r="D52" s="8">
        <v>1623565.52</v>
      </c>
      <c r="E52" s="8">
        <v>469214.09</v>
      </c>
      <c r="F52" s="8">
        <v>1198258.31</v>
      </c>
      <c r="G52" s="8">
        <v>124829.26999999999</v>
      </c>
      <c r="H52" s="8">
        <v>83311.850000000006</v>
      </c>
      <c r="I52" s="8">
        <v>505185.03</v>
      </c>
      <c r="J52" s="8">
        <v>113029.5</v>
      </c>
      <c r="K52" s="8">
        <v>39011.93</v>
      </c>
      <c r="L52" s="8">
        <v>128008.31</v>
      </c>
      <c r="M52" s="8">
        <v>134251.60999999999</v>
      </c>
      <c r="N52" s="8">
        <v>4267367.83</v>
      </c>
      <c r="O52" s="8">
        <v>922877.13</v>
      </c>
      <c r="P52" s="8">
        <v>25867.17</v>
      </c>
      <c r="Q52" s="8">
        <v>1348091.0499999998</v>
      </c>
      <c r="R52" s="8">
        <v>71235.239999999991</v>
      </c>
      <c r="S52" s="8">
        <v>139643.28</v>
      </c>
      <c r="T52" s="8">
        <v>30514.059999999998</v>
      </c>
      <c r="U52" s="8">
        <v>17232.27</v>
      </c>
      <c r="V52" s="8">
        <v>22587.38</v>
      </c>
      <c r="W52" s="2">
        <v>22726.23</v>
      </c>
      <c r="X52" s="8">
        <v>14635.14</v>
      </c>
      <c r="Y52" s="8">
        <v>23968.05</v>
      </c>
      <c r="Z52" s="8">
        <v>31784.879999999997</v>
      </c>
      <c r="AA52" s="8">
        <v>1562545.72</v>
      </c>
      <c r="AB52" s="8">
        <v>3054596.54</v>
      </c>
      <c r="AC52" s="8">
        <v>87040.37</v>
      </c>
      <c r="AD52" s="8">
        <v>49882.14</v>
      </c>
      <c r="AE52" s="8">
        <v>47667</v>
      </c>
      <c r="AF52" s="8">
        <v>39944.229999999996</v>
      </c>
      <c r="AG52" s="8">
        <v>202292.03</v>
      </c>
      <c r="AH52" s="8">
        <v>105329.95999999999</v>
      </c>
      <c r="AI52" s="8">
        <v>39011.39</v>
      </c>
      <c r="AJ52" s="8">
        <v>26102.79</v>
      </c>
      <c r="AK52" s="8">
        <v>30336.22</v>
      </c>
      <c r="AL52" s="8">
        <v>31431.49</v>
      </c>
      <c r="AM52" s="8">
        <v>31213.69</v>
      </c>
      <c r="AN52" s="8">
        <v>57287.990000000005</v>
      </c>
      <c r="AO52" s="8">
        <v>291824.51</v>
      </c>
      <c r="AP52" s="8">
        <v>4794715.29</v>
      </c>
      <c r="AQ52" s="8">
        <v>40737.279999999999</v>
      </c>
      <c r="AR52" s="8">
        <v>4523979.59</v>
      </c>
      <c r="AS52" s="8">
        <v>440062</v>
      </c>
      <c r="AT52" s="8">
        <v>242023.13</v>
      </c>
      <c r="AU52" s="8">
        <v>35060.949999999997</v>
      </c>
      <c r="AV52" s="8">
        <v>57081.399999999994</v>
      </c>
      <c r="AW52" s="8">
        <v>25382.98</v>
      </c>
      <c r="AX52" s="8">
        <v>17925.38</v>
      </c>
      <c r="AY52" s="8">
        <v>62765.56</v>
      </c>
      <c r="AZ52" s="8">
        <v>602116.33000000007</v>
      </c>
      <c r="BA52" s="8">
        <v>575174.49</v>
      </c>
      <c r="BB52" s="8">
        <v>544069.47</v>
      </c>
      <c r="BC52" s="8">
        <v>991213.39999999991</v>
      </c>
      <c r="BD52" s="8">
        <v>39238.39</v>
      </c>
      <c r="BE52" s="8">
        <v>101151.28</v>
      </c>
      <c r="BF52" s="8">
        <v>1526951.56</v>
      </c>
      <c r="BG52" s="8">
        <v>144600.13</v>
      </c>
      <c r="BH52" s="8">
        <v>92042.82</v>
      </c>
      <c r="BI52" s="8">
        <v>76122.62</v>
      </c>
      <c r="BJ52" s="8">
        <v>481373.28</v>
      </c>
      <c r="BK52" s="8">
        <v>791881.84</v>
      </c>
      <c r="BL52" s="8">
        <v>35733.090000000004</v>
      </c>
      <c r="BM52" s="8">
        <v>58933.87</v>
      </c>
      <c r="BN52" s="8">
        <v>74042.7</v>
      </c>
      <c r="BO52" s="8">
        <v>172321.94</v>
      </c>
      <c r="BP52" s="8">
        <v>49275.32</v>
      </c>
      <c r="BQ52" s="8">
        <v>263420.15000000002</v>
      </c>
      <c r="BR52" s="8">
        <v>300924.21999999997</v>
      </c>
      <c r="BS52" s="8">
        <v>68164.760000000009</v>
      </c>
      <c r="BT52" s="8">
        <v>52839.520000000004</v>
      </c>
      <c r="BU52" s="8">
        <v>46590.990000000005</v>
      </c>
      <c r="BV52" s="8">
        <v>85183.709999999992</v>
      </c>
      <c r="BW52" s="8">
        <v>115878.03</v>
      </c>
      <c r="BX52" s="8">
        <v>10948.91</v>
      </c>
      <c r="BY52" s="8">
        <v>54827.42</v>
      </c>
      <c r="BZ52" s="8">
        <v>25175.909999999996</v>
      </c>
      <c r="CA52" s="8">
        <v>36902.06</v>
      </c>
      <c r="CB52" s="8">
        <v>4973547.04</v>
      </c>
      <c r="CC52" s="8">
        <v>27822.86</v>
      </c>
      <c r="CD52" s="8">
        <v>21157.58</v>
      </c>
      <c r="CE52" s="8">
        <v>50963.08</v>
      </c>
      <c r="CF52" s="8">
        <v>28471.370000000003</v>
      </c>
      <c r="CG52" s="8">
        <v>19871.8</v>
      </c>
      <c r="CH52" s="8">
        <v>17891.559999999998</v>
      </c>
      <c r="CI52" s="8">
        <v>44775.78</v>
      </c>
      <c r="CJ52" s="8">
        <v>55594.68</v>
      </c>
      <c r="CK52" s="8">
        <v>291013.42000000004</v>
      </c>
      <c r="CL52" s="8">
        <v>121264.01</v>
      </c>
      <c r="CM52" s="8">
        <v>105027.3</v>
      </c>
      <c r="CN52" s="8">
        <v>1703395.06</v>
      </c>
      <c r="CO52" s="8">
        <v>988272.78</v>
      </c>
      <c r="CP52" s="8">
        <v>75699.12</v>
      </c>
      <c r="CQ52" s="8">
        <v>69035.14</v>
      </c>
      <c r="CR52" s="8">
        <v>57354.36</v>
      </c>
      <c r="CS52" s="8">
        <v>46273.54</v>
      </c>
      <c r="CT52" s="8">
        <v>31446.51</v>
      </c>
      <c r="CU52" s="8">
        <v>26063.079999999998</v>
      </c>
      <c r="CV52" s="8">
        <v>26367.22</v>
      </c>
      <c r="CW52" s="8">
        <v>43126.590000000004</v>
      </c>
      <c r="CX52" s="8">
        <v>18994.189999999999</v>
      </c>
      <c r="CY52" s="8">
        <v>33754.630000000005</v>
      </c>
      <c r="CZ52" s="8">
        <v>162972.93</v>
      </c>
      <c r="DA52" s="8">
        <v>27080.39</v>
      </c>
      <c r="DB52" s="8">
        <v>28285.52</v>
      </c>
      <c r="DC52" s="8">
        <v>42569.43</v>
      </c>
      <c r="DD52" s="8">
        <v>14451.23</v>
      </c>
      <c r="DE52" s="8">
        <v>19469.77</v>
      </c>
      <c r="DF52" s="8">
        <v>1320170.3500000001</v>
      </c>
      <c r="DG52" s="8">
        <v>26831.93</v>
      </c>
      <c r="DH52" s="8">
        <v>135486.69</v>
      </c>
      <c r="DI52" s="8">
        <v>258784.55</v>
      </c>
      <c r="DJ52" s="8">
        <v>54785.19</v>
      </c>
      <c r="DK52" s="8">
        <v>27101.27</v>
      </c>
      <c r="DL52" s="8">
        <v>392222.19</v>
      </c>
      <c r="DM52" s="8">
        <v>47817.909999999996</v>
      </c>
      <c r="DN52" s="8">
        <v>106197.61</v>
      </c>
      <c r="DO52" s="8">
        <v>142710.85999999999</v>
      </c>
      <c r="DP52" s="8">
        <v>35594.11</v>
      </c>
      <c r="DQ52" s="8">
        <v>50026.240000000005</v>
      </c>
      <c r="DR52" s="8">
        <v>47060.01</v>
      </c>
      <c r="DS52" s="8">
        <v>32710.489999999998</v>
      </c>
      <c r="DT52" s="8">
        <v>5345.8600000000006</v>
      </c>
      <c r="DU52" s="8">
        <v>34752.630000000005</v>
      </c>
      <c r="DV52" s="8">
        <v>22524.98</v>
      </c>
      <c r="DW52" s="8">
        <v>18352.989999999998</v>
      </c>
      <c r="DX52" s="8">
        <v>8773.7999999999993</v>
      </c>
      <c r="DY52" s="8">
        <v>22112.07</v>
      </c>
      <c r="DZ52" s="8">
        <v>183693.59</v>
      </c>
      <c r="EA52" s="8">
        <v>46701.56</v>
      </c>
      <c r="EB52" s="8">
        <v>65246.340000000004</v>
      </c>
      <c r="EC52" s="8">
        <v>27520.589999999997</v>
      </c>
      <c r="ED52" s="8">
        <v>128073.87</v>
      </c>
      <c r="EE52" s="8">
        <v>17592.490000000002</v>
      </c>
      <c r="EF52" s="8">
        <v>44676.41</v>
      </c>
      <c r="EG52" s="8">
        <v>31746.79</v>
      </c>
      <c r="EH52" s="8">
        <v>9085.27</v>
      </c>
      <c r="EI52" s="8">
        <v>401355.35000000003</v>
      </c>
      <c r="EJ52" s="8">
        <v>704864.75</v>
      </c>
      <c r="EK52" s="8">
        <v>65779.429999999993</v>
      </c>
      <c r="EL52" s="8">
        <v>54113.32</v>
      </c>
      <c r="EM52" s="8">
        <v>30636.7</v>
      </c>
      <c r="EN52" s="8">
        <v>48993.22</v>
      </c>
      <c r="EO52" s="8">
        <v>31345.23</v>
      </c>
      <c r="EP52" s="8">
        <v>38888.229999999996</v>
      </c>
      <c r="EQ52" s="8">
        <v>135141.35999999999</v>
      </c>
      <c r="ER52" s="8">
        <v>37804.559999999998</v>
      </c>
      <c r="ES52" s="8">
        <v>26061.85</v>
      </c>
      <c r="ET52" s="8">
        <v>22369.040000000001</v>
      </c>
      <c r="EU52" s="8">
        <v>33195.69</v>
      </c>
      <c r="EV52" s="8">
        <v>0</v>
      </c>
      <c r="EW52" s="8">
        <v>35653.19</v>
      </c>
      <c r="EX52" s="8">
        <v>21881.510000000002</v>
      </c>
      <c r="EY52" s="8">
        <v>10012.02</v>
      </c>
      <c r="EZ52" s="8">
        <v>14161.470000000001</v>
      </c>
      <c r="FA52" s="8">
        <v>262176.28000000003</v>
      </c>
      <c r="FB52" s="8">
        <v>51659.44</v>
      </c>
      <c r="FC52" s="8">
        <v>252824.58999999997</v>
      </c>
      <c r="FD52" s="8">
        <v>60179.67</v>
      </c>
      <c r="FE52" s="8">
        <v>56582.09</v>
      </c>
      <c r="FF52" s="8">
        <v>29886.14</v>
      </c>
      <c r="FG52" s="8">
        <v>12221.83</v>
      </c>
      <c r="FH52" s="8">
        <v>31704.979999999996</v>
      </c>
      <c r="FI52" s="8">
        <v>112916.07</v>
      </c>
      <c r="FJ52" s="8">
        <v>85425.84</v>
      </c>
      <c r="FK52" s="8">
        <v>289725.64</v>
      </c>
      <c r="FL52" s="8">
        <v>207181.6</v>
      </c>
      <c r="FM52" s="8">
        <v>177943.31</v>
      </c>
      <c r="FN52" s="8">
        <v>953012.07000000007</v>
      </c>
      <c r="FO52" s="8">
        <v>130080.63</v>
      </c>
      <c r="FP52" s="8">
        <v>190439.22</v>
      </c>
      <c r="FQ52" s="8">
        <v>117860.82</v>
      </c>
      <c r="FR52" s="8">
        <v>35336.06</v>
      </c>
      <c r="FS52" s="8">
        <v>41567.9</v>
      </c>
      <c r="FT52" s="2">
        <v>29594.120000000003</v>
      </c>
      <c r="FU52" s="8">
        <v>86167.92</v>
      </c>
      <c r="FV52" s="8">
        <v>93380.4</v>
      </c>
      <c r="FW52" s="8">
        <v>59665.240000000005</v>
      </c>
      <c r="FX52" s="8">
        <v>24041.119999999999</v>
      </c>
      <c r="FY52" s="8">
        <v>244787.71000000002</v>
      </c>
      <c r="FZ52" s="46">
        <f>SUM(C52:FY52)</f>
        <v>53013328.159999996</v>
      </c>
      <c r="GA52" s="46"/>
      <c r="GB52" s="45"/>
      <c r="GC52" s="45"/>
      <c r="GD52" s="45"/>
      <c r="GE52" s="5"/>
      <c r="GF52" s="5"/>
      <c r="GG52" s="5"/>
      <c r="GH52" s="5"/>
      <c r="GI52" s="5"/>
      <c r="GJ52" s="5"/>
      <c r="GK52" s="5"/>
      <c r="GL52" s="5"/>
      <c r="GM52" s="5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1:256" x14ac:dyDescent="0.2">
      <c r="A53" s="4" t="s">
        <v>303</v>
      </c>
      <c r="B53" s="2" t="s">
        <v>304</v>
      </c>
      <c r="C53" s="70">
        <v>0</v>
      </c>
      <c r="D53" s="70">
        <v>1599244.3971745363</v>
      </c>
      <c r="E53" s="70">
        <v>105520.91224996683</v>
      </c>
      <c r="F53" s="70">
        <v>621110.08487814374</v>
      </c>
      <c r="G53" s="70">
        <v>24564.796596127526</v>
      </c>
      <c r="H53" s="70">
        <v>5140.5211765837021</v>
      </c>
      <c r="I53" s="70">
        <v>56664.488815021512</v>
      </c>
      <c r="J53" s="70">
        <v>47185.127904548674</v>
      </c>
      <c r="K53" s="70">
        <v>54792.09227390997</v>
      </c>
      <c r="L53" s="70">
        <v>95525.967200636631</v>
      </c>
      <c r="M53" s="70">
        <v>79129.340054859174</v>
      </c>
      <c r="N53" s="70">
        <v>1494867.2241043116</v>
      </c>
      <c r="O53" s="70">
        <v>377992.24341661506</v>
      </c>
      <c r="P53" s="70">
        <v>26829.476106696828</v>
      </c>
      <c r="Q53" s="70">
        <v>1202967.9941209941</v>
      </c>
      <c r="R53" s="70">
        <v>21315.413770761617</v>
      </c>
      <c r="S53" s="70">
        <v>44227.56019294187</v>
      </c>
      <c r="T53" s="70">
        <v>18522.440299469941</v>
      </c>
      <c r="U53" s="70">
        <v>14747.868465620793</v>
      </c>
      <c r="V53" s="70">
        <v>18699.750635953445</v>
      </c>
      <c r="W53" s="71">
        <v>0</v>
      </c>
      <c r="X53" s="70">
        <v>0</v>
      </c>
      <c r="Y53" s="70">
        <v>24660.37100402818</v>
      </c>
      <c r="Z53" s="70">
        <v>21218.727717963506</v>
      </c>
      <c r="AA53" s="70">
        <v>677984.89470876416</v>
      </c>
      <c r="AB53" s="70">
        <v>1014119.2852127189</v>
      </c>
      <c r="AC53" s="70">
        <v>0</v>
      </c>
      <c r="AD53" s="70">
        <v>22211.438680972155</v>
      </c>
      <c r="AE53" s="70">
        <v>17852.464136522936</v>
      </c>
      <c r="AF53" s="70">
        <v>41064.870899688438</v>
      </c>
      <c r="AG53" s="70">
        <v>0</v>
      </c>
      <c r="AH53" s="70">
        <v>283760.22044424457</v>
      </c>
      <c r="AI53" s="70">
        <v>9575.0613440757297</v>
      </c>
      <c r="AJ53" s="70">
        <v>18653.118160964452</v>
      </c>
      <c r="AK53" s="70">
        <v>0</v>
      </c>
      <c r="AL53" s="70">
        <v>6302.7544476652638</v>
      </c>
      <c r="AM53" s="70">
        <v>17610.969545827895</v>
      </c>
      <c r="AN53" s="70">
        <v>4587.2413317006822</v>
      </c>
      <c r="AO53" s="70">
        <v>100528.99448520542</v>
      </c>
      <c r="AP53" s="70">
        <v>1172436.6960256901</v>
      </c>
      <c r="AQ53" s="70">
        <v>19355.405483224829</v>
      </c>
      <c r="AR53" s="70">
        <v>594171.75530906278</v>
      </c>
      <c r="AS53" s="70">
        <v>52388.919631485827</v>
      </c>
      <c r="AT53" s="70">
        <v>51221.291055170957</v>
      </c>
      <c r="AU53" s="70">
        <v>0</v>
      </c>
      <c r="AV53" s="70">
        <v>54820.907514987783</v>
      </c>
      <c r="AW53" s="70">
        <v>0</v>
      </c>
      <c r="AX53" s="70">
        <v>0</v>
      </c>
      <c r="AY53" s="70">
        <v>15569.468311298073</v>
      </c>
      <c r="AZ53" s="70">
        <v>142654.01485890715</v>
      </c>
      <c r="BA53" s="70">
        <v>146492.6949491667</v>
      </c>
      <c r="BB53" s="70">
        <v>129843.76440103939</v>
      </c>
      <c r="BC53" s="70">
        <v>207160.6741272565</v>
      </c>
      <c r="BD53" s="70">
        <v>13052.534736472398</v>
      </c>
      <c r="BE53" s="70">
        <v>46336.824469138824</v>
      </c>
      <c r="BF53" s="70">
        <v>1068309.0625190744</v>
      </c>
      <c r="BG53" s="70">
        <v>0</v>
      </c>
      <c r="BH53" s="70">
        <v>0</v>
      </c>
      <c r="BI53" s="70">
        <v>2252.763782653587</v>
      </c>
      <c r="BJ53" s="70">
        <v>13750.956741055332</v>
      </c>
      <c r="BK53" s="70">
        <v>828782.95646490331</v>
      </c>
      <c r="BL53" s="70">
        <v>1869.7563889596402</v>
      </c>
      <c r="BM53" s="70">
        <v>66422.633708052468</v>
      </c>
      <c r="BN53" s="70">
        <v>66987.951342260247</v>
      </c>
      <c r="BO53" s="70">
        <v>60997.415529610502</v>
      </c>
      <c r="BP53" s="70">
        <v>0</v>
      </c>
      <c r="BQ53" s="70">
        <v>7937.4320894901412</v>
      </c>
      <c r="BR53" s="70">
        <v>68085.455100555249</v>
      </c>
      <c r="BS53" s="70">
        <v>0</v>
      </c>
      <c r="BT53" s="70">
        <v>0</v>
      </c>
      <c r="BU53" s="70">
        <v>17749.734340100695</v>
      </c>
      <c r="BV53" s="70">
        <v>24571.013300130347</v>
      </c>
      <c r="BW53" s="70">
        <v>23454.258291555256</v>
      </c>
      <c r="BX53" s="70">
        <v>0</v>
      </c>
      <c r="BY53" s="70">
        <v>18340.143773971704</v>
      </c>
      <c r="BZ53" s="70">
        <v>8916.970226292151</v>
      </c>
      <c r="CA53" s="70">
        <v>23541.461296869777</v>
      </c>
      <c r="CB53" s="70">
        <v>4521659.3471563552</v>
      </c>
      <c r="CC53" s="70">
        <v>28507.120079665579</v>
      </c>
      <c r="CD53" s="70">
        <v>0</v>
      </c>
      <c r="CE53" s="70">
        <v>18958.956175529882</v>
      </c>
      <c r="CF53" s="70">
        <v>0</v>
      </c>
      <c r="CG53" s="70">
        <v>40751.244446803074</v>
      </c>
      <c r="CH53" s="70">
        <v>0</v>
      </c>
      <c r="CI53" s="70">
        <v>16903.316112682522</v>
      </c>
      <c r="CJ53" s="70">
        <v>10036.074309297823</v>
      </c>
      <c r="CK53" s="70">
        <v>40090.657536804269</v>
      </c>
      <c r="CL53" s="70">
        <v>78183.724549446735</v>
      </c>
      <c r="CM53" s="70">
        <v>68531.10631298981</v>
      </c>
      <c r="CN53" s="70">
        <v>720076.19917255524</v>
      </c>
      <c r="CO53" s="70">
        <v>326139.79416443477</v>
      </c>
      <c r="CP53" s="70">
        <v>0</v>
      </c>
      <c r="CQ53" s="70">
        <v>75008.244327776236</v>
      </c>
      <c r="CR53" s="70">
        <v>12338.091505189252</v>
      </c>
      <c r="CS53" s="70">
        <v>12143.407105052127</v>
      </c>
      <c r="CT53" s="70">
        <v>0</v>
      </c>
      <c r="CU53" s="70">
        <v>9714.9169330463883</v>
      </c>
      <c r="CV53" s="70">
        <v>19474.412982917518</v>
      </c>
      <c r="CW53" s="70">
        <v>12243.234200677001</v>
      </c>
      <c r="CX53" s="70">
        <v>41025.711356534703</v>
      </c>
      <c r="CY53" s="70">
        <v>21057.049688275776</v>
      </c>
      <c r="CZ53" s="70">
        <v>111390.13314533034</v>
      </c>
      <c r="DA53" s="70">
        <v>28358.504319917291</v>
      </c>
      <c r="DB53" s="70">
        <v>43218.720553572661</v>
      </c>
      <c r="DC53" s="70">
        <v>50325.422018398764</v>
      </c>
      <c r="DD53" s="70">
        <v>0</v>
      </c>
      <c r="DE53" s="70">
        <v>6009.1997405239217</v>
      </c>
      <c r="DF53" s="70">
        <v>2064397.7630154118</v>
      </c>
      <c r="DG53" s="70">
        <v>10666.067104308577</v>
      </c>
      <c r="DH53" s="70">
        <v>55143.979733867018</v>
      </c>
      <c r="DI53" s="70">
        <v>190941.31612127979</v>
      </c>
      <c r="DJ53" s="70">
        <v>43925.743346191841</v>
      </c>
      <c r="DK53" s="70">
        <v>0</v>
      </c>
      <c r="DL53" s="70">
        <v>104177.60550387064</v>
      </c>
      <c r="DM53" s="70">
        <v>0</v>
      </c>
      <c r="DN53" s="70">
        <v>52768.704949448111</v>
      </c>
      <c r="DO53" s="70">
        <v>90844.558961117044</v>
      </c>
      <c r="DP53" s="70">
        <v>20327.307779183113</v>
      </c>
      <c r="DQ53" s="70">
        <v>38438.938817505747</v>
      </c>
      <c r="DR53" s="70">
        <v>53113.04551713547</v>
      </c>
      <c r="DS53" s="70">
        <v>47997.672472623017</v>
      </c>
      <c r="DT53" s="70">
        <v>6576.5305330225319</v>
      </c>
      <c r="DU53" s="70">
        <v>37712.034300874329</v>
      </c>
      <c r="DV53" s="70">
        <v>9129.8515976031413</v>
      </c>
      <c r="DW53" s="70">
        <v>16391.465795326105</v>
      </c>
      <c r="DX53" s="70">
        <v>18497.307294007616</v>
      </c>
      <c r="DY53" s="70">
        <v>0</v>
      </c>
      <c r="DZ53" s="70">
        <v>23726.987928834224</v>
      </c>
      <c r="EA53" s="70">
        <v>0</v>
      </c>
      <c r="EB53" s="70">
        <v>28390.920947543862</v>
      </c>
      <c r="EC53" s="70">
        <v>67059.080613918501</v>
      </c>
      <c r="ED53" s="70">
        <v>15812.711028837113</v>
      </c>
      <c r="EE53" s="70">
        <v>13615.61622640823</v>
      </c>
      <c r="EF53" s="70">
        <v>33561.884229647178</v>
      </c>
      <c r="EG53" s="70">
        <v>9762.5150661570406</v>
      </c>
      <c r="EH53" s="70">
        <v>13126.429414984896</v>
      </c>
      <c r="EI53" s="70">
        <v>229300.6692003613</v>
      </c>
      <c r="EJ53" s="70">
        <v>209332.09284872308</v>
      </c>
      <c r="EK53" s="70">
        <v>21441.155465670134</v>
      </c>
      <c r="EL53" s="70">
        <v>41086.376600851661</v>
      </c>
      <c r="EM53" s="70">
        <v>15168.949629295656</v>
      </c>
      <c r="EN53" s="70">
        <v>20230.033012616579</v>
      </c>
      <c r="EO53" s="70">
        <v>49783.113123623654</v>
      </c>
      <c r="EP53" s="70">
        <v>24991.277050298893</v>
      </c>
      <c r="EQ53" s="70">
        <v>107766.66460562935</v>
      </c>
      <c r="ER53" s="70">
        <v>24081.944935319818</v>
      </c>
      <c r="ES53" s="70">
        <v>11950.133463336098</v>
      </c>
      <c r="ET53" s="70">
        <v>0</v>
      </c>
      <c r="EU53" s="70">
        <v>34381.123008147391</v>
      </c>
      <c r="EV53" s="70">
        <v>0</v>
      </c>
      <c r="EW53" s="70">
        <v>44354.562905217623</v>
      </c>
      <c r="EX53" s="70">
        <v>0</v>
      </c>
      <c r="EY53" s="70">
        <v>0</v>
      </c>
      <c r="EZ53" s="70">
        <v>4878.8777662740649</v>
      </c>
      <c r="FA53" s="70">
        <v>37729.809334533042</v>
      </c>
      <c r="FB53" s="70">
        <v>0</v>
      </c>
      <c r="FC53" s="70">
        <v>55260.169288021098</v>
      </c>
      <c r="FD53" s="70">
        <v>21969.553501773527</v>
      </c>
      <c r="FE53" s="70">
        <v>12604.331014012778</v>
      </c>
      <c r="FF53" s="70">
        <v>24376.071175605204</v>
      </c>
      <c r="FG53" s="70">
        <v>20324.363353134169</v>
      </c>
      <c r="FH53" s="70">
        <v>4480.974373442481</v>
      </c>
      <c r="FI53" s="70">
        <v>96711.821576003334</v>
      </c>
      <c r="FJ53" s="70">
        <v>69894.624419811094</v>
      </c>
      <c r="FK53" s="70">
        <v>95993.887380016167</v>
      </c>
      <c r="FL53" s="70">
        <v>92024.447607150869</v>
      </c>
      <c r="FM53" s="70">
        <v>53545.272397861161</v>
      </c>
      <c r="FN53" s="70">
        <v>251241.93180525786</v>
      </c>
      <c r="FO53" s="70">
        <v>79528.631633686207</v>
      </c>
      <c r="FP53" s="70">
        <v>66478.609051480467</v>
      </c>
      <c r="FQ53" s="70">
        <v>9895.2167690067163</v>
      </c>
      <c r="FR53" s="70">
        <v>43990.920126342171</v>
      </c>
      <c r="FS53" s="70">
        <v>28244.422564144177</v>
      </c>
      <c r="FT53" s="71">
        <v>30437.515860768461</v>
      </c>
      <c r="FU53" s="70">
        <v>39837.055009340278</v>
      </c>
      <c r="FV53" s="70">
        <v>0</v>
      </c>
      <c r="FW53" s="70">
        <v>27802.217593534097</v>
      </c>
      <c r="FX53" s="70">
        <v>13951.534183871552</v>
      </c>
      <c r="FY53" s="8">
        <v>18333</v>
      </c>
      <c r="FZ53" s="46">
        <f t="shared" ref="FZ53:FZ58" si="15">SUM(C53:FY53)</f>
        <v>24528307.007153515</v>
      </c>
      <c r="GA53" s="46"/>
      <c r="GB53" s="8"/>
      <c r="GC53" s="8"/>
      <c r="GD53" s="8"/>
      <c r="GE53" s="8"/>
      <c r="GF53" s="8"/>
      <c r="GG53" s="5"/>
      <c r="GH53" s="8"/>
      <c r="GI53" s="8"/>
      <c r="GJ53" s="8"/>
      <c r="GK53" s="8"/>
      <c r="GL53" s="8"/>
      <c r="GM53" s="8"/>
    </row>
    <row r="54" spans="1:256" x14ac:dyDescent="0.2">
      <c r="A54" s="4" t="s">
        <v>305</v>
      </c>
      <c r="B54" s="2" t="s">
        <v>306</v>
      </c>
      <c r="C54" s="8">
        <v>231023</v>
      </c>
      <c r="D54" s="8">
        <v>852344</v>
      </c>
      <c r="E54" s="8">
        <v>398892</v>
      </c>
      <c r="F54" s="8">
        <v>277971</v>
      </c>
      <c r="G54" s="8">
        <v>7927</v>
      </c>
      <c r="H54" s="8">
        <v>5388</v>
      </c>
      <c r="I54" s="8">
        <v>480839</v>
      </c>
      <c r="J54" s="8">
        <v>18339</v>
      </c>
      <c r="K54" s="8">
        <v>5284</v>
      </c>
      <c r="L54" s="8">
        <v>55510</v>
      </c>
      <c r="M54" s="8">
        <v>60820</v>
      </c>
      <c r="N54" s="8">
        <v>379287</v>
      </c>
      <c r="O54" s="8">
        <v>63924</v>
      </c>
      <c r="P54" s="8">
        <v>3511</v>
      </c>
      <c r="Q54" s="8">
        <v>2681777</v>
      </c>
      <c r="R54" s="8">
        <v>69</v>
      </c>
      <c r="S54" s="8">
        <v>23917</v>
      </c>
      <c r="T54" s="8">
        <v>103</v>
      </c>
      <c r="U54" s="8">
        <v>0</v>
      </c>
      <c r="V54" s="8">
        <v>34</v>
      </c>
      <c r="W54" s="2">
        <v>34</v>
      </c>
      <c r="X54" s="8">
        <v>0</v>
      </c>
      <c r="Y54" s="8">
        <v>869</v>
      </c>
      <c r="Z54" s="8">
        <v>4346</v>
      </c>
      <c r="AA54" s="8">
        <v>349014</v>
      </c>
      <c r="AB54" s="8">
        <v>270115</v>
      </c>
      <c r="AC54" s="8">
        <v>869</v>
      </c>
      <c r="AD54" s="8">
        <v>4553</v>
      </c>
      <c r="AE54" s="8">
        <v>0</v>
      </c>
      <c r="AF54" s="8">
        <v>1007</v>
      </c>
      <c r="AG54" s="8">
        <v>34</v>
      </c>
      <c r="AH54" s="8">
        <v>0</v>
      </c>
      <c r="AI54" s="8">
        <v>34</v>
      </c>
      <c r="AJ54" s="8">
        <v>2117</v>
      </c>
      <c r="AK54" s="8">
        <v>34</v>
      </c>
      <c r="AL54" s="8">
        <v>8796</v>
      </c>
      <c r="AM54" s="8">
        <v>34</v>
      </c>
      <c r="AN54" s="8">
        <v>0</v>
      </c>
      <c r="AO54" s="8">
        <v>40345</v>
      </c>
      <c r="AP54" s="8">
        <v>3478817</v>
      </c>
      <c r="AQ54" s="8">
        <v>1</v>
      </c>
      <c r="AR54" s="8">
        <v>332725</v>
      </c>
      <c r="AS54" s="8">
        <v>327797</v>
      </c>
      <c r="AT54" s="8">
        <v>6326</v>
      </c>
      <c r="AU54" s="8">
        <v>0</v>
      </c>
      <c r="AV54" s="8">
        <v>0</v>
      </c>
      <c r="AW54" s="8">
        <v>938</v>
      </c>
      <c r="AX54" s="8">
        <v>0</v>
      </c>
      <c r="AY54" s="8">
        <v>0</v>
      </c>
      <c r="AZ54" s="8">
        <v>294531</v>
      </c>
      <c r="BA54" s="8">
        <v>35242</v>
      </c>
      <c r="BB54" s="8">
        <v>55801</v>
      </c>
      <c r="BC54" s="8">
        <v>407697</v>
      </c>
      <c r="BD54" s="8">
        <v>13467</v>
      </c>
      <c r="BE54" s="8">
        <v>904</v>
      </c>
      <c r="BF54" s="8">
        <v>76973</v>
      </c>
      <c r="BG54" s="8">
        <v>11016</v>
      </c>
      <c r="BH54" s="8">
        <v>1876</v>
      </c>
      <c r="BI54" s="8">
        <v>1945</v>
      </c>
      <c r="BJ54" s="8">
        <v>26024</v>
      </c>
      <c r="BK54" s="8">
        <v>88942</v>
      </c>
      <c r="BL54" s="8">
        <v>0</v>
      </c>
      <c r="BM54" s="8">
        <v>69</v>
      </c>
      <c r="BN54" s="8">
        <v>1007</v>
      </c>
      <c r="BO54" s="8">
        <v>1945</v>
      </c>
      <c r="BP54" s="8">
        <v>0</v>
      </c>
      <c r="BQ54" s="8">
        <v>255364</v>
      </c>
      <c r="BR54" s="8">
        <v>111355</v>
      </c>
      <c r="BS54" s="8">
        <v>30552</v>
      </c>
      <c r="BT54" s="8">
        <v>0</v>
      </c>
      <c r="BU54" s="8">
        <v>2745</v>
      </c>
      <c r="BV54" s="8">
        <v>15362</v>
      </c>
      <c r="BW54" s="8">
        <v>21688</v>
      </c>
      <c r="BX54" s="8">
        <v>0</v>
      </c>
      <c r="BY54" s="8">
        <v>1007</v>
      </c>
      <c r="BZ54" s="8">
        <v>869</v>
      </c>
      <c r="CA54" s="8">
        <v>3511</v>
      </c>
      <c r="CB54" s="8">
        <v>788954</v>
      </c>
      <c r="CC54" s="8">
        <v>869</v>
      </c>
      <c r="CD54" s="8">
        <v>0</v>
      </c>
      <c r="CE54" s="8">
        <v>0</v>
      </c>
      <c r="CF54" s="8">
        <v>34</v>
      </c>
      <c r="CG54" s="8">
        <v>0</v>
      </c>
      <c r="CH54" s="8">
        <v>2745</v>
      </c>
      <c r="CI54" s="8">
        <v>20224</v>
      </c>
      <c r="CJ54" s="8">
        <v>51061</v>
      </c>
      <c r="CK54" s="8">
        <v>29226</v>
      </c>
      <c r="CL54" s="8">
        <v>2677</v>
      </c>
      <c r="CM54" s="8">
        <v>4415</v>
      </c>
      <c r="CN54" s="8">
        <v>272834</v>
      </c>
      <c r="CO54" s="8">
        <v>75484</v>
      </c>
      <c r="CP54" s="8">
        <v>23185</v>
      </c>
      <c r="CQ54" s="8">
        <v>4621</v>
      </c>
      <c r="CR54" s="8">
        <v>0</v>
      </c>
      <c r="CS54" s="8">
        <v>2608</v>
      </c>
      <c r="CT54" s="8">
        <v>0</v>
      </c>
      <c r="CU54" s="8">
        <v>0</v>
      </c>
      <c r="CV54" s="8">
        <v>0</v>
      </c>
      <c r="CW54" s="8">
        <v>0</v>
      </c>
      <c r="CX54" s="8">
        <v>5491</v>
      </c>
      <c r="CY54" s="8">
        <v>0</v>
      </c>
      <c r="CZ54" s="8">
        <v>11404</v>
      </c>
      <c r="DA54" s="8">
        <v>0</v>
      </c>
      <c r="DB54" s="8">
        <v>0</v>
      </c>
      <c r="DC54" s="8">
        <v>0</v>
      </c>
      <c r="DD54" s="8">
        <v>869</v>
      </c>
      <c r="DE54" s="8">
        <v>869</v>
      </c>
      <c r="DF54" s="8">
        <v>109082</v>
      </c>
      <c r="DG54" s="8">
        <v>0</v>
      </c>
      <c r="DH54" s="8">
        <v>20396</v>
      </c>
      <c r="DI54" s="8">
        <v>12582</v>
      </c>
      <c r="DJ54" s="8">
        <v>275</v>
      </c>
      <c r="DK54" s="8">
        <v>1248</v>
      </c>
      <c r="DL54" s="8">
        <v>122321</v>
      </c>
      <c r="DM54" s="8">
        <v>0</v>
      </c>
      <c r="DN54" s="8">
        <v>10446</v>
      </c>
      <c r="DO54" s="8">
        <v>123869</v>
      </c>
      <c r="DP54" s="8">
        <v>0</v>
      </c>
      <c r="DQ54" s="8">
        <v>15190</v>
      </c>
      <c r="DR54" s="8">
        <v>1179</v>
      </c>
      <c r="DS54" s="8">
        <v>7160</v>
      </c>
      <c r="DT54" s="8">
        <v>2711</v>
      </c>
      <c r="DU54" s="8">
        <v>0</v>
      </c>
      <c r="DV54" s="8">
        <v>0</v>
      </c>
      <c r="DW54" s="8">
        <v>0</v>
      </c>
      <c r="DX54" s="8">
        <v>103</v>
      </c>
      <c r="DY54" s="8">
        <v>1842</v>
      </c>
      <c r="DZ54" s="8">
        <v>34</v>
      </c>
      <c r="EA54" s="8">
        <v>103</v>
      </c>
      <c r="EB54" s="8">
        <v>24821</v>
      </c>
      <c r="EC54" s="8">
        <v>138</v>
      </c>
      <c r="ED54" s="8">
        <v>17513</v>
      </c>
      <c r="EE54" s="8">
        <v>972</v>
      </c>
      <c r="EF54" s="8">
        <v>17135</v>
      </c>
      <c r="EG54" s="8">
        <v>3089</v>
      </c>
      <c r="EH54" s="8">
        <v>103</v>
      </c>
      <c r="EI54" s="8">
        <v>138396</v>
      </c>
      <c r="EJ54" s="8">
        <v>16988</v>
      </c>
      <c r="EK54" s="8">
        <v>7160</v>
      </c>
      <c r="EL54" s="8">
        <v>34</v>
      </c>
      <c r="EM54" s="8">
        <v>275</v>
      </c>
      <c r="EN54" s="8">
        <v>17732</v>
      </c>
      <c r="EO54" s="8">
        <v>2714</v>
      </c>
      <c r="EP54" s="8">
        <v>1742</v>
      </c>
      <c r="EQ54" s="8">
        <v>37475</v>
      </c>
      <c r="ER54" s="8">
        <v>5287</v>
      </c>
      <c r="ES54" s="8">
        <v>2611</v>
      </c>
      <c r="ET54" s="8">
        <v>69</v>
      </c>
      <c r="EU54" s="8">
        <v>35036</v>
      </c>
      <c r="EV54" s="8">
        <v>972</v>
      </c>
      <c r="EW54" s="8">
        <v>3708</v>
      </c>
      <c r="EX54" s="8">
        <v>869</v>
      </c>
      <c r="EY54" s="8">
        <v>275</v>
      </c>
      <c r="EZ54" s="8">
        <v>0</v>
      </c>
      <c r="FA54" s="8">
        <v>127846</v>
      </c>
      <c r="FB54" s="8">
        <v>3580</v>
      </c>
      <c r="FC54" s="8">
        <v>9803</v>
      </c>
      <c r="FD54" s="8">
        <v>2642</v>
      </c>
      <c r="FE54" s="8">
        <v>4587</v>
      </c>
      <c r="FF54" s="8">
        <v>0</v>
      </c>
      <c r="FG54" s="8">
        <v>103</v>
      </c>
      <c r="FH54" s="8">
        <v>34</v>
      </c>
      <c r="FI54" s="8">
        <v>18898</v>
      </c>
      <c r="FJ54" s="8">
        <v>7367</v>
      </c>
      <c r="FK54" s="8">
        <v>47893</v>
      </c>
      <c r="FL54" s="8">
        <v>4828</v>
      </c>
      <c r="FM54" s="8">
        <v>14483</v>
      </c>
      <c r="FN54" s="8">
        <v>726930</v>
      </c>
      <c r="FO54" s="8">
        <v>3366</v>
      </c>
      <c r="FP54" s="8">
        <v>75119</v>
      </c>
      <c r="FQ54" s="8">
        <v>17766</v>
      </c>
      <c r="FR54" s="8">
        <v>907</v>
      </c>
      <c r="FS54" s="8">
        <v>0</v>
      </c>
      <c r="FT54" s="2">
        <v>0</v>
      </c>
      <c r="FU54" s="8">
        <v>41365</v>
      </c>
      <c r="FV54" s="8">
        <v>16966</v>
      </c>
      <c r="FW54" s="8">
        <v>1810</v>
      </c>
      <c r="FX54" s="8">
        <v>0</v>
      </c>
      <c r="FY54" s="8">
        <v>216866</v>
      </c>
      <c r="FZ54" s="46">
        <f t="shared" si="15"/>
        <v>15240040</v>
      </c>
      <c r="GA54" s="46"/>
      <c r="GB54" s="70"/>
      <c r="GC54" s="70"/>
      <c r="GD54" s="70"/>
      <c r="GE54" s="72"/>
      <c r="GF54" s="72"/>
      <c r="GG54" s="72"/>
      <c r="GH54" s="72"/>
      <c r="GI54" s="72"/>
      <c r="GJ54" s="72"/>
      <c r="GK54" s="72"/>
      <c r="GL54" s="72"/>
      <c r="GM54" s="72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</row>
    <row r="55" spans="1:256" x14ac:dyDescent="0.2">
      <c r="A55" s="4" t="s">
        <v>307</v>
      </c>
      <c r="B55" s="2" t="s">
        <v>308</v>
      </c>
      <c r="C55" s="8">
        <v>716297</v>
      </c>
      <c r="D55" s="8">
        <v>4772370</v>
      </c>
      <c r="E55" s="8">
        <v>991769</v>
      </c>
      <c r="F55" s="8">
        <v>1271512</v>
      </c>
      <c r="G55" s="8">
        <v>59250</v>
      </c>
      <c r="H55" s="8">
        <v>63585</v>
      </c>
      <c r="I55" s="8">
        <v>1485797</v>
      </c>
      <c r="J55" s="8">
        <v>136805</v>
      </c>
      <c r="K55" s="8">
        <v>12524</v>
      </c>
      <c r="L55" s="8">
        <v>652615</v>
      </c>
      <c r="M55" s="8">
        <v>314128</v>
      </c>
      <c r="N55" s="8">
        <v>7149487</v>
      </c>
      <c r="O55" s="8">
        <v>2389016</v>
      </c>
      <c r="P55" s="8">
        <v>8671</v>
      </c>
      <c r="Q55" s="8">
        <v>4803913</v>
      </c>
      <c r="R55" s="8">
        <v>29384</v>
      </c>
      <c r="S55" s="8">
        <v>77555</v>
      </c>
      <c r="T55" s="8">
        <v>6262</v>
      </c>
      <c r="U55" s="8">
        <v>5299</v>
      </c>
      <c r="V55" s="8">
        <v>19268</v>
      </c>
      <c r="W55" s="2">
        <v>17823</v>
      </c>
      <c r="X55" s="8">
        <v>2409</v>
      </c>
      <c r="Y55" s="8">
        <v>44799</v>
      </c>
      <c r="Z55" s="8">
        <v>8671</v>
      </c>
      <c r="AA55" s="8">
        <v>2534835</v>
      </c>
      <c r="AB55" s="8">
        <v>4370763</v>
      </c>
      <c r="AC55" s="8">
        <v>50579</v>
      </c>
      <c r="AD55" s="8">
        <v>63585</v>
      </c>
      <c r="AE55" s="8">
        <v>3372</v>
      </c>
      <c r="AF55" s="8">
        <v>16860</v>
      </c>
      <c r="AG55" s="8">
        <v>181068</v>
      </c>
      <c r="AH55" s="8">
        <v>42390</v>
      </c>
      <c r="AI55" s="8">
        <v>14451</v>
      </c>
      <c r="AJ55" s="8">
        <v>15415</v>
      </c>
      <c r="AK55" s="8">
        <v>9634</v>
      </c>
      <c r="AL55" s="8">
        <v>14451</v>
      </c>
      <c r="AM55" s="8">
        <v>32756</v>
      </c>
      <c r="AN55" s="8">
        <v>28902</v>
      </c>
      <c r="AO55" s="8">
        <v>834600</v>
      </c>
      <c r="AP55" s="8">
        <v>12595332</v>
      </c>
      <c r="AQ55" s="8">
        <v>14451</v>
      </c>
      <c r="AR55" s="8">
        <v>5216329</v>
      </c>
      <c r="AS55" s="8">
        <v>236037</v>
      </c>
      <c r="AT55" s="8">
        <v>368808</v>
      </c>
      <c r="AU55" s="8">
        <v>16378</v>
      </c>
      <c r="AV55" s="8">
        <v>19268</v>
      </c>
      <c r="AW55" s="8">
        <v>18305</v>
      </c>
      <c r="AX55" s="8">
        <v>8189</v>
      </c>
      <c r="AY55" s="8">
        <v>35165</v>
      </c>
      <c r="AZ55" s="8">
        <v>1773586</v>
      </c>
      <c r="BA55" s="8">
        <v>1554221</v>
      </c>
      <c r="BB55" s="8">
        <v>1014080</v>
      </c>
      <c r="BC55" s="8">
        <v>3936654</v>
      </c>
      <c r="BD55" s="8">
        <v>279065</v>
      </c>
      <c r="BE55" s="8">
        <v>55878</v>
      </c>
      <c r="BF55" s="8">
        <v>1977840</v>
      </c>
      <c r="BG55" s="8">
        <v>63585</v>
      </c>
      <c r="BH55" s="8">
        <v>32756</v>
      </c>
      <c r="BI55" s="8">
        <v>18787</v>
      </c>
      <c r="BJ55" s="8">
        <v>637610</v>
      </c>
      <c r="BK55" s="8">
        <v>1431412</v>
      </c>
      <c r="BL55" s="8">
        <v>13970</v>
      </c>
      <c r="BM55" s="8">
        <v>27457</v>
      </c>
      <c r="BN55" s="8">
        <v>813897</v>
      </c>
      <c r="BO55" s="8">
        <v>146921</v>
      </c>
      <c r="BP55" s="8">
        <v>21677</v>
      </c>
      <c r="BQ55" s="8">
        <v>183049</v>
      </c>
      <c r="BR55" s="8">
        <v>162817</v>
      </c>
      <c r="BS55" s="8">
        <v>52988</v>
      </c>
      <c r="BT55" s="8">
        <v>23604</v>
      </c>
      <c r="BU55" s="8">
        <v>73934.3</v>
      </c>
      <c r="BV55" s="8">
        <v>67439</v>
      </c>
      <c r="BW55" s="8">
        <v>178046.74</v>
      </c>
      <c r="BX55" s="8">
        <v>482</v>
      </c>
      <c r="BY55" s="8">
        <v>33238</v>
      </c>
      <c r="BZ55" s="8">
        <v>7226</v>
      </c>
      <c r="CA55" s="8">
        <v>24085</v>
      </c>
      <c r="CB55" s="8">
        <v>12085660</v>
      </c>
      <c r="CC55" s="8">
        <v>11079</v>
      </c>
      <c r="CD55" s="8">
        <v>482</v>
      </c>
      <c r="CE55" s="8">
        <v>10598</v>
      </c>
      <c r="CF55" s="8">
        <v>6744</v>
      </c>
      <c r="CG55" s="8">
        <v>11079</v>
      </c>
      <c r="CH55" s="8">
        <v>4335</v>
      </c>
      <c r="CI55" s="8">
        <v>38055</v>
      </c>
      <c r="CJ55" s="8">
        <v>92488</v>
      </c>
      <c r="CK55" s="8">
        <v>232183</v>
      </c>
      <c r="CL55" s="8">
        <v>49616</v>
      </c>
      <c r="CM55" s="8">
        <v>49134</v>
      </c>
      <c r="CN55" s="8">
        <v>3343733</v>
      </c>
      <c r="CO55" s="8">
        <v>2311252</v>
      </c>
      <c r="CP55" s="8">
        <v>165157</v>
      </c>
      <c r="CQ55" s="8">
        <v>95378</v>
      </c>
      <c r="CR55" s="8">
        <v>10598</v>
      </c>
      <c r="CS55" s="8">
        <v>19268</v>
      </c>
      <c r="CT55" s="8">
        <v>11561</v>
      </c>
      <c r="CU55" s="8">
        <v>25530</v>
      </c>
      <c r="CV55" s="8">
        <v>3372</v>
      </c>
      <c r="CW55" s="8">
        <v>22640</v>
      </c>
      <c r="CX55" s="8">
        <v>44799</v>
      </c>
      <c r="CY55" s="8">
        <v>6262</v>
      </c>
      <c r="CZ55" s="8">
        <v>527605</v>
      </c>
      <c r="DA55" s="8">
        <v>13488</v>
      </c>
      <c r="DB55" s="8">
        <v>17823</v>
      </c>
      <c r="DC55" s="8">
        <v>6744</v>
      </c>
      <c r="DD55" s="8">
        <v>22166.63</v>
      </c>
      <c r="DE55" s="8">
        <v>11561</v>
      </c>
      <c r="DF55" s="8">
        <v>3277264</v>
      </c>
      <c r="DG55" s="8">
        <v>4817</v>
      </c>
      <c r="DH55" s="8">
        <v>378487</v>
      </c>
      <c r="DI55" s="8">
        <v>217250</v>
      </c>
      <c r="DJ55" s="8">
        <v>42872</v>
      </c>
      <c r="DK55" s="8">
        <v>19750</v>
      </c>
      <c r="DL55" s="8">
        <v>884952</v>
      </c>
      <c r="DM55" s="8">
        <v>20232</v>
      </c>
      <c r="DN55" s="8">
        <v>77555</v>
      </c>
      <c r="DO55" s="8">
        <v>412652</v>
      </c>
      <c r="DP55" s="8">
        <v>9152</v>
      </c>
      <c r="DQ55" s="8">
        <v>24567</v>
      </c>
      <c r="DR55" s="8">
        <v>109348</v>
      </c>
      <c r="DS55" s="8">
        <v>48652</v>
      </c>
      <c r="DT55" s="8">
        <v>3372</v>
      </c>
      <c r="DU55" s="8">
        <v>14451</v>
      </c>
      <c r="DV55" s="8">
        <v>10116</v>
      </c>
      <c r="DW55" s="8">
        <v>14451</v>
      </c>
      <c r="DX55" s="8">
        <v>12524</v>
      </c>
      <c r="DY55" s="8">
        <v>15415</v>
      </c>
      <c r="DZ55" s="8">
        <v>75146</v>
      </c>
      <c r="EA55" s="8">
        <v>119290.87</v>
      </c>
      <c r="EB55" s="8">
        <v>44799</v>
      </c>
      <c r="EC55" s="8">
        <v>13488</v>
      </c>
      <c r="ED55" s="8">
        <v>154416.24</v>
      </c>
      <c r="EE55" s="8">
        <v>11079</v>
      </c>
      <c r="EF55" s="8">
        <v>115610</v>
      </c>
      <c r="EG55" s="8">
        <v>17823</v>
      </c>
      <c r="EH55" s="8">
        <v>9634</v>
      </c>
      <c r="EI55" s="8">
        <v>2767198</v>
      </c>
      <c r="EJ55" s="8">
        <v>1112063</v>
      </c>
      <c r="EK55" s="8">
        <v>119978</v>
      </c>
      <c r="EL55" s="8">
        <v>35646</v>
      </c>
      <c r="EM55" s="8">
        <v>46244</v>
      </c>
      <c r="EN55" s="8">
        <v>61177</v>
      </c>
      <c r="EO55" s="8">
        <v>11079</v>
      </c>
      <c r="EP55" s="8">
        <v>50098</v>
      </c>
      <c r="EQ55" s="8">
        <v>383320.11</v>
      </c>
      <c r="ER55" s="8">
        <v>84916.53</v>
      </c>
      <c r="ES55" s="8">
        <v>6744</v>
      </c>
      <c r="ET55" s="8">
        <v>9152</v>
      </c>
      <c r="EU55" s="8">
        <v>31793</v>
      </c>
      <c r="EV55" s="8">
        <v>3854</v>
      </c>
      <c r="EW55" s="8">
        <v>25530</v>
      </c>
      <c r="EX55" s="8">
        <v>17823</v>
      </c>
      <c r="EY55" s="8">
        <v>20713</v>
      </c>
      <c r="EZ55" s="8">
        <v>12524</v>
      </c>
      <c r="FA55" s="8">
        <v>427331.58</v>
      </c>
      <c r="FB55" s="8">
        <v>74106</v>
      </c>
      <c r="FC55" s="8">
        <v>165226</v>
      </c>
      <c r="FD55" s="8">
        <v>28902</v>
      </c>
      <c r="FE55" s="8">
        <v>7226</v>
      </c>
      <c r="FF55" s="8">
        <v>6262</v>
      </c>
      <c r="FG55" s="8">
        <v>2409</v>
      </c>
      <c r="FH55" s="8">
        <v>5780</v>
      </c>
      <c r="FI55" s="8">
        <v>138732</v>
      </c>
      <c r="FJ55" s="8">
        <v>70811</v>
      </c>
      <c r="FK55" s="8">
        <v>101640</v>
      </c>
      <c r="FL55" s="8">
        <v>409832</v>
      </c>
      <c r="FM55" s="8">
        <v>142585</v>
      </c>
      <c r="FN55" s="8">
        <v>2746840</v>
      </c>
      <c r="FO55" s="8">
        <v>189164</v>
      </c>
      <c r="FP55" s="8">
        <v>524436</v>
      </c>
      <c r="FQ55" s="8">
        <v>71293</v>
      </c>
      <c r="FR55" s="8">
        <v>8671</v>
      </c>
      <c r="FS55" s="8">
        <v>5000</v>
      </c>
      <c r="FT55" s="2">
        <v>6833.27</v>
      </c>
      <c r="FU55" s="8">
        <v>50098</v>
      </c>
      <c r="FV55" s="8">
        <v>56841</v>
      </c>
      <c r="FW55" s="8">
        <v>5299</v>
      </c>
      <c r="FX55" s="8">
        <v>2890</v>
      </c>
      <c r="FY55" s="8">
        <v>54094.022967342411</v>
      </c>
      <c r="FZ55" s="46">
        <f t="shared" si="15"/>
        <v>101899147.29296732</v>
      </c>
      <c r="GA55" s="46"/>
      <c r="GB55" s="8"/>
      <c r="GC55" s="8"/>
      <c r="GD55" s="8"/>
      <c r="GE55" s="5"/>
      <c r="GF55" s="5"/>
      <c r="GG55" s="5"/>
      <c r="GH55" s="5"/>
      <c r="GI55" s="5"/>
      <c r="GJ55" s="5"/>
      <c r="GK55" s="5"/>
      <c r="GL55" s="5"/>
      <c r="GM55" s="5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</row>
    <row r="56" spans="1:256" x14ac:dyDescent="0.2">
      <c r="A56" s="2"/>
      <c r="B56" s="2" t="s">
        <v>309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2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2"/>
      <c r="FU56" s="8"/>
      <c r="FV56" s="8"/>
      <c r="FW56" s="8">
        <v>0</v>
      </c>
      <c r="FX56" s="8"/>
      <c r="FY56" s="8"/>
      <c r="FZ56" s="46">
        <f t="shared" si="15"/>
        <v>0</v>
      </c>
      <c r="GA56" s="46"/>
      <c r="GB56" s="8"/>
      <c r="GC56" s="8"/>
      <c r="GD56" s="8"/>
      <c r="GE56" s="5"/>
      <c r="GF56" s="5"/>
      <c r="GG56" s="5"/>
      <c r="GH56" s="5"/>
      <c r="GI56" s="5"/>
      <c r="GJ56" s="5"/>
      <c r="GK56" s="5"/>
      <c r="GL56" s="5"/>
      <c r="GM56" s="5"/>
    </row>
    <row r="57" spans="1:256" x14ac:dyDescent="0.2">
      <c r="A57" s="69" t="s">
        <v>310</v>
      </c>
      <c r="B57" s="46" t="s">
        <v>311</v>
      </c>
      <c r="C57" s="8">
        <v>51732.130856164476</v>
      </c>
      <c r="D57" s="8">
        <v>382693.45822450251</v>
      </c>
      <c r="E57" s="8">
        <v>62805.293061605968</v>
      </c>
      <c r="F57" s="8">
        <v>125371.52821722227</v>
      </c>
      <c r="G57" s="8">
        <v>18462.202466837327</v>
      </c>
      <c r="H57" s="8">
        <v>16141.534558994646</v>
      </c>
      <c r="I57" s="8">
        <v>88336.677421302666</v>
      </c>
      <c r="J57" s="8">
        <v>34022.843093778531</v>
      </c>
      <c r="K57" s="8">
        <v>4784.7131863832001</v>
      </c>
      <c r="L57" s="8">
        <v>43133.454635349342</v>
      </c>
      <c r="M57" s="8">
        <v>29418.627089598813</v>
      </c>
      <c r="N57" s="8">
        <v>474300.44779974385</v>
      </c>
      <c r="O57" s="8">
        <v>146083.50519216724</v>
      </c>
      <c r="P57" s="8">
        <v>2595.7100302536655</v>
      </c>
      <c r="Q57" s="8">
        <v>327853.57459047233</v>
      </c>
      <c r="R57" s="8">
        <v>8302.8340702815913</v>
      </c>
      <c r="S57" s="8">
        <v>20075.60120240481</v>
      </c>
      <c r="T57" s="8">
        <v>2885.6622976098688</v>
      </c>
      <c r="U57" s="8">
        <v>1309.8041634541248</v>
      </c>
      <c r="V57" s="8">
        <v>5443.8735543562061</v>
      </c>
      <c r="W57" s="2">
        <v>9905.3939861218187</v>
      </c>
      <c r="X57" s="8">
        <v>982.35312259059356</v>
      </c>
      <c r="Y57" s="8">
        <v>9438.6302546793504</v>
      </c>
      <c r="Z57" s="8">
        <v>5259.6823438704696</v>
      </c>
      <c r="AA57" s="8">
        <v>236514.32986993942</v>
      </c>
      <c r="AB57" s="8">
        <v>270240.61924696196</v>
      </c>
      <c r="AC57" s="8">
        <v>8912.0892533312308</v>
      </c>
      <c r="AD57" s="8">
        <v>9849.1973507845159</v>
      </c>
      <c r="AE57" s="8">
        <v>1770.583663020712</v>
      </c>
      <c r="AF57" s="8">
        <v>2939.5126832673959</v>
      </c>
      <c r="AG57" s="8">
        <v>8732.7039949940354</v>
      </c>
      <c r="AH57" s="8">
        <v>17260.290856919262</v>
      </c>
      <c r="AI57" s="8">
        <v>5218.2274683709402</v>
      </c>
      <c r="AJ57" s="8">
        <v>4286.9745663232034</v>
      </c>
      <c r="AK57" s="8">
        <v>3452.0581713838528</v>
      </c>
      <c r="AL57" s="8">
        <v>3853.4602843354633</v>
      </c>
      <c r="AM57" s="8">
        <v>8157.6480206540446</v>
      </c>
      <c r="AN57" s="8">
        <v>8040.151032702237</v>
      </c>
      <c r="AO57" s="8">
        <v>50125.661727913903</v>
      </c>
      <c r="AP57" s="8">
        <v>672871.50683100289</v>
      </c>
      <c r="AQ57" s="8">
        <v>4250.3103288559514</v>
      </c>
      <c r="AR57" s="8">
        <v>547805.97273344744</v>
      </c>
      <c r="AS57" s="8">
        <v>55662.308523220061</v>
      </c>
      <c r="AT57" s="8">
        <v>46327.407493600185</v>
      </c>
      <c r="AU57" s="8">
        <v>6016.5464277402834</v>
      </c>
      <c r="AV57" s="8">
        <v>5705.7772411711439</v>
      </c>
      <c r="AW57" s="8">
        <v>5354.3344400845162</v>
      </c>
      <c r="AX57" s="8">
        <v>962.64742843844544</v>
      </c>
      <c r="AY57" s="8">
        <v>12424.53667370963</v>
      </c>
      <c r="AZ57" s="8">
        <v>99935.767019921434</v>
      </c>
      <c r="BA57" s="8">
        <v>78554.427908205398</v>
      </c>
      <c r="BB57" s="8">
        <v>62767.043796647624</v>
      </c>
      <c r="BC57" s="8">
        <v>273673.49077697366</v>
      </c>
      <c r="BD57" s="8">
        <v>43776.283744828281</v>
      </c>
      <c r="BE57" s="8">
        <v>19177.309476474486</v>
      </c>
      <c r="BF57" s="8">
        <v>206230.47433916808</v>
      </c>
      <c r="BG57" s="8">
        <v>16497.138545125264</v>
      </c>
      <c r="BH57" s="8">
        <v>12982.71053425898</v>
      </c>
      <c r="BI57" s="8">
        <v>5147.6033806217929</v>
      </c>
      <c r="BJ57" s="8">
        <v>70835.722235418332</v>
      </c>
      <c r="BK57" s="8">
        <v>128249.78540533788</v>
      </c>
      <c r="BL57" s="8">
        <v>3907.2170238454573</v>
      </c>
      <c r="BM57" s="8">
        <v>6470.6821611832183</v>
      </c>
      <c r="BN57" s="8">
        <v>36432.424872825628</v>
      </c>
      <c r="BO57" s="8">
        <v>27376.798192771083</v>
      </c>
      <c r="BP57" s="8">
        <v>3558.4802065404474</v>
      </c>
      <c r="BQ57" s="8">
        <v>49676.291492549084</v>
      </c>
      <c r="BR57" s="8">
        <v>45019.437987857767</v>
      </c>
      <c r="BS57" s="8">
        <v>12660.521643144368</v>
      </c>
      <c r="BT57" s="8">
        <v>5916.8215613382899</v>
      </c>
      <c r="BU57" s="8">
        <v>6769</v>
      </c>
      <c r="BV57" s="8">
        <v>21881.943123265955</v>
      </c>
      <c r="BW57" s="8">
        <v>31449.593099671412</v>
      </c>
      <c r="BX57" s="8">
        <v>1611.4069003285872</v>
      </c>
      <c r="BY57" s="8">
        <v>10876.864027538726</v>
      </c>
      <c r="BZ57" s="8">
        <v>4129.1798623063678</v>
      </c>
      <c r="CA57" s="8">
        <v>3090.4944510503369</v>
      </c>
      <c r="CB57" s="8">
        <v>795183.09385155747</v>
      </c>
      <c r="CC57" s="8">
        <v>3929.4124903623742</v>
      </c>
      <c r="CD57" s="8">
        <v>1453.0639938319198</v>
      </c>
      <c r="CE57" s="8">
        <v>2750.4212241098439</v>
      </c>
      <c r="CF57" s="8">
        <v>1942.4849895275775</v>
      </c>
      <c r="CG57" s="8">
        <v>3059.8436118222016</v>
      </c>
      <c r="CH57" s="8">
        <v>2080.0060507330695</v>
      </c>
      <c r="CI57" s="8">
        <v>12187.804049336746</v>
      </c>
      <c r="CJ57" s="8">
        <v>10805.430103287867</v>
      </c>
      <c r="CK57" s="8">
        <v>62346.260521042081</v>
      </c>
      <c r="CL57" s="8">
        <v>17706.022044088175</v>
      </c>
      <c r="CM57" s="8">
        <v>10702.599198396792</v>
      </c>
      <c r="CN57" s="8">
        <v>242022.22402394141</v>
      </c>
      <c r="CO57" s="8">
        <v>143310.43348268708</v>
      </c>
      <c r="CP57" s="8">
        <v>25883.534936457756</v>
      </c>
      <c r="CQ57" s="8">
        <v>25849.337349397589</v>
      </c>
      <c r="CR57" s="8">
        <v>3357.0567986230635</v>
      </c>
      <c r="CS57" s="8">
        <v>5421.6467297762474</v>
      </c>
      <c r="CT57" s="8">
        <v>2014.2340791738382</v>
      </c>
      <c r="CU57" s="8">
        <v>8560.4948364888114</v>
      </c>
      <c r="CV57" s="8">
        <v>1187.0100231303006</v>
      </c>
      <c r="CW57" s="8">
        <v>2836.3718873632765</v>
      </c>
      <c r="CX57" s="8">
        <v>7993.4116825692345</v>
      </c>
      <c r="CY57" s="8">
        <v>4349.103560623691</v>
      </c>
      <c r="CZ57" s="8">
        <v>34884.906278020215</v>
      </c>
      <c r="DA57" s="8">
        <v>3401.8268320180382</v>
      </c>
      <c r="DB57" s="8">
        <v>5618.7476888387819</v>
      </c>
      <c r="DC57" s="8">
        <v>2943.1535512965052</v>
      </c>
      <c r="DD57" s="8">
        <v>1367.4132791327913</v>
      </c>
      <c r="DE57" s="8">
        <v>4666.417344173442</v>
      </c>
      <c r="DF57" s="8">
        <v>205676.16937669375</v>
      </c>
      <c r="DG57" s="8">
        <v>1750.113212469023</v>
      </c>
      <c r="DH57" s="8">
        <v>41145.750645999811</v>
      </c>
      <c r="DI57" s="8">
        <v>48196.915238536356</v>
      </c>
      <c r="DJ57" s="8">
        <v>10906.456692913385</v>
      </c>
      <c r="DK57" s="8">
        <v>5902.3177396943029</v>
      </c>
      <c r="DL57" s="8">
        <v>59630.604070063157</v>
      </c>
      <c r="DM57" s="8">
        <v>7755.5799136069118</v>
      </c>
      <c r="DN57" s="8">
        <v>20975.664858021344</v>
      </c>
      <c r="DO57" s="8">
        <v>29375.435488010589</v>
      </c>
      <c r="DP57" s="8">
        <v>2846.5946825827455</v>
      </c>
      <c r="DQ57" s="8">
        <v>7188.3704105624893</v>
      </c>
      <c r="DR57" s="8">
        <v>23977.308376802703</v>
      </c>
      <c r="DS57" s="8">
        <v>14255.342129487573</v>
      </c>
      <c r="DT57" s="8">
        <v>2836.7129948364886</v>
      </c>
      <c r="DU57" s="8">
        <v>6848.3958691910493</v>
      </c>
      <c r="DV57" s="8">
        <v>3417.7404111690707</v>
      </c>
      <c r="DW57" s="8">
        <v>6622.9788278613078</v>
      </c>
      <c r="DX57" s="8">
        <v>5930.7375809935202</v>
      </c>
      <c r="DY57" s="8">
        <v>8693.3461123110155</v>
      </c>
      <c r="DZ57" s="8">
        <v>22155.824039653035</v>
      </c>
      <c r="EA57" s="8">
        <v>5516</v>
      </c>
      <c r="EB57" s="8">
        <v>10836.156257046223</v>
      </c>
      <c r="EC57" s="8">
        <v>4949.8491544532126</v>
      </c>
      <c r="ED57" s="8">
        <v>15538.782228179454</v>
      </c>
      <c r="EE57" s="8">
        <v>4870.8342328450262</v>
      </c>
      <c r="EF57" s="8">
        <v>32131.133384733999</v>
      </c>
      <c r="EG57" s="8">
        <v>5505.270624518118</v>
      </c>
      <c r="EH57" s="8">
        <v>4768.5057825751728</v>
      </c>
      <c r="EI57" s="8">
        <v>166164.36929529946</v>
      </c>
      <c r="EJ57" s="8">
        <v>82752.28473738399</v>
      </c>
      <c r="EK57" s="8">
        <v>6365.130440563953</v>
      </c>
      <c r="EL57" s="8">
        <v>11570.975438596492</v>
      </c>
      <c r="EM57" s="8">
        <v>9071.6877527064025</v>
      </c>
      <c r="EN57" s="8">
        <v>17966.758575714099</v>
      </c>
      <c r="EO57" s="8">
        <v>7482.1353854180243</v>
      </c>
      <c r="EP57" s="8">
        <v>6677.952833927864</v>
      </c>
      <c r="EQ57" s="8">
        <v>33265.52318668252</v>
      </c>
      <c r="ER57" s="8">
        <v>6180.9889021006738</v>
      </c>
      <c r="ES57" s="8">
        <v>1942.786226685796</v>
      </c>
      <c r="ET57" s="8">
        <v>3163.0486500586931</v>
      </c>
      <c r="EU57" s="8">
        <v>8846.9025694535012</v>
      </c>
      <c r="EV57" s="8">
        <v>842.51703406813624</v>
      </c>
      <c r="EW57" s="8">
        <v>17589.452483801295</v>
      </c>
      <c r="EX57" s="8">
        <v>6969.8839092872568</v>
      </c>
      <c r="EY57" s="8">
        <v>14849.547463359639</v>
      </c>
      <c r="EZ57" s="8">
        <v>2064.0297632468996</v>
      </c>
      <c r="FA57" s="8">
        <v>28017.619648348184</v>
      </c>
      <c r="FB57" s="8">
        <v>3432.9816539236199</v>
      </c>
      <c r="FC57" s="8">
        <v>39496.125469405786</v>
      </c>
      <c r="FD57" s="8">
        <v>7396.1066516347237</v>
      </c>
      <c r="FE57" s="8">
        <v>1804.9639283220852</v>
      </c>
      <c r="FF57" s="8">
        <v>3401.8268320180382</v>
      </c>
      <c r="FG57" s="8">
        <v>1911.1386696730551</v>
      </c>
      <c r="FH57" s="8">
        <v>1478.3514079590411</v>
      </c>
      <c r="FI57" s="8">
        <v>25432.454512570086</v>
      </c>
      <c r="FJ57" s="8">
        <v>24382.952432627961</v>
      </c>
      <c r="FK57" s="8">
        <v>19803.787583970348</v>
      </c>
      <c r="FL57" s="8">
        <v>36604.546565138196</v>
      </c>
      <c r="FM57" s="8">
        <v>42095.097124253938</v>
      </c>
      <c r="FN57" s="8">
        <v>175057.32339811517</v>
      </c>
      <c r="FO57" s="8">
        <v>9534.0365826472953</v>
      </c>
      <c r="FP57" s="8">
        <v>21477.212416029652</v>
      </c>
      <c r="FQ57" s="8">
        <v>12105.215771387231</v>
      </c>
      <c r="FR57" s="8">
        <v>2055.8739374208717</v>
      </c>
      <c r="FS57" s="8">
        <v>801.33</v>
      </c>
      <c r="FT57" s="2">
        <v>1452.0508229336228</v>
      </c>
      <c r="FU57" s="8">
        <v>15059.772717023676</v>
      </c>
      <c r="FV57" s="8">
        <v>12326.844419391206</v>
      </c>
      <c r="FW57" s="8">
        <v>2320.667907842681</v>
      </c>
      <c r="FX57" s="8">
        <v>1409.5908773562951</v>
      </c>
      <c r="FY57" s="8">
        <v>54094.022967342411</v>
      </c>
      <c r="FZ57" s="46">
        <f t="shared" si="15"/>
        <v>8173465.831274421</v>
      </c>
      <c r="GA57" s="46"/>
      <c r="GB57" s="8"/>
      <c r="GC57" s="8"/>
      <c r="GD57" s="8"/>
      <c r="GE57" s="5"/>
      <c r="GF57" s="5"/>
      <c r="GG57" s="5"/>
      <c r="GH57" s="5"/>
      <c r="GI57" s="5"/>
      <c r="GJ57" s="5"/>
      <c r="GK57" s="5"/>
      <c r="GL57" s="5"/>
      <c r="GM57" s="5"/>
    </row>
    <row r="58" spans="1:256" x14ac:dyDescent="0.2">
      <c r="A58" s="69" t="s">
        <v>312</v>
      </c>
      <c r="B58" s="46" t="s">
        <v>313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2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10697.43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83368.38</v>
      </c>
      <c r="BX58" s="8">
        <v>0</v>
      </c>
      <c r="BY58" s="8">
        <v>93305.95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96064.8</v>
      </c>
      <c r="CL58" s="8">
        <v>0</v>
      </c>
      <c r="CM58" s="8">
        <v>0</v>
      </c>
      <c r="CN58" s="8">
        <v>67739.05</v>
      </c>
      <c r="CO58" s="8">
        <v>0</v>
      </c>
      <c r="CP58" s="8">
        <v>0</v>
      </c>
      <c r="CQ58" s="8">
        <v>0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>
        <v>169034.51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91797.75</v>
      </c>
      <c r="DG58" s="8">
        <v>0</v>
      </c>
      <c r="DH58" s="8">
        <v>34297.26</v>
      </c>
      <c r="DI58" s="8">
        <v>0</v>
      </c>
      <c r="DJ58" s="8">
        <v>0</v>
      </c>
      <c r="DK58" s="8">
        <v>0</v>
      </c>
      <c r="DL58" s="8">
        <v>0</v>
      </c>
      <c r="DM58" s="8">
        <v>65327.35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  <c r="DT58" s="8">
        <v>0</v>
      </c>
      <c r="DU58" s="8">
        <v>0</v>
      </c>
      <c r="DV58" s="8">
        <v>0</v>
      </c>
      <c r="DW58" s="8">
        <v>0</v>
      </c>
      <c r="DX58" s="8">
        <v>0</v>
      </c>
      <c r="DY58" s="8">
        <v>0</v>
      </c>
      <c r="DZ58" s="8">
        <v>0</v>
      </c>
      <c r="EA58" s="8">
        <v>157145.55037853363</v>
      </c>
      <c r="EB58" s="8">
        <v>0</v>
      </c>
      <c r="EC58" s="8">
        <v>0</v>
      </c>
      <c r="ED58" s="8">
        <v>0</v>
      </c>
      <c r="EE58" s="8">
        <v>0</v>
      </c>
      <c r="EF58" s="8">
        <v>0</v>
      </c>
      <c r="EG58" s="8">
        <v>0</v>
      </c>
      <c r="EH58" s="8">
        <v>0</v>
      </c>
      <c r="EI58" s="8">
        <v>0</v>
      </c>
      <c r="EJ58" s="8">
        <v>90600.97</v>
      </c>
      <c r="EK58" s="8">
        <v>0</v>
      </c>
      <c r="EL58" s="8">
        <v>0</v>
      </c>
      <c r="EM58" s="8">
        <v>0</v>
      </c>
      <c r="EN58" s="8">
        <v>0</v>
      </c>
      <c r="EO58" s="8">
        <v>0</v>
      </c>
      <c r="EP58" s="8">
        <v>0</v>
      </c>
      <c r="EQ58" s="8">
        <v>0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</v>
      </c>
      <c r="EX58" s="8">
        <v>0</v>
      </c>
      <c r="EY58" s="8">
        <v>0</v>
      </c>
      <c r="EZ58" s="8">
        <v>0</v>
      </c>
      <c r="FA58" s="8">
        <v>0</v>
      </c>
      <c r="FB58" s="8">
        <v>0</v>
      </c>
      <c r="FC58" s="8">
        <v>0</v>
      </c>
      <c r="FD58" s="8">
        <v>0</v>
      </c>
      <c r="FE58" s="8">
        <v>0</v>
      </c>
      <c r="FF58" s="8">
        <v>0</v>
      </c>
      <c r="FG58" s="8">
        <v>0</v>
      </c>
      <c r="FH58" s="8">
        <v>0</v>
      </c>
      <c r="FI58" s="8">
        <v>0</v>
      </c>
      <c r="FJ58" s="8">
        <v>0</v>
      </c>
      <c r="FK58" s="8">
        <v>0</v>
      </c>
      <c r="FL58" s="8">
        <v>0</v>
      </c>
      <c r="FM58" s="8">
        <v>0</v>
      </c>
      <c r="FN58" s="8">
        <v>0</v>
      </c>
      <c r="FO58" s="8">
        <v>0</v>
      </c>
      <c r="FP58" s="8">
        <v>0</v>
      </c>
      <c r="FQ58" s="8">
        <v>0</v>
      </c>
      <c r="FR58" s="8">
        <v>0</v>
      </c>
      <c r="FS58" s="8">
        <v>0</v>
      </c>
      <c r="FT58" s="2">
        <v>0</v>
      </c>
      <c r="FU58" s="8">
        <v>0</v>
      </c>
      <c r="FV58" s="8">
        <v>0</v>
      </c>
      <c r="FW58" s="8">
        <v>0</v>
      </c>
      <c r="FX58" s="8">
        <v>0</v>
      </c>
      <c r="FY58" s="8">
        <v>0</v>
      </c>
      <c r="FZ58" s="46">
        <f t="shared" si="15"/>
        <v>959379.00037853362</v>
      </c>
      <c r="GA58" s="46"/>
      <c r="GB58" s="8"/>
      <c r="GC58" s="8"/>
      <c r="GD58" s="8"/>
      <c r="GE58" s="8"/>
      <c r="GF58" s="8"/>
      <c r="GG58" s="5"/>
      <c r="GH58" s="8"/>
      <c r="GI58" s="8"/>
      <c r="GJ58" s="8"/>
      <c r="GK58" s="8"/>
      <c r="GL58" s="8"/>
      <c r="GM58" s="8"/>
    </row>
    <row r="59" spans="1:256" x14ac:dyDescent="0.2">
      <c r="A59" s="4" t="s">
        <v>314</v>
      </c>
      <c r="B59" s="2" t="s">
        <v>315</v>
      </c>
      <c r="C59" s="5">
        <f>ROUND(SUM(C52:C58),2)</f>
        <v>1477519.1</v>
      </c>
      <c r="D59" s="5">
        <f t="shared" ref="D59:BO59" si="16">ROUND(SUM(D52:D58),2)</f>
        <v>9230217.3800000008</v>
      </c>
      <c r="E59" s="5">
        <f t="shared" si="16"/>
        <v>2028201.3</v>
      </c>
      <c r="F59" s="5">
        <f t="shared" si="16"/>
        <v>3494222.92</v>
      </c>
      <c r="G59" s="5">
        <f t="shared" si="16"/>
        <v>235033.27</v>
      </c>
      <c r="H59" s="5">
        <f t="shared" si="16"/>
        <v>173566.91</v>
      </c>
      <c r="I59" s="5">
        <f t="shared" si="16"/>
        <v>2616822.2000000002</v>
      </c>
      <c r="J59" s="5">
        <f t="shared" si="16"/>
        <v>349381.47</v>
      </c>
      <c r="K59" s="5">
        <f t="shared" si="16"/>
        <v>116396.74</v>
      </c>
      <c r="L59" s="5">
        <f t="shared" si="16"/>
        <v>974792.73</v>
      </c>
      <c r="M59" s="5">
        <f t="shared" si="16"/>
        <v>617747.57999999996</v>
      </c>
      <c r="N59" s="5">
        <f t="shared" si="16"/>
        <v>13765309.5</v>
      </c>
      <c r="O59" s="5">
        <f t="shared" si="16"/>
        <v>3899892.88</v>
      </c>
      <c r="P59" s="5">
        <f t="shared" si="16"/>
        <v>67474.36</v>
      </c>
      <c r="Q59" s="5">
        <f t="shared" si="16"/>
        <v>10364602.619999999</v>
      </c>
      <c r="R59" s="5">
        <f t="shared" si="16"/>
        <v>130306.49</v>
      </c>
      <c r="S59" s="5">
        <f t="shared" si="16"/>
        <v>305418.44</v>
      </c>
      <c r="T59" s="5">
        <f t="shared" si="16"/>
        <v>58287.16</v>
      </c>
      <c r="U59" s="5">
        <f t="shared" si="16"/>
        <v>38588.94</v>
      </c>
      <c r="V59" s="5">
        <f t="shared" si="16"/>
        <v>66033</v>
      </c>
      <c r="W59" s="5">
        <f t="shared" si="16"/>
        <v>50488.62</v>
      </c>
      <c r="X59" s="5">
        <f t="shared" si="16"/>
        <v>18026.490000000002</v>
      </c>
      <c r="Y59" s="5">
        <f t="shared" si="16"/>
        <v>103735.05</v>
      </c>
      <c r="Z59" s="5">
        <f t="shared" si="16"/>
        <v>71280.289999999994</v>
      </c>
      <c r="AA59" s="5">
        <f t="shared" si="16"/>
        <v>5360893.9400000004</v>
      </c>
      <c r="AB59" s="5">
        <f t="shared" si="16"/>
        <v>8979834.4399999995</v>
      </c>
      <c r="AC59" s="5">
        <f t="shared" si="16"/>
        <v>147400.46</v>
      </c>
      <c r="AD59" s="5">
        <f t="shared" si="16"/>
        <v>150080.78</v>
      </c>
      <c r="AE59" s="5">
        <f t="shared" si="16"/>
        <v>70662.05</v>
      </c>
      <c r="AF59" s="5">
        <f t="shared" si="16"/>
        <v>101815.61</v>
      </c>
      <c r="AG59" s="5">
        <f t="shared" si="16"/>
        <v>392126.73</v>
      </c>
      <c r="AH59" s="5">
        <f t="shared" si="16"/>
        <v>448740.47</v>
      </c>
      <c r="AI59" s="5">
        <f t="shared" si="16"/>
        <v>68289.679999999993</v>
      </c>
      <c r="AJ59" s="5">
        <f t="shared" si="16"/>
        <v>66574.880000000005</v>
      </c>
      <c r="AK59" s="5">
        <f t="shared" si="16"/>
        <v>43456.28</v>
      </c>
      <c r="AL59" s="5">
        <f t="shared" si="16"/>
        <v>64834.7</v>
      </c>
      <c r="AM59" s="5">
        <f t="shared" si="16"/>
        <v>89772.31</v>
      </c>
      <c r="AN59" s="5">
        <f t="shared" si="16"/>
        <v>98817.38</v>
      </c>
      <c r="AO59" s="5">
        <f t="shared" si="16"/>
        <v>1317424.17</v>
      </c>
      <c r="AP59" s="5">
        <f t="shared" si="16"/>
        <v>22714172.489999998</v>
      </c>
      <c r="AQ59" s="5">
        <f t="shared" si="16"/>
        <v>89492.43</v>
      </c>
      <c r="AR59" s="5">
        <f t="shared" si="16"/>
        <v>11215011.32</v>
      </c>
      <c r="AS59" s="5">
        <f t="shared" si="16"/>
        <v>1111947.23</v>
      </c>
      <c r="AT59" s="5">
        <f t="shared" si="16"/>
        <v>714705.83</v>
      </c>
      <c r="AU59" s="5">
        <f t="shared" si="16"/>
        <v>57455.5</v>
      </c>
      <c r="AV59" s="5">
        <f t="shared" si="16"/>
        <v>136876.07999999999</v>
      </c>
      <c r="AW59" s="5">
        <f t="shared" si="16"/>
        <v>49980.31</v>
      </c>
      <c r="AX59" s="5">
        <f t="shared" si="16"/>
        <v>27077.03</v>
      </c>
      <c r="AY59" s="5">
        <f t="shared" si="16"/>
        <v>125924.56</v>
      </c>
      <c r="AZ59" s="5">
        <f t="shared" si="16"/>
        <v>2912823.11</v>
      </c>
      <c r="BA59" s="5">
        <f t="shared" si="16"/>
        <v>2389684.61</v>
      </c>
      <c r="BB59" s="5">
        <f t="shared" si="16"/>
        <v>1806561.28</v>
      </c>
      <c r="BC59" s="5">
        <f t="shared" si="16"/>
        <v>5816398.5599999996</v>
      </c>
      <c r="BD59" s="5">
        <f t="shared" si="16"/>
        <v>388599.21</v>
      </c>
      <c r="BE59" s="5">
        <f t="shared" si="16"/>
        <v>223447.41</v>
      </c>
      <c r="BF59" s="5">
        <f t="shared" si="16"/>
        <v>4856304.0999999996</v>
      </c>
      <c r="BG59" s="5">
        <f t="shared" si="16"/>
        <v>235698.27</v>
      </c>
      <c r="BH59" s="5">
        <f t="shared" si="16"/>
        <v>139657.53</v>
      </c>
      <c r="BI59" s="5">
        <f t="shared" si="16"/>
        <v>104254.99</v>
      </c>
      <c r="BJ59" s="5">
        <f t="shared" si="16"/>
        <v>1229593.96</v>
      </c>
      <c r="BK59" s="5">
        <f t="shared" si="16"/>
        <v>3269268.58</v>
      </c>
      <c r="BL59" s="5">
        <f t="shared" si="16"/>
        <v>55480.06</v>
      </c>
      <c r="BM59" s="5">
        <f t="shared" si="16"/>
        <v>159353.19</v>
      </c>
      <c r="BN59" s="5">
        <f t="shared" si="16"/>
        <v>992367.08</v>
      </c>
      <c r="BO59" s="5">
        <f t="shared" si="16"/>
        <v>409562.15</v>
      </c>
      <c r="BP59" s="5">
        <f t="shared" ref="BP59:EA59" si="17">ROUND(SUM(BP52:BP58),2)</f>
        <v>74510.8</v>
      </c>
      <c r="BQ59" s="5">
        <f t="shared" si="17"/>
        <v>759446.87</v>
      </c>
      <c r="BR59" s="5">
        <f t="shared" si="17"/>
        <v>688201.11</v>
      </c>
      <c r="BS59" s="5">
        <f t="shared" si="17"/>
        <v>164365.28</v>
      </c>
      <c r="BT59" s="5">
        <f t="shared" si="17"/>
        <v>82360.34</v>
      </c>
      <c r="BU59" s="5">
        <f t="shared" si="17"/>
        <v>147789.01999999999</v>
      </c>
      <c r="BV59" s="5">
        <f t="shared" si="17"/>
        <v>214437.67</v>
      </c>
      <c r="BW59" s="5">
        <f t="shared" si="17"/>
        <v>453885</v>
      </c>
      <c r="BX59" s="5">
        <f t="shared" si="17"/>
        <v>13042.32</v>
      </c>
      <c r="BY59" s="5">
        <f t="shared" si="17"/>
        <v>211595.38</v>
      </c>
      <c r="BZ59" s="5">
        <f t="shared" si="17"/>
        <v>46317.06</v>
      </c>
      <c r="CA59" s="5">
        <f t="shared" si="17"/>
        <v>91130.02</v>
      </c>
      <c r="CB59" s="5">
        <f t="shared" si="17"/>
        <v>23165003.48</v>
      </c>
      <c r="CC59" s="5">
        <f t="shared" si="17"/>
        <v>72207.39</v>
      </c>
      <c r="CD59" s="5">
        <f t="shared" si="17"/>
        <v>23092.639999999999</v>
      </c>
      <c r="CE59" s="5">
        <f t="shared" si="17"/>
        <v>83270.460000000006</v>
      </c>
      <c r="CF59" s="5">
        <f t="shared" si="17"/>
        <v>37191.85</v>
      </c>
      <c r="CG59" s="5">
        <f t="shared" si="17"/>
        <v>74761.89</v>
      </c>
      <c r="CH59" s="5">
        <f t="shared" si="17"/>
        <v>27051.57</v>
      </c>
      <c r="CI59" s="5">
        <f t="shared" si="17"/>
        <v>132145.9</v>
      </c>
      <c r="CJ59" s="5">
        <f t="shared" si="17"/>
        <v>219985.18</v>
      </c>
      <c r="CK59" s="5">
        <f t="shared" si="17"/>
        <v>750924.14</v>
      </c>
      <c r="CL59" s="5">
        <f t="shared" si="17"/>
        <v>269446.76</v>
      </c>
      <c r="CM59" s="5">
        <f t="shared" si="17"/>
        <v>237810.01</v>
      </c>
      <c r="CN59" s="5">
        <f t="shared" si="17"/>
        <v>6349799.5300000003</v>
      </c>
      <c r="CO59" s="5">
        <f t="shared" si="17"/>
        <v>3844459.01</v>
      </c>
      <c r="CP59" s="5">
        <f t="shared" si="17"/>
        <v>289924.65000000002</v>
      </c>
      <c r="CQ59" s="5">
        <f t="shared" si="17"/>
        <v>269891.71999999997</v>
      </c>
      <c r="CR59" s="5">
        <f t="shared" si="17"/>
        <v>83647.509999999995</v>
      </c>
      <c r="CS59" s="5">
        <f t="shared" si="17"/>
        <v>85714.59</v>
      </c>
      <c r="CT59" s="5">
        <f t="shared" si="17"/>
        <v>45021.74</v>
      </c>
      <c r="CU59" s="5">
        <f t="shared" si="17"/>
        <v>69868.490000000005</v>
      </c>
      <c r="CV59" s="5">
        <f t="shared" si="17"/>
        <v>50400.639999999999</v>
      </c>
      <c r="CW59" s="5">
        <f t="shared" si="17"/>
        <v>80846.2</v>
      </c>
      <c r="CX59" s="5">
        <f t="shared" si="17"/>
        <v>118303.31</v>
      </c>
      <c r="CY59" s="5">
        <f t="shared" si="17"/>
        <v>65422.78</v>
      </c>
      <c r="CZ59" s="5">
        <f t="shared" si="17"/>
        <v>1017291.48</v>
      </c>
      <c r="DA59" s="5">
        <f t="shared" si="17"/>
        <v>72328.72</v>
      </c>
      <c r="DB59" s="5">
        <f t="shared" si="17"/>
        <v>94945.99</v>
      </c>
      <c r="DC59" s="5">
        <f t="shared" si="17"/>
        <v>102582.01</v>
      </c>
      <c r="DD59" s="5">
        <f t="shared" si="17"/>
        <v>38854.269999999997</v>
      </c>
      <c r="DE59" s="5">
        <f t="shared" si="17"/>
        <v>42575.39</v>
      </c>
      <c r="DF59" s="5">
        <f t="shared" si="17"/>
        <v>7068388.0300000003</v>
      </c>
      <c r="DG59" s="5">
        <f t="shared" si="17"/>
        <v>44065.11</v>
      </c>
      <c r="DH59" s="5">
        <f t="shared" si="17"/>
        <v>664956.68000000005</v>
      </c>
      <c r="DI59" s="5">
        <f t="shared" si="17"/>
        <v>727754.78</v>
      </c>
      <c r="DJ59" s="5">
        <f t="shared" si="17"/>
        <v>152764.39000000001</v>
      </c>
      <c r="DK59" s="5">
        <f t="shared" si="17"/>
        <v>54001.59</v>
      </c>
      <c r="DL59" s="5">
        <f t="shared" si="17"/>
        <v>1563303.4</v>
      </c>
      <c r="DM59" s="5">
        <f t="shared" si="17"/>
        <v>141132.84</v>
      </c>
      <c r="DN59" s="5">
        <f t="shared" si="17"/>
        <v>267942.98</v>
      </c>
      <c r="DO59" s="5">
        <f t="shared" si="17"/>
        <v>799451.85</v>
      </c>
      <c r="DP59" s="5">
        <f t="shared" si="17"/>
        <v>67920.009999999995</v>
      </c>
      <c r="DQ59" s="5">
        <f t="shared" si="17"/>
        <v>135410.54999999999</v>
      </c>
      <c r="DR59" s="5">
        <f t="shared" si="17"/>
        <v>234677.36</v>
      </c>
      <c r="DS59" s="5">
        <f t="shared" si="17"/>
        <v>150775.5</v>
      </c>
      <c r="DT59" s="5">
        <f t="shared" si="17"/>
        <v>20842.099999999999</v>
      </c>
      <c r="DU59" s="5">
        <f t="shared" si="17"/>
        <v>93764.06</v>
      </c>
      <c r="DV59" s="5">
        <f t="shared" si="17"/>
        <v>45188.57</v>
      </c>
      <c r="DW59" s="5">
        <f t="shared" si="17"/>
        <v>55818.43</v>
      </c>
      <c r="DX59" s="5">
        <f t="shared" si="17"/>
        <v>45828.84</v>
      </c>
      <c r="DY59" s="5">
        <f t="shared" si="17"/>
        <v>48062.42</v>
      </c>
      <c r="DZ59" s="5">
        <f t="shared" si="17"/>
        <v>304756.40000000002</v>
      </c>
      <c r="EA59" s="5">
        <f t="shared" si="17"/>
        <v>328756.98</v>
      </c>
      <c r="EB59" s="5">
        <f t="shared" ref="EB59:FY59" si="18">ROUND(SUM(EB52:EB58),2)</f>
        <v>174093.42</v>
      </c>
      <c r="EC59" s="5">
        <f t="shared" si="18"/>
        <v>113155.52</v>
      </c>
      <c r="ED59" s="5">
        <f t="shared" si="18"/>
        <v>331354.59999999998</v>
      </c>
      <c r="EE59" s="5">
        <f t="shared" si="18"/>
        <v>48129.94</v>
      </c>
      <c r="EF59" s="5">
        <f t="shared" si="18"/>
        <v>243114.43</v>
      </c>
      <c r="EG59" s="5">
        <f t="shared" si="18"/>
        <v>67926.58</v>
      </c>
      <c r="EH59" s="5">
        <f t="shared" si="18"/>
        <v>36717.21</v>
      </c>
      <c r="EI59" s="5">
        <f t="shared" si="18"/>
        <v>3702414.39</v>
      </c>
      <c r="EJ59" s="5">
        <f t="shared" si="18"/>
        <v>2216601.1</v>
      </c>
      <c r="EK59" s="5">
        <f t="shared" si="18"/>
        <v>220723.72</v>
      </c>
      <c r="EL59" s="5">
        <f t="shared" si="18"/>
        <v>142450.67000000001</v>
      </c>
      <c r="EM59" s="5">
        <f t="shared" si="18"/>
        <v>101396.34</v>
      </c>
      <c r="EN59" s="5">
        <f t="shared" si="18"/>
        <v>166099.01</v>
      </c>
      <c r="EO59" s="5">
        <f t="shared" si="18"/>
        <v>102403.48</v>
      </c>
      <c r="EP59" s="5">
        <f t="shared" si="18"/>
        <v>122397.46</v>
      </c>
      <c r="EQ59" s="5">
        <f t="shared" si="18"/>
        <v>696968.66</v>
      </c>
      <c r="ER59" s="5">
        <f t="shared" si="18"/>
        <v>158271.01999999999</v>
      </c>
      <c r="ES59" s="5">
        <f t="shared" si="18"/>
        <v>49309.77</v>
      </c>
      <c r="ET59" s="5">
        <f t="shared" si="18"/>
        <v>34753.089999999997</v>
      </c>
      <c r="EU59" s="5">
        <f t="shared" si="18"/>
        <v>143252.72</v>
      </c>
      <c r="EV59" s="5">
        <f t="shared" si="18"/>
        <v>5668.52</v>
      </c>
      <c r="EW59" s="5">
        <f t="shared" si="18"/>
        <v>126835.21</v>
      </c>
      <c r="EX59" s="5">
        <f t="shared" si="18"/>
        <v>47543.39</v>
      </c>
      <c r="EY59" s="5">
        <f t="shared" si="18"/>
        <v>45849.57</v>
      </c>
      <c r="EZ59" s="5">
        <f t="shared" si="18"/>
        <v>33628.379999999997</v>
      </c>
      <c r="FA59" s="5">
        <f t="shared" si="18"/>
        <v>883101.29</v>
      </c>
      <c r="FB59" s="5">
        <f t="shared" si="18"/>
        <v>132778.42000000001</v>
      </c>
      <c r="FC59" s="5">
        <f t="shared" si="18"/>
        <v>522609.88</v>
      </c>
      <c r="FD59" s="5">
        <f t="shared" si="18"/>
        <v>121089.33</v>
      </c>
      <c r="FE59" s="5">
        <f t="shared" si="18"/>
        <v>82804.38</v>
      </c>
      <c r="FF59" s="5">
        <f t="shared" si="18"/>
        <v>63926.04</v>
      </c>
      <c r="FG59" s="5">
        <f t="shared" si="18"/>
        <v>36969.33</v>
      </c>
      <c r="FH59" s="5">
        <f t="shared" si="18"/>
        <v>43478.31</v>
      </c>
      <c r="FI59" s="5">
        <f t="shared" si="18"/>
        <v>392690.35</v>
      </c>
      <c r="FJ59" s="5">
        <f t="shared" si="18"/>
        <v>257881.42</v>
      </c>
      <c r="FK59" s="5">
        <f t="shared" si="18"/>
        <v>555056.31000000006</v>
      </c>
      <c r="FL59" s="5">
        <f t="shared" si="18"/>
        <v>750470.59</v>
      </c>
      <c r="FM59" s="5">
        <f t="shared" si="18"/>
        <v>430651.68</v>
      </c>
      <c r="FN59" s="5">
        <f t="shared" si="18"/>
        <v>4853081.33</v>
      </c>
      <c r="FO59" s="5">
        <f t="shared" si="18"/>
        <v>411673.3</v>
      </c>
      <c r="FP59" s="5">
        <f t="shared" si="18"/>
        <v>877950.04</v>
      </c>
      <c r="FQ59" s="5">
        <f t="shared" si="18"/>
        <v>228920.25</v>
      </c>
      <c r="FR59" s="5">
        <f t="shared" si="18"/>
        <v>90960.85</v>
      </c>
      <c r="FS59" s="5">
        <f t="shared" si="18"/>
        <v>75613.649999999994</v>
      </c>
      <c r="FT59" s="19">
        <f t="shared" si="18"/>
        <v>68316.960000000006</v>
      </c>
      <c r="FU59" s="5">
        <f t="shared" si="18"/>
        <v>232527.75</v>
      </c>
      <c r="FV59" s="5">
        <f t="shared" si="18"/>
        <v>179514.23999999999</v>
      </c>
      <c r="FW59" s="5">
        <f t="shared" si="18"/>
        <v>96897.13</v>
      </c>
      <c r="FX59" s="5">
        <f t="shared" si="18"/>
        <v>42292.25</v>
      </c>
      <c r="FY59" s="5">
        <f t="shared" si="18"/>
        <v>588174.76</v>
      </c>
      <c r="FZ59" s="45">
        <f>SUM(C59:FY59)</f>
        <v>203813667.26999983</v>
      </c>
      <c r="GA59" s="45"/>
      <c r="GB59" s="8"/>
      <c r="GC59" s="8"/>
      <c r="GD59" s="8"/>
      <c r="GE59" s="8"/>
      <c r="GF59" s="8"/>
      <c r="GG59" s="5"/>
      <c r="GH59" s="8"/>
      <c r="GI59" s="8"/>
      <c r="GJ59" s="8"/>
      <c r="GK59" s="8"/>
      <c r="GL59" s="8"/>
      <c r="GM59" s="8"/>
    </row>
    <row r="60" spans="1:256" x14ac:dyDescent="0.2">
      <c r="A60" s="8"/>
      <c r="B60" s="2" t="s">
        <v>316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6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6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5"/>
      <c r="GF60" s="5"/>
      <c r="GG60" s="5"/>
      <c r="GH60" s="5"/>
      <c r="GI60" s="5"/>
      <c r="GJ60" s="5"/>
      <c r="GK60" s="5"/>
      <c r="GL60" s="5"/>
      <c r="GM60" s="5"/>
    </row>
    <row r="61" spans="1:256" x14ac:dyDescent="0.2">
      <c r="A61" s="8"/>
      <c r="B61" s="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0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30"/>
      <c r="FU61" s="29"/>
      <c r="FV61" s="29"/>
      <c r="FW61" s="29"/>
      <c r="FX61" s="29"/>
      <c r="FY61" s="29"/>
      <c r="FZ61" s="45"/>
      <c r="GA61" s="45"/>
      <c r="GB61" s="45"/>
      <c r="GC61" s="45"/>
      <c r="GD61" s="45"/>
      <c r="GE61" s="5"/>
      <c r="GF61" s="5"/>
      <c r="GG61" s="5"/>
      <c r="GH61" s="5"/>
      <c r="GI61" s="5"/>
      <c r="GJ61" s="5"/>
      <c r="GK61" s="5"/>
      <c r="GL61" s="5"/>
      <c r="GM61" s="5"/>
    </row>
    <row r="62" spans="1:256" ht="15.75" x14ac:dyDescent="0.25">
      <c r="A62" s="8"/>
      <c r="B62" s="43" t="s">
        <v>317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6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6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5"/>
      <c r="GF62" s="5"/>
      <c r="GG62" s="5"/>
      <c r="GH62" s="5"/>
      <c r="GI62" s="5"/>
      <c r="GJ62" s="5"/>
      <c r="GK62" s="5"/>
      <c r="GL62" s="5"/>
      <c r="GM62" s="5"/>
    </row>
    <row r="63" spans="1:256" x14ac:dyDescent="0.2">
      <c r="A63" s="4" t="s">
        <v>318</v>
      </c>
      <c r="B63" s="2" t="s">
        <v>319</v>
      </c>
      <c r="C63" s="50">
        <v>1.9E-2</v>
      </c>
      <c r="D63" s="50">
        <v>1.9E-2</v>
      </c>
      <c r="E63" s="50">
        <v>1.9E-2</v>
      </c>
      <c r="F63" s="50">
        <v>1.9E-2</v>
      </c>
      <c r="G63" s="50">
        <v>1.9E-2</v>
      </c>
      <c r="H63" s="50">
        <v>1.9E-2</v>
      </c>
      <c r="I63" s="50">
        <v>1.9E-2</v>
      </c>
      <c r="J63" s="50">
        <v>1.9E-2</v>
      </c>
      <c r="K63" s="50">
        <v>1.9E-2</v>
      </c>
      <c r="L63" s="50">
        <v>1.9E-2</v>
      </c>
      <c r="M63" s="50">
        <v>1.9E-2</v>
      </c>
      <c r="N63" s="50">
        <v>1.9E-2</v>
      </c>
      <c r="O63" s="50">
        <v>1.9E-2</v>
      </c>
      <c r="P63" s="50">
        <v>1.9E-2</v>
      </c>
      <c r="Q63" s="50">
        <v>1.9E-2</v>
      </c>
      <c r="R63" s="50">
        <v>1.9E-2</v>
      </c>
      <c r="S63" s="50">
        <v>1.9E-2</v>
      </c>
      <c r="T63" s="50">
        <v>1.9E-2</v>
      </c>
      <c r="U63" s="50">
        <v>1.9E-2</v>
      </c>
      <c r="V63" s="50">
        <v>1.9E-2</v>
      </c>
      <c r="W63" s="50">
        <v>1.9E-2</v>
      </c>
      <c r="X63" s="50">
        <v>1.9E-2</v>
      </c>
      <c r="Y63" s="50">
        <v>1.9E-2</v>
      </c>
      <c r="Z63" s="50">
        <v>1.9E-2</v>
      </c>
      <c r="AA63" s="50">
        <v>1.9E-2</v>
      </c>
      <c r="AB63" s="50">
        <v>1.9E-2</v>
      </c>
      <c r="AC63" s="50">
        <v>1.9E-2</v>
      </c>
      <c r="AD63" s="50">
        <v>1.9E-2</v>
      </c>
      <c r="AE63" s="50">
        <v>1.9E-2</v>
      </c>
      <c r="AF63" s="50">
        <v>1.9E-2</v>
      </c>
      <c r="AG63" s="50">
        <v>1.9E-2</v>
      </c>
      <c r="AH63" s="50">
        <v>1.9E-2</v>
      </c>
      <c r="AI63" s="50">
        <v>1.9E-2</v>
      </c>
      <c r="AJ63" s="50">
        <v>1.9E-2</v>
      </c>
      <c r="AK63" s="50">
        <v>1.9E-2</v>
      </c>
      <c r="AL63" s="50">
        <v>1.9E-2</v>
      </c>
      <c r="AM63" s="50">
        <v>1.9E-2</v>
      </c>
      <c r="AN63" s="50">
        <v>1.9E-2</v>
      </c>
      <c r="AO63" s="50">
        <v>1.9E-2</v>
      </c>
      <c r="AP63" s="50">
        <v>1.9E-2</v>
      </c>
      <c r="AQ63" s="50">
        <v>1.9E-2</v>
      </c>
      <c r="AR63" s="50">
        <v>1.9E-2</v>
      </c>
      <c r="AS63" s="50">
        <v>1.9E-2</v>
      </c>
      <c r="AT63" s="50">
        <v>1.9E-2</v>
      </c>
      <c r="AU63" s="50">
        <v>1.9E-2</v>
      </c>
      <c r="AV63" s="50">
        <v>1.9E-2</v>
      </c>
      <c r="AW63" s="50">
        <v>1.9E-2</v>
      </c>
      <c r="AX63" s="50">
        <v>1.9E-2</v>
      </c>
      <c r="AY63" s="50">
        <v>1.9E-2</v>
      </c>
      <c r="AZ63" s="50">
        <v>1.9E-2</v>
      </c>
      <c r="BA63" s="50">
        <v>1.9E-2</v>
      </c>
      <c r="BB63" s="50">
        <v>1.9E-2</v>
      </c>
      <c r="BC63" s="50">
        <v>1.9E-2</v>
      </c>
      <c r="BD63" s="50">
        <v>1.9E-2</v>
      </c>
      <c r="BE63" s="50">
        <v>1.9E-2</v>
      </c>
      <c r="BF63" s="50">
        <v>1.9E-2</v>
      </c>
      <c r="BG63" s="50">
        <v>1.9E-2</v>
      </c>
      <c r="BH63" s="50">
        <v>1.9E-2</v>
      </c>
      <c r="BI63" s="50">
        <v>1.9E-2</v>
      </c>
      <c r="BJ63" s="50">
        <v>1.9E-2</v>
      </c>
      <c r="BK63" s="50">
        <v>1.9E-2</v>
      </c>
      <c r="BL63" s="50">
        <v>1.9E-2</v>
      </c>
      <c r="BM63" s="50">
        <v>1.9E-2</v>
      </c>
      <c r="BN63" s="50">
        <v>1.9E-2</v>
      </c>
      <c r="BO63" s="50">
        <v>1.9E-2</v>
      </c>
      <c r="BP63" s="50">
        <v>1.9E-2</v>
      </c>
      <c r="BQ63" s="50">
        <v>1.9E-2</v>
      </c>
      <c r="BR63" s="50">
        <v>1.9E-2</v>
      </c>
      <c r="BS63" s="50">
        <v>1.9E-2</v>
      </c>
      <c r="BT63" s="50">
        <v>1.9E-2</v>
      </c>
      <c r="BU63" s="50">
        <v>1.9E-2</v>
      </c>
      <c r="BV63" s="50">
        <v>1.9E-2</v>
      </c>
      <c r="BW63" s="50">
        <v>1.9E-2</v>
      </c>
      <c r="BX63" s="50">
        <v>1.9E-2</v>
      </c>
      <c r="BY63" s="50">
        <v>1.9E-2</v>
      </c>
      <c r="BZ63" s="50">
        <v>1.9E-2</v>
      </c>
      <c r="CA63" s="50">
        <v>1.9E-2</v>
      </c>
      <c r="CB63" s="50">
        <v>1.9E-2</v>
      </c>
      <c r="CC63" s="50">
        <v>1.9E-2</v>
      </c>
      <c r="CD63" s="50">
        <v>1.9E-2</v>
      </c>
      <c r="CE63" s="50">
        <v>1.9E-2</v>
      </c>
      <c r="CF63" s="50">
        <v>1.9E-2</v>
      </c>
      <c r="CG63" s="50">
        <v>1.9E-2</v>
      </c>
      <c r="CH63" s="50">
        <v>1.9E-2</v>
      </c>
      <c r="CI63" s="50">
        <v>1.9E-2</v>
      </c>
      <c r="CJ63" s="50">
        <v>1.9E-2</v>
      </c>
      <c r="CK63" s="50">
        <v>1.9E-2</v>
      </c>
      <c r="CL63" s="50">
        <v>1.9E-2</v>
      </c>
      <c r="CM63" s="50">
        <v>1.9E-2</v>
      </c>
      <c r="CN63" s="50">
        <v>1.9E-2</v>
      </c>
      <c r="CO63" s="50">
        <v>1.9E-2</v>
      </c>
      <c r="CP63" s="50">
        <v>1.9E-2</v>
      </c>
      <c r="CQ63" s="50">
        <v>1.9E-2</v>
      </c>
      <c r="CR63" s="50">
        <v>1.9E-2</v>
      </c>
      <c r="CS63" s="50">
        <v>1.9E-2</v>
      </c>
      <c r="CT63" s="50">
        <v>1.9E-2</v>
      </c>
      <c r="CU63" s="50">
        <v>1.9E-2</v>
      </c>
      <c r="CV63" s="50">
        <v>1.9E-2</v>
      </c>
      <c r="CW63" s="50">
        <v>1.9E-2</v>
      </c>
      <c r="CX63" s="50">
        <v>1.9E-2</v>
      </c>
      <c r="CY63" s="50">
        <v>1.9E-2</v>
      </c>
      <c r="CZ63" s="50">
        <v>1.9E-2</v>
      </c>
      <c r="DA63" s="50">
        <v>1.9E-2</v>
      </c>
      <c r="DB63" s="50">
        <v>1.9E-2</v>
      </c>
      <c r="DC63" s="50">
        <v>1.9E-2</v>
      </c>
      <c r="DD63" s="50">
        <v>1.9E-2</v>
      </c>
      <c r="DE63" s="50">
        <v>1.9E-2</v>
      </c>
      <c r="DF63" s="50">
        <v>1.9E-2</v>
      </c>
      <c r="DG63" s="50">
        <v>1.9E-2</v>
      </c>
      <c r="DH63" s="50">
        <v>1.9E-2</v>
      </c>
      <c r="DI63" s="50">
        <v>1.9E-2</v>
      </c>
      <c r="DJ63" s="50">
        <v>1.9E-2</v>
      </c>
      <c r="DK63" s="50">
        <v>1.9E-2</v>
      </c>
      <c r="DL63" s="50">
        <v>1.9E-2</v>
      </c>
      <c r="DM63" s="50">
        <v>1.9E-2</v>
      </c>
      <c r="DN63" s="50">
        <v>1.9E-2</v>
      </c>
      <c r="DO63" s="50">
        <v>1.9E-2</v>
      </c>
      <c r="DP63" s="50">
        <v>1.9E-2</v>
      </c>
      <c r="DQ63" s="50">
        <v>1.9E-2</v>
      </c>
      <c r="DR63" s="50">
        <v>1.9E-2</v>
      </c>
      <c r="DS63" s="50">
        <v>1.9E-2</v>
      </c>
      <c r="DT63" s="50">
        <v>1.9E-2</v>
      </c>
      <c r="DU63" s="50">
        <v>1.9E-2</v>
      </c>
      <c r="DV63" s="50">
        <v>1.9E-2</v>
      </c>
      <c r="DW63" s="50">
        <v>1.9E-2</v>
      </c>
      <c r="DX63" s="50">
        <v>1.9E-2</v>
      </c>
      <c r="DY63" s="50">
        <v>1.9E-2</v>
      </c>
      <c r="DZ63" s="50">
        <v>1.9E-2</v>
      </c>
      <c r="EA63" s="50">
        <v>1.9E-2</v>
      </c>
      <c r="EB63" s="50">
        <v>1.9E-2</v>
      </c>
      <c r="EC63" s="50">
        <v>1.9E-2</v>
      </c>
      <c r="ED63" s="50">
        <v>1.9E-2</v>
      </c>
      <c r="EE63" s="50">
        <v>1.9E-2</v>
      </c>
      <c r="EF63" s="50">
        <v>1.9E-2</v>
      </c>
      <c r="EG63" s="50">
        <v>1.9E-2</v>
      </c>
      <c r="EH63" s="50">
        <v>1.9E-2</v>
      </c>
      <c r="EI63" s="50">
        <v>1.9E-2</v>
      </c>
      <c r="EJ63" s="50">
        <v>1.9E-2</v>
      </c>
      <c r="EK63" s="50">
        <v>1.9E-2</v>
      </c>
      <c r="EL63" s="50">
        <v>1.9E-2</v>
      </c>
      <c r="EM63" s="50">
        <v>1.9E-2</v>
      </c>
      <c r="EN63" s="50">
        <v>1.9E-2</v>
      </c>
      <c r="EO63" s="50">
        <v>1.9E-2</v>
      </c>
      <c r="EP63" s="50">
        <v>1.9E-2</v>
      </c>
      <c r="EQ63" s="50">
        <v>1.9E-2</v>
      </c>
      <c r="ER63" s="50">
        <v>1.9E-2</v>
      </c>
      <c r="ES63" s="50">
        <v>1.9E-2</v>
      </c>
      <c r="ET63" s="50">
        <v>1.9E-2</v>
      </c>
      <c r="EU63" s="50">
        <v>1.9E-2</v>
      </c>
      <c r="EV63" s="50">
        <v>1.9E-2</v>
      </c>
      <c r="EW63" s="50">
        <v>1.9E-2</v>
      </c>
      <c r="EX63" s="50">
        <v>1.9E-2</v>
      </c>
      <c r="EY63" s="50">
        <v>1.9E-2</v>
      </c>
      <c r="EZ63" s="50">
        <v>1.9E-2</v>
      </c>
      <c r="FA63" s="50">
        <v>1.9E-2</v>
      </c>
      <c r="FB63" s="50">
        <v>1.9E-2</v>
      </c>
      <c r="FC63" s="50">
        <v>1.9E-2</v>
      </c>
      <c r="FD63" s="50">
        <v>1.9E-2</v>
      </c>
      <c r="FE63" s="50">
        <v>1.9E-2</v>
      </c>
      <c r="FF63" s="50">
        <v>1.9E-2</v>
      </c>
      <c r="FG63" s="50">
        <v>1.9E-2</v>
      </c>
      <c r="FH63" s="50">
        <v>1.9E-2</v>
      </c>
      <c r="FI63" s="50">
        <v>1.9E-2</v>
      </c>
      <c r="FJ63" s="50">
        <v>1.9E-2</v>
      </c>
      <c r="FK63" s="50">
        <v>1.9E-2</v>
      </c>
      <c r="FL63" s="50">
        <v>1.9E-2</v>
      </c>
      <c r="FM63" s="50">
        <v>1.9E-2</v>
      </c>
      <c r="FN63" s="50">
        <v>1.9E-2</v>
      </c>
      <c r="FO63" s="50">
        <v>1.9E-2</v>
      </c>
      <c r="FP63" s="50">
        <v>1.9E-2</v>
      </c>
      <c r="FQ63" s="50">
        <v>1.9E-2</v>
      </c>
      <c r="FR63" s="50">
        <v>1.9E-2</v>
      </c>
      <c r="FS63" s="50">
        <v>1.9E-2</v>
      </c>
      <c r="FT63" s="50">
        <v>1.9E-2</v>
      </c>
      <c r="FU63" s="50">
        <v>1.9E-2</v>
      </c>
      <c r="FV63" s="50">
        <v>1.9E-2</v>
      </c>
      <c r="FW63" s="50">
        <v>1.9E-2</v>
      </c>
      <c r="FX63" s="50">
        <v>1.9E-2</v>
      </c>
      <c r="FY63" s="50"/>
      <c r="FZ63" s="50"/>
      <c r="GA63" s="50"/>
      <c r="GB63" s="45"/>
      <c r="GC63" s="45"/>
      <c r="GD63" s="45"/>
      <c r="GE63" s="5"/>
      <c r="GF63" s="5"/>
      <c r="GG63" s="5"/>
      <c r="GH63" s="5"/>
      <c r="GI63" s="5"/>
      <c r="GJ63" s="5"/>
      <c r="GK63" s="5"/>
      <c r="GL63" s="5"/>
      <c r="GM63" s="5"/>
    </row>
    <row r="64" spans="1:256" x14ac:dyDescent="0.2">
      <c r="A64" s="4" t="s">
        <v>320</v>
      </c>
      <c r="B64" s="2" t="s">
        <v>321</v>
      </c>
      <c r="C64" s="50">
        <v>3.6999999999999998E-2</v>
      </c>
      <c r="D64" s="50">
        <v>3.6999999999999998E-2</v>
      </c>
      <c r="E64" s="50">
        <v>3.6999999999999998E-2</v>
      </c>
      <c r="F64" s="50">
        <v>3.6999999999999998E-2</v>
      </c>
      <c r="G64" s="50">
        <v>3.6999999999999998E-2</v>
      </c>
      <c r="H64" s="50">
        <v>3.6999999999999998E-2</v>
      </c>
      <c r="I64" s="50">
        <v>3.6999999999999998E-2</v>
      </c>
      <c r="J64" s="50">
        <v>3.6999999999999998E-2</v>
      </c>
      <c r="K64" s="50">
        <v>3.6999999999999998E-2</v>
      </c>
      <c r="L64" s="50">
        <v>3.6999999999999998E-2</v>
      </c>
      <c r="M64" s="50">
        <v>3.6999999999999998E-2</v>
      </c>
      <c r="N64" s="50">
        <v>3.6999999999999998E-2</v>
      </c>
      <c r="O64" s="50">
        <v>3.6999999999999998E-2</v>
      </c>
      <c r="P64" s="50">
        <v>3.6999999999999998E-2</v>
      </c>
      <c r="Q64" s="50">
        <v>3.6999999999999998E-2</v>
      </c>
      <c r="R64" s="50">
        <v>3.6999999999999998E-2</v>
      </c>
      <c r="S64" s="50">
        <v>3.6999999999999998E-2</v>
      </c>
      <c r="T64" s="50">
        <v>3.6999999999999998E-2</v>
      </c>
      <c r="U64" s="50">
        <v>3.6999999999999998E-2</v>
      </c>
      <c r="V64" s="50">
        <v>3.6999999999999998E-2</v>
      </c>
      <c r="W64" s="50">
        <v>3.6999999999999998E-2</v>
      </c>
      <c r="X64" s="50">
        <v>3.6999999999999998E-2</v>
      </c>
      <c r="Y64" s="50">
        <v>3.6999999999999998E-2</v>
      </c>
      <c r="Z64" s="50">
        <v>3.6999999999999998E-2</v>
      </c>
      <c r="AA64" s="50">
        <v>3.6999999999999998E-2</v>
      </c>
      <c r="AB64" s="50">
        <v>3.6999999999999998E-2</v>
      </c>
      <c r="AC64" s="50">
        <v>3.6999999999999998E-2</v>
      </c>
      <c r="AD64" s="50">
        <v>3.6999999999999998E-2</v>
      </c>
      <c r="AE64" s="50">
        <v>3.6999999999999998E-2</v>
      </c>
      <c r="AF64" s="50">
        <v>3.6999999999999998E-2</v>
      </c>
      <c r="AG64" s="50">
        <v>3.6999999999999998E-2</v>
      </c>
      <c r="AH64" s="50">
        <v>3.6999999999999998E-2</v>
      </c>
      <c r="AI64" s="50">
        <v>3.6999999999999998E-2</v>
      </c>
      <c r="AJ64" s="50">
        <v>3.6999999999999998E-2</v>
      </c>
      <c r="AK64" s="50">
        <v>3.6999999999999998E-2</v>
      </c>
      <c r="AL64" s="50">
        <v>3.6999999999999998E-2</v>
      </c>
      <c r="AM64" s="50">
        <v>3.6999999999999998E-2</v>
      </c>
      <c r="AN64" s="50">
        <v>3.6999999999999998E-2</v>
      </c>
      <c r="AO64" s="50">
        <v>3.6999999999999998E-2</v>
      </c>
      <c r="AP64" s="50">
        <v>3.6999999999999998E-2</v>
      </c>
      <c r="AQ64" s="50">
        <v>3.6999999999999998E-2</v>
      </c>
      <c r="AR64" s="50">
        <v>3.6999999999999998E-2</v>
      </c>
      <c r="AS64" s="50">
        <v>3.6999999999999998E-2</v>
      </c>
      <c r="AT64" s="50">
        <v>3.6999999999999998E-2</v>
      </c>
      <c r="AU64" s="50">
        <v>3.6999999999999998E-2</v>
      </c>
      <c r="AV64" s="50">
        <v>3.6999999999999998E-2</v>
      </c>
      <c r="AW64" s="50">
        <v>3.6999999999999998E-2</v>
      </c>
      <c r="AX64" s="50">
        <v>3.6999999999999998E-2</v>
      </c>
      <c r="AY64" s="50">
        <v>3.6999999999999998E-2</v>
      </c>
      <c r="AZ64" s="50">
        <v>3.6999999999999998E-2</v>
      </c>
      <c r="BA64" s="50">
        <v>3.6999999999999998E-2</v>
      </c>
      <c r="BB64" s="50">
        <v>3.6999999999999998E-2</v>
      </c>
      <c r="BC64" s="50">
        <v>3.6999999999999998E-2</v>
      </c>
      <c r="BD64" s="50">
        <v>3.6999999999999998E-2</v>
      </c>
      <c r="BE64" s="50">
        <v>3.6999999999999998E-2</v>
      </c>
      <c r="BF64" s="50">
        <v>3.6999999999999998E-2</v>
      </c>
      <c r="BG64" s="50">
        <v>3.6999999999999998E-2</v>
      </c>
      <c r="BH64" s="50">
        <v>3.6999999999999998E-2</v>
      </c>
      <c r="BI64" s="50">
        <v>3.6999999999999998E-2</v>
      </c>
      <c r="BJ64" s="50">
        <v>3.6999999999999998E-2</v>
      </c>
      <c r="BK64" s="50">
        <v>3.6999999999999998E-2</v>
      </c>
      <c r="BL64" s="50">
        <v>3.6999999999999998E-2</v>
      </c>
      <c r="BM64" s="50">
        <v>3.6999999999999998E-2</v>
      </c>
      <c r="BN64" s="50">
        <v>3.6999999999999998E-2</v>
      </c>
      <c r="BO64" s="50">
        <v>3.6999999999999998E-2</v>
      </c>
      <c r="BP64" s="50">
        <v>3.6999999999999998E-2</v>
      </c>
      <c r="BQ64" s="50">
        <v>3.6999999999999998E-2</v>
      </c>
      <c r="BR64" s="50">
        <v>3.6999999999999998E-2</v>
      </c>
      <c r="BS64" s="50">
        <v>3.6999999999999998E-2</v>
      </c>
      <c r="BT64" s="50">
        <v>3.6999999999999998E-2</v>
      </c>
      <c r="BU64" s="50">
        <v>3.6999999999999998E-2</v>
      </c>
      <c r="BV64" s="50">
        <v>3.6999999999999998E-2</v>
      </c>
      <c r="BW64" s="50">
        <v>3.6999999999999998E-2</v>
      </c>
      <c r="BX64" s="50">
        <v>3.6999999999999998E-2</v>
      </c>
      <c r="BY64" s="50">
        <v>3.6999999999999998E-2</v>
      </c>
      <c r="BZ64" s="50">
        <v>3.6999999999999998E-2</v>
      </c>
      <c r="CA64" s="50">
        <v>3.6999999999999998E-2</v>
      </c>
      <c r="CB64" s="50">
        <v>3.6999999999999998E-2</v>
      </c>
      <c r="CC64" s="50">
        <v>3.6999999999999998E-2</v>
      </c>
      <c r="CD64" s="50">
        <v>3.6999999999999998E-2</v>
      </c>
      <c r="CE64" s="50">
        <v>3.6999999999999998E-2</v>
      </c>
      <c r="CF64" s="50">
        <v>3.6999999999999998E-2</v>
      </c>
      <c r="CG64" s="50">
        <v>3.6999999999999998E-2</v>
      </c>
      <c r="CH64" s="50">
        <v>3.6999999999999998E-2</v>
      </c>
      <c r="CI64" s="50">
        <v>3.6999999999999998E-2</v>
      </c>
      <c r="CJ64" s="50">
        <v>3.6999999999999998E-2</v>
      </c>
      <c r="CK64" s="50">
        <v>3.6999999999999998E-2</v>
      </c>
      <c r="CL64" s="50">
        <v>3.6999999999999998E-2</v>
      </c>
      <c r="CM64" s="50">
        <v>3.6999999999999998E-2</v>
      </c>
      <c r="CN64" s="50">
        <v>3.6999999999999998E-2</v>
      </c>
      <c r="CO64" s="50">
        <v>3.6999999999999998E-2</v>
      </c>
      <c r="CP64" s="50">
        <v>3.6999999999999998E-2</v>
      </c>
      <c r="CQ64" s="50">
        <v>3.6999999999999998E-2</v>
      </c>
      <c r="CR64" s="50">
        <v>3.6999999999999998E-2</v>
      </c>
      <c r="CS64" s="50">
        <v>3.6999999999999998E-2</v>
      </c>
      <c r="CT64" s="50">
        <v>3.6999999999999998E-2</v>
      </c>
      <c r="CU64" s="50">
        <v>3.6999999999999998E-2</v>
      </c>
      <c r="CV64" s="50">
        <v>3.6999999999999998E-2</v>
      </c>
      <c r="CW64" s="50">
        <v>3.6999999999999998E-2</v>
      </c>
      <c r="CX64" s="50">
        <v>3.6999999999999998E-2</v>
      </c>
      <c r="CY64" s="50">
        <v>3.6999999999999998E-2</v>
      </c>
      <c r="CZ64" s="50">
        <v>3.6999999999999998E-2</v>
      </c>
      <c r="DA64" s="50">
        <v>3.6999999999999998E-2</v>
      </c>
      <c r="DB64" s="50">
        <v>3.6999999999999998E-2</v>
      </c>
      <c r="DC64" s="50">
        <v>3.6999999999999998E-2</v>
      </c>
      <c r="DD64" s="50">
        <v>3.6999999999999998E-2</v>
      </c>
      <c r="DE64" s="50">
        <v>3.6999999999999998E-2</v>
      </c>
      <c r="DF64" s="50">
        <v>3.6999999999999998E-2</v>
      </c>
      <c r="DG64" s="50">
        <v>3.6999999999999998E-2</v>
      </c>
      <c r="DH64" s="50">
        <v>3.6999999999999998E-2</v>
      </c>
      <c r="DI64" s="50">
        <v>3.6999999999999998E-2</v>
      </c>
      <c r="DJ64" s="50">
        <v>3.6999999999999998E-2</v>
      </c>
      <c r="DK64" s="50">
        <v>3.6999999999999998E-2</v>
      </c>
      <c r="DL64" s="50">
        <v>3.6999999999999998E-2</v>
      </c>
      <c r="DM64" s="50">
        <v>3.6999999999999998E-2</v>
      </c>
      <c r="DN64" s="50">
        <v>3.6999999999999998E-2</v>
      </c>
      <c r="DO64" s="50">
        <v>3.6999999999999998E-2</v>
      </c>
      <c r="DP64" s="50">
        <v>3.6999999999999998E-2</v>
      </c>
      <c r="DQ64" s="50">
        <v>3.6999999999999998E-2</v>
      </c>
      <c r="DR64" s="50">
        <v>3.6999999999999998E-2</v>
      </c>
      <c r="DS64" s="50">
        <v>3.6999999999999998E-2</v>
      </c>
      <c r="DT64" s="50">
        <v>3.6999999999999998E-2</v>
      </c>
      <c r="DU64" s="50">
        <v>3.6999999999999998E-2</v>
      </c>
      <c r="DV64" s="50">
        <v>3.6999999999999998E-2</v>
      </c>
      <c r="DW64" s="50">
        <v>3.6999999999999998E-2</v>
      </c>
      <c r="DX64" s="50">
        <v>3.6999999999999998E-2</v>
      </c>
      <c r="DY64" s="50">
        <v>3.6999999999999998E-2</v>
      </c>
      <c r="DZ64" s="50">
        <v>3.6999999999999998E-2</v>
      </c>
      <c r="EA64" s="50">
        <v>3.6999999999999998E-2</v>
      </c>
      <c r="EB64" s="50">
        <v>3.6999999999999998E-2</v>
      </c>
      <c r="EC64" s="50">
        <v>3.6999999999999998E-2</v>
      </c>
      <c r="ED64" s="50">
        <v>3.6999999999999998E-2</v>
      </c>
      <c r="EE64" s="50">
        <v>3.6999999999999998E-2</v>
      </c>
      <c r="EF64" s="50">
        <v>3.6999999999999998E-2</v>
      </c>
      <c r="EG64" s="50">
        <v>3.6999999999999998E-2</v>
      </c>
      <c r="EH64" s="50">
        <v>3.6999999999999998E-2</v>
      </c>
      <c r="EI64" s="50">
        <v>3.6999999999999998E-2</v>
      </c>
      <c r="EJ64" s="50">
        <v>3.6999999999999998E-2</v>
      </c>
      <c r="EK64" s="50">
        <v>3.6999999999999998E-2</v>
      </c>
      <c r="EL64" s="50">
        <v>3.6999999999999998E-2</v>
      </c>
      <c r="EM64" s="50">
        <v>3.6999999999999998E-2</v>
      </c>
      <c r="EN64" s="50">
        <v>3.6999999999999998E-2</v>
      </c>
      <c r="EO64" s="50">
        <v>3.6999999999999998E-2</v>
      </c>
      <c r="EP64" s="50">
        <v>3.6999999999999998E-2</v>
      </c>
      <c r="EQ64" s="50">
        <v>3.6999999999999998E-2</v>
      </c>
      <c r="ER64" s="50">
        <v>3.6999999999999998E-2</v>
      </c>
      <c r="ES64" s="50">
        <v>3.6999999999999998E-2</v>
      </c>
      <c r="ET64" s="50">
        <v>3.6999999999999998E-2</v>
      </c>
      <c r="EU64" s="50">
        <v>3.6999999999999998E-2</v>
      </c>
      <c r="EV64" s="50">
        <v>3.6999999999999998E-2</v>
      </c>
      <c r="EW64" s="50">
        <v>3.6999999999999998E-2</v>
      </c>
      <c r="EX64" s="50">
        <v>3.6999999999999998E-2</v>
      </c>
      <c r="EY64" s="50">
        <v>3.6999999999999998E-2</v>
      </c>
      <c r="EZ64" s="50">
        <v>3.6999999999999998E-2</v>
      </c>
      <c r="FA64" s="50">
        <v>3.6999999999999998E-2</v>
      </c>
      <c r="FB64" s="50">
        <v>3.6999999999999998E-2</v>
      </c>
      <c r="FC64" s="50">
        <v>3.6999999999999998E-2</v>
      </c>
      <c r="FD64" s="50">
        <v>3.6999999999999998E-2</v>
      </c>
      <c r="FE64" s="50">
        <v>3.6999999999999998E-2</v>
      </c>
      <c r="FF64" s="50">
        <v>3.6999999999999998E-2</v>
      </c>
      <c r="FG64" s="50">
        <v>3.6999999999999998E-2</v>
      </c>
      <c r="FH64" s="50">
        <v>3.6999999999999998E-2</v>
      </c>
      <c r="FI64" s="50">
        <v>3.6999999999999998E-2</v>
      </c>
      <c r="FJ64" s="50">
        <v>3.6999999999999998E-2</v>
      </c>
      <c r="FK64" s="50">
        <v>3.6999999999999998E-2</v>
      </c>
      <c r="FL64" s="50">
        <v>3.6999999999999998E-2</v>
      </c>
      <c r="FM64" s="50">
        <v>3.6999999999999998E-2</v>
      </c>
      <c r="FN64" s="50">
        <v>3.6999999999999998E-2</v>
      </c>
      <c r="FO64" s="50">
        <v>3.6999999999999998E-2</v>
      </c>
      <c r="FP64" s="50">
        <v>3.6999999999999998E-2</v>
      </c>
      <c r="FQ64" s="50">
        <v>3.6999999999999998E-2</v>
      </c>
      <c r="FR64" s="50">
        <v>3.6999999999999998E-2</v>
      </c>
      <c r="FS64" s="50">
        <v>3.6999999999999998E-2</v>
      </c>
      <c r="FT64" s="51">
        <v>3.6999999999999998E-2</v>
      </c>
      <c r="FU64" s="50">
        <v>3.6999999999999998E-2</v>
      </c>
      <c r="FV64" s="50">
        <v>3.6999999999999998E-2</v>
      </c>
      <c r="FW64" s="50">
        <v>3.6999999999999998E-2</v>
      </c>
      <c r="FX64" s="50">
        <v>3.6999999999999998E-2</v>
      </c>
      <c r="FY64" s="50"/>
      <c r="FZ64" s="50"/>
      <c r="GA64" s="50"/>
      <c r="GB64" s="50"/>
      <c r="GC64" s="50"/>
      <c r="GD64" s="50"/>
      <c r="GE64" s="73"/>
      <c r="GF64" s="73"/>
      <c r="GG64" s="5"/>
      <c r="GH64" s="5"/>
      <c r="GI64" s="5"/>
      <c r="GJ64" s="5"/>
      <c r="GK64" s="5"/>
      <c r="GL64" s="5"/>
      <c r="GM64" s="5"/>
    </row>
    <row r="65" spans="1:195" x14ac:dyDescent="0.2">
      <c r="A65" s="74" t="s">
        <v>322</v>
      </c>
      <c r="B65" s="2" t="s">
        <v>323</v>
      </c>
      <c r="C65" s="75">
        <v>999999999</v>
      </c>
      <c r="D65" s="75">
        <v>999999999</v>
      </c>
      <c r="E65" s="75">
        <v>999999999</v>
      </c>
      <c r="F65" s="75">
        <v>999999999</v>
      </c>
      <c r="G65" s="75">
        <v>999999999</v>
      </c>
      <c r="H65" s="75">
        <v>999999999</v>
      </c>
      <c r="I65" s="75">
        <v>999999999</v>
      </c>
      <c r="J65" s="75">
        <v>999999999</v>
      </c>
      <c r="K65" s="75">
        <v>999999999</v>
      </c>
      <c r="L65" s="75">
        <v>999999999</v>
      </c>
      <c r="M65" s="75">
        <v>999999999</v>
      </c>
      <c r="N65" s="75">
        <v>999999999</v>
      </c>
      <c r="O65" s="75">
        <v>999999999</v>
      </c>
      <c r="P65" s="75">
        <v>999999999</v>
      </c>
      <c r="Q65" s="75">
        <v>999999999</v>
      </c>
      <c r="R65" s="75">
        <v>999999999</v>
      </c>
      <c r="S65" s="75">
        <v>999999999</v>
      </c>
      <c r="T65" s="75">
        <v>999999999</v>
      </c>
      <c r="U65" s="75">
        <v>999999999</v>
      </c>
      <c r="V65" s="75">
        <v>999999999</v>
      </c>
      <c r="W65" s="76">
        <v>999999999</v>
      </c>
      <c r="X65" s="75">
        <v>999999999</v>
      </c>
      <c r="Y65" s="75">
        <v>999999999</v>
      </c>
      <c r="Z65" s="75">
        <v>999999999</v>
      </c>
      <c r="AA65" s="75">
        <v>999999999</v>
      </c>
      <c r="AB65" s="75">
        <v>999999999</v>
      </c>
      <c r="AC65" s="75">
        <v>999999999</v>
      </c>
      <c r="AD65" s="75">
        <v>999999999</v>
      </c>
      <c r="AE65" s="75">
        <v>999999999</v>
      </c>
      <c r="AF65" s="75">
        <v>999999999</v>
      </c>
      <c r="AG65" s="75">
        <v>999999999</v>
      </c>
      <c r="AH65" s="75">
        <v>999999999</v>
      </c>
      <c r="AI65" s="75">
        <v>999999999</v>
      </c>
      <c r="AJ65" s="75">
        <v>999999999</v>
      </c>
      <c r="AK65" s="75">
        <v>999999999</v>
      </c>
      <c r="AL65" s="75">
        <v>999999999</v>
      </c>
      <c r="AM65" s="75">
        <v>999999999</v>
      </c>
      <c r="AN65" s="75">
        <v>999999999</v>
      </c>
      <c r="AO65" s="75">
        <v>999999999</v>
      </c>
      <c r="AP65" s="75">
        <v>999999999</v>
      </c>
      <c r="AQ65" s="75">
        <v>999999999</v>
      </c>
      <c r="AR65" s="75">
        <v>999999999</v>
      </c>
      <c r="AS65" s="75">
        <v>999999999</v>
      </c>
      <c r="AT65" s="75">
        <v>999999999</v>
      </c>
      <c r="AU65" s="75">
        <v>999999999</v>
      </c>
      <c r="AV65" s="75">
        <v>999999999</v>
      </c>
      <c r="AW65" s="75">
        <v>999999999</v>
      </c>
      <c r="AX65" s="75">
        <v>999999999</v>
      </c>
      <c r="AY65" s="75">
        <v>999999999</v>
      </c>
      <c r="AZ65" s="75">
        <v>999999999</v>
      </c>
      <c r="BA65" s="75">
        <v>999999999</v>
      </c>
      <c r="BB65" s="75">
        <v>999999999</v>
      </c>
      <c r="BC65" s="75">
        <v>999999999</v>
      </c>
      <c r="BD65" s="75">
        <v>999999999</v>
      </c>
      <c r="BE65" s="75">
        <v>999999999</v>
      </c>
      <c r="BF65" s="75">
        <v>999999999</v>
      </c>
      <c r="BG65" s="75">
        <v>999999999</v>
      </c>
      <c r="BH65" s="75">
        <v>999999999</v>
      </c>
      <c r="BI65" s="75">
        <v>999999999</v>
      </c>
      <c r="BJ65" s="75">
        <v>999999999</v>
      </c>
      <c r="BK65" s="75">
        <v>999999999</v>
      </c>
      <c r="BL65" s="75">
        <v>999999999</v>
      </c>
      <c r="BM65" s="75">
        <v>999999999</v>
      </c>
      <c r="BN65" s="75">
        <v>999999999</v>
      </c>
      <c r="BO65" s="75">
        <v>999999999</v>
      </c>
      <c r="BP65" s="75">
        <v>999999999</v>
      </c>
      <c r="BQ65" s="75">
        <v>999999999</v>
      </c>
      <c r="BR65" s="75">
        <v>999999999</v>
      </c>
      <c r="BS65" s="75">
        <v>999999999</v>
      </c>
      <c r="BT65" s="75">
        <v>999999999</v>
      </c>
      <c r="BU65" s="75">
        <v>999999999</v>
      </c>
      <c r="BV65" s="75">
        <v>999999999</v>
      </c>
      <c r="BW65" s="75">
        <v>999999999</v>
      </c>
      <c r="BX65" s="75">
        <v>999999999</v>
      </c>
      <c r="BY65" s="75">
        <v>999999999</v>
      </c>
      <c r="BZ65" s="75">
        <v>999999999</v>
      </c>
      <c r="CA65" s="75">
        <v>999999999</v>
      </c>
      <c r="CB65" s="75">
        <v>999999999</v>
      </c>
      <c r="CC65" s="75">
        <v>999999999</v>
      </c>
      <c r="CD65" s="75">
        <v>999999999</v>
      </c>
      <c r="CE65" s="75">
        <v>999999999</v>
      </c>
      <c r="CF65" s="75">
        <v>999999999</v>
      </c>
      <c r="CG65" s="75">
        <v>999999999</v>
      </c>
      <c r="CH65" s="75">
        <v>999999999</v>
      </c>
      <c r="CI65" s="75">
        <v>999999999</v>
      </c>
      <c r="CJ65" s="75">
        <v>999999999</v>
      </c>
      <c r="CK65" s="75">
        <v>999999999</v>
      </c>
      <c r="CL65" s="75">
        <v>999999999</v>
      </c>
      <c r="CM65" s="75">
        <v>999999999</v>
      </c>
      <c r="CN65" s="75">
        <v>999999999</v>
      </c>
      <c r="CO65" s="75">
        <v>999999999</v>
      </c>
      <c r="CP65" s="75">
        <v>999999999</v>
      </c>
      <c r="CQ65" s="75">
        <v>999999999</v>
      </c>
      <c r="CR65" s="75">
        <v>999999999</v>
      </c>
      <c r="CS65" s="75">
        <v>999999999</v>
      </c>
      <c r="CT65" s="75">
        <v>999999999</v>
      </c>
      <c r="CU65" s="75">
        <v>999999999</v>
      </c>
      <c r="CV65" s="75">
        <v>999999999</v>
      </c>
      <c r="CW65" s="75">
        <v>999999999</v>
      </c>
      <c r="CX65" s="75">
        <v>999999999</v>
      </c>
      <c r="CY65" s="75">
        <v>999999999</v>
      </c>
      <c r="CZ65" s="75">
        <v>999999999</v>
      </c>
      <c r="DA65" s="75">
        <v>999999999</v>
      </c>
      <c r="DB65" s="75">
        <v>999999999</v>
      </c>
      <c r="DC65" s="75">
        <v>999999999</v>
      </c>
      <c r="DD65" s="75">
        <v>999999999</v>
      </c>
      <c r="DE65" s="75">
        <v>999999999</v>
      </c>
      <c r="DF65" s="75">
        <v>999999999</v>
      </c>
      <c r="DG65" s="75">
        <v>999999999</v>
      </c>
      <c r="DH65" s="75">
        <v>999999999</v>
      </c>
      <c r="DI65" s="75">
        <v>999999999</v>
      </c>
      <c r="DJ65" s="75">
        <v>999999999</v>
      </c>
      <c r="DK65" s="75">
        <v>999999999</v>
      </c>
      <c r="DL65" s="75">
        <v>999999999</v>
      </c>
      <c r="DM65" s="75">
        <v>999999999</v>
      </c>
      <c r="DN65" s="75">
        <v>999999999</v>
      </c>
      <c r="DO65" s="75">
        <v>999999999</v>
      </c>
      <c r="DP65" s="75">
        <v>999999999</v>
      </c>
      <c r="DQ65" s="75">
        <v>999999999</v>
      </c>
      <c r="DR65" s="75">
        <v>999999999</v>
      </c>
      <c r="DS65" s="75">
        <v>999999999</v>
      </c>
      <c r="DT65" s="75">
        <v>999999999</v>
      </c>
      <c r="DU65" s="75">
        <v>999999999</v>
      </c>
      <c r="DV65" s="75">
        <v>999999999</v>
      </c>
      <c r="DW65" s="75">
        <v>999999999</v>
      </c>
      <c r="DX65" s="75">
        <v>999999999</v>
      </c>
      <c r="DY65" s="75">
        <v>999999999</v>
      </c>
      <c r="DZ65" s="75">
        <v>999999999</v>
      </c>
      <c r="EA65" s="75">
        <v>999999999</v>
      </c>
      <c r="EB65" s="75">
        <v>999999999</v>
      </c>
      <c r="EC65" s="75">
        <v>999999999</v>
      </c>
      <c r="ED65" s="75">
        <v>999999999</v>
      </c>
      <c r="EE65" s="75">
        <v>999999999</v>
      </c>
      <c r="EF65" s="75">
        <v>999999999</v>
      </c>
      <c r="EG65" s="75">
        <v>999999999</v>
      </c>
      <c r="EH65" s="75">
        <v>999999999</v>
      </c>
      <c r="EI65" s="75">
        <v>999999999</v>
      </c>
      <c r="EJ65" s="75">
        <v>999999999</v>
      </c>
      <c r="EK65" s="75">
        <v>999999999</v>
      </c>
      <c r="EL65" s="75">
        <v>999999999</v>
      </c>
      <c r="EM65" s="75">
        <v>999999999</v>
      </c>
      <c r="EN65" s="75">
        <v>999999999</v>
      </c>
      <c r="EO65" s="75">
        <v>999999999</v>
      </c>
      <c r="EP65" s="75">
        <v>999999999</v>
      </c>
      <c r="EQ65" s="75">
        <v>999999999</v>
      </c>
      <c r="ER65" s="75">
        <v>999999999</v>
      </c>
      <c r="ES65" s="75">
        <v>999999999</v>
      </c>
      <c r="ET65" s="75">
        <v>999999999</v>
      </c>
      <c r="EU65" s="75">
        <v>999999999</v>
      </c>
      <c r="EV65" s="75">
        <v>999999999</v>
      </c>
      <c r="EW65" s="75">
        <v>999999999</v>
      </c>
      <c r="EX65" s="75">
        <v>999999999</v>
      </c>
      <c r="EY65" s="75">
        <v>999999999</v>
      </c>
      <c r="EZ65" s="75">
        <v>999999999</v>
      </c>
      <c r="FA65" s="75">
        <v>999999999</v>
      </c>
      <c r="FB65" s="75">
        <v>999999999</v>
      </c>
      <c r="FC65" s="75">
        <v>999999999</v>
      </c>
      <c r="FD65" s="75">
        <v>999999999</v>
      </c>
      <c r="FE65" s="75">
        <v>999999999</v>
      </c>
      <c r="FF65" s="75">
        <v>999999999</v>
      </c>
      <c r="FG65" s="75">
        <v>999999999</v>
      </c>
      <c r="FH65" s="75">
        <v>999999999</v>
      </c>
      <c r="FI65" s="75">
        <v>999999999</v>
      </c>
      <c r="FJ65" s="75">
        <v>999999999</v>
      </c>
      <c r="FK65" s="75">
        <v>999999999</v>
      </c>
      <c r="FL65" s="75">
        <v>999999999</v>
      </c>
      <c r="FM65" s="75">
        <v>999999999</v>
      </c>
      <c r="FN65" s="75">
        <v>999999999</v>
      </c>
      <c r="FO65" s="75">
        <v>999999999</v>
      </c>
      <c r="FP65" s="75">
        <v>999999999</v>
      </c>
      <c r="FQ65" s="75">
        <v>999999999</v>
      </c>
      <c r="FR65" s="75">
        <v>999999999</v>
      </c>
      <c r="FS65" s="75">
        <v>999999999</v>
      </c>
      <c r="FT65" s="76">
        <v>999999999</v>
      </c>
      <c r="FU65" s="75">
        <v>999999999</v>
      </c>
      <c r="FV65" s="75">
        <v>999999999</v>
      </c>
      <c r="FW65" s="75">
        <v>999999999</v>
      </c>
      <c r="FX65" s="75">
        <v>999999999</v>
      </c>
      <c r="FY65" s="75"/>
      <c r="FZ65" s="75">
        <f>SUM(C65:FX65)</f>
        <v>177999999822</v>
      </c>
      <c r="GA65" s="75"/>
      <c r="GB65" s="50"/>
      <c r="GC65" s="50"/>
      <c r="GD65" s="50"/>
      <c r="GE65" s="73"/>
      <c r="GF65" s="73"/>
      <c r="GG65" s="5"/>
      <c r="GH65" s="5"/>
      <c r="GI65" s="5"/>
      <c r="GJ65" s="5"/>
      <c r="GK65" s="5"/>
      <c r="GL65" s="5"/>
      <c r="GM65" s="5"/>
    </row>
    <row r="66" spans="1:195" x14ac:dyDescent="0.2">
      <c r="A66" s="45"/>
      <c r="B66" s="2" t="s">
        <v>324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6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6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7"/>
      <c r="GF66" s="77"/>
      <c r="GG66" s="5"/>
      <c r="GH66" s="75"/>
      <c r="GI66" s="75"/>
      <c r="GJ66" s="75"/>
      <c r="GK66" s="75"/>
      <c r="GL66" s="75"/>
      <c r="GM66" s="5"/>
    </row>
    <row r="67" spans="1:195" x14ac:dyDescent="0.2">
      <c r="A67" s="45"/>
      <c r="B67" s="2" t="s">
        <v>325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6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6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5"/>
      <c r="GF67" s="5"/>
      <c r="GG67" s="5"/>
      <c r="GH67" s="5"/>
      <c r="GI67" s="5"/>
      <c r="GJ67" s="5"/>
      <c r="GK67" s="5"/>
      <c r="GL67" s="5"/>
      <c r="GM67" s="5"/>
    </row>
    <row r="68" spans="1:195" x14ac:dyDescent="0.2">
      <c r="A68" s="45"/>
      <c r="B68" s="2" t="s">
        <v>326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6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6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5"/>
      <c r="GF68" s="5"/>
      <c r="GG68" s="5"/>
      <c r="GH68" s="5"/>
      <c r="GI68" s="5"/>
      <c r="GJ68" s="5"/>
      <c r="GK68" s="5"/>
      <c r="GL68" s="5"/>
      <c r="GM68" s="5"/>
    </row>
    <row r="69" spans="1:195" x14ac:dyDescent="0.2">
      <c r="A69" s="45"/>
      <c r="B69" s="2" t="s">
        <v>327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6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6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5"/>
      <c r="GF69" s="5"/>
      <c r="GG69" s="5"/>
      <c r="GH69" s="5"/>
      <c r="GI69" s="5"/>
      <c r="GJ69" s="5"/>
      <c r="GK69" s="5"/>
      <c r="GL69" s="5"/>
      <c r="GM69" s="5"/>
    </row>
    <row r="70" spans="1:195" x14ac:dyDescent="0.2">
      <c r="A70" s="3" t="s">
        <v>328</v>
      </c>
      <c r="B70" s="2" t="s">
        <v>329</v>
      </c>
      <c r="C70" s="75">
        <v>999999999</v>
      </c>
      <c r="D70" s="75">
        <v>999999999</v>
      </c>
      <c r="E70" s="75">
        <v>999999999</v>
      </c>
      <c r="F70" s="75">
        <v>999999999</v>
      </c>
      <c r="G70" s="75">
        <v>999999999</v>
      </c>
      <c r="H70" s="75">
        <v>999999999</v>
      </c>
      <c r="I70" s="75">
        <v>999999999</v>
      </c>
      <c r="J70" s="75">
        <v>999999999</v>
      </c>
      <c r="K70" s="75">
        <v>999999999</v>
      </c>
      <c r="L70" s="75">
        <v>999999999</v>
      </c>
      <c r="M70" s="75">
        <v>999999999</v>
      </c>
      <c r="N70" s="75">
        <v>999999999</v>
      </c>
      <c r="O70" s="75">
        <v>999999999</v>
      </c>
      <c r="P70" s="75">
        <v>999999999</v>
      </c>
      <c r="Q70" s="75">
        <v>999999999</v>
      </c>
      <c r="R70" s="75">
        <v>999999999</v>
      </c>
      <c r="S70" s="75">
        <v>999999999</v>
      </c>
      <c r="T70" s="75">
        <v>999999999</v>
      </c>
      <c r="U70" s="75">
        <v>999999999</v>
      </c>
      <c r="V70" s="75">
        <v>999999999</v>
      </c>
      <c r="W70" s="76">
        <v>999999999</v>
      </c>
      <c r="X70" s="75">
        <v>999999999</v>
      </c>
      <c r="Y70" s="75">
        <v>999999999</v>
      </c>
      <c r="Z70" s="75">
        <v>999999999</v>
      </c>
      <c r="AA70" s="75">
        <v>999999999</v>
      </c>
      <c r="AB70" s="75">
        <v>999999999</v>
      </c>
      <c r="AC70" s="75">
        <v>999999999</v>
      </c>
      <c r="AD70" s="75">
        <v>999999999</v>
      </c>
      <c r="AE70" s="75">
        <v>999999999</v>
      </c>
      <c r="AF70" s="75">
        <v>999999999</v>
      </c>
      <c r="AG70" s="75">
        <v>999999999</v>
      </c>
      <c r="AH70" s="75">
        <v>999999999</v>
      </c>
      <c r="AI70" s="75">
        <v>999999999</v>
      </c>
      <c r="AJ70" s="75">
        <v>999999999</v>
      </c>
      <c r="AK70" s="75">
        <v>999999999</v>
      </c>
      <c r="AL70" s="75">
        <v>999999999</v>
      </c>
      <c r="AM70" s="75">
        <v>999999999</v>
      </c>
      <c r="AN70" s="75">
        <v>999999999</v>
      </c>
      <c r="AO70" s="75">
        <v>999999999</v>
      </c>
      <c r="AP70" s="75">
        <v>999999999</v>
      </c>
      <c r="AQ70" s="75">
        <v>999999999</v>
      </c>
      <c r="AR70" s="75">
        <v>999999999</v>
      </c>
      <c r="AS70" s="75">
        <v>999999999</v>
      </c>
      <c r="AT70" s="75">
        <v>999999999</v>
      </c>
      <c r="AU70" s="75">
        <v>999999999</v>
      </c>
      <c r="AV70" s="75">
        <v>999999999</v>
      </c>
      <c r="AW70" s="75">
        <v>999999999</v>
      </c>
      <c r="AX70" s="75">
        <v>999999999</v>
      </c>
      <c r="AY70" s="75">
        <v>999999999</v>
      </c>
      <c r="AZ70" s="75">
        <v>999999999</v>
      </c>
      <c r="BA70" s="75">
        <v>999999999</v>
      </c>
      <c r="BB70" s="75">
        <v>999999999</v>
      </c>
      <c r="BC70" s="75">
        <v>999999999</v>
      </c>
      <c r="BD70" s="75">
        <v>999999999</v>
      </c>
      <c r="BE70" s="75">
        <v>999999999</v>
      </c>
      <c r="BF70" s="75">
        <v>999999999</v>
      </c>
      <c r="BG70" s="75">
        <v>999999999</v>
      </c>
      <c r="BH70" s="75">
        <v>999999999</v>
      </c>
      <c r="BI70" s="75">
        <v>999999999</v>
      </c>
      <c r="BJ70" s="75">
        <v>999999999</v>
      </c>
      <c r="BK70" s="75">
        <v>999999999</v>
      </c>
      <c r="BL70" s="75">
        <v>999999999</v>
      </c>
      <c r="BM70" s="75">
        <v>999999999</v>
      </c>
      <c r="BN70" s="75">
        <v>999999999</v>
      </c>
      <c r="BO70" s="75">
        <v>999999999</v>
      </c>
      <c r="BP70" s="75">
        <v>999999999</v>
      </c>
      <c r="BQ70" s="75">
        <v>999999999</v>
      </c>
      <c r="BR70" s="75">
        <v>999999999</v>
      </c>
      <c r="BS70" s="75">
        <v>999999999</v>
      </c>
      <c r="BT70" s="75">
        <v>999999999</v>
      </c>
      <c r="BU70" s="75">
        <v>999999999</v>
      </c>
      <c r="BV70" s="75">
        <v>999999999</v>
      </c>
      <c r="BW70" s="75">
        <v>999999999</v>
      </c>
      <c r="BX70" s="75">
        <v>999999999</v>
      </c>
      <c r="BY70" s="75">
        <v>999999999</v>
      </c>
      <c r="BZ70" s="75">
        <v>999999999</v>
      </c>
      <c r="CA70" s="75">
        <v>999999999</v>
      </c>
      <c r="CB70" s="75">
        <v>999999999</v>
      </c>
      <c r="CC70" s="75">
        <v>999999999</v>
      </c>
      <c r="CD70" s="75">
        <v>999999999</v>
      </c>
      <c r="CE70" s="75">
        <v>999999999</v>
      </c>
      <c r="CF70" s="75">
        <v>999999999</v>
      </c>
      <c r="CG70" s="75">
        <v>999999999</v>
      </c>
      <c r="CH70" s="75">
        <v>999999999</v>
      </c>
      <c r="CI70" s="75">
        <v>999999999</v>
      </c>
      <c r="CJ70" s="75">
        <v>999999999</v>
      </c>
      <c r="CK70" s="75">
        <v>999999999</v>
      </c>
      <c r="CL70" s="75">
        <v>999999999</v>
      </c>
      <c r="CM70" s="75">
        <v>999999999</v>
      </c>
      <c r="CN70" s="75">
        <v>999999999</v>
      </c>
      <c r="CO70" s="75">
        <v>999999999</v>
      </c>
      <c r="CP70" s="75">
        <v>999999999</v>
      </c>
      <c r="CQ70" s="75">
        <v>999999999</v>
      </c>
      <c r="CR70" s="75">
        <v>999999999</v>
      </c>
      <c r="CS70" s="75">
        <v>999999999</v>
      </c>
      <c r="CT70" s="75">
        <v>999999999</v>
      </c>
      <c r="CU70" s="75">
        <v>999999999</v>
      </c>
      <c r="CV70" s="75">
        <v>999999999</v>
      </c>
      <c r="CW70" s="75">
        <v>999999999</v>
      </c>
      <c r="CX70" s="75">
        <v>999999999</v>
      </c>
      <c r="CY70" s="75">
        <v>999999999</v>
      </c>
      <c r="CZ70" s="75">
        <v>999999999</v>
      </c>
      <c r="DA70" s="75">
        <v>999999999</v>
      </c>
      <c r="DB70" s="75">
        <v>999999999</v>
      </c>
      <c r="DC70" s="75">
        <v>999999999</v>
      </c>
      <c r="DD70" s="75">
        <v>999999999</v>
      </c>
      <c r="DE70" s="75">
        <v>999999999</v>
      </c>
      <c r="DF70" s="75">
        <v>999999999</v>
      </c>
      <c r="DG70" s="75">
        <v>999999999</v>
      </c>
      <c r="DH70" s="75">
        <v>999999999</v>
      </c>
      <c r="DI70" s="75">
        <v>999999999</v>
      </c>
      <c r="DJ70" s="75">
        <v>999999999</v>
      </c>
      <c r="DK70" s="75">
        <v>999999999</v>
      </c>
      <c r="DL70" s="75">
        <v>999999999</v>
      </c>
      <c r="DM70" s="75">
        <v>999999999</v>
      </c>
      <c r="DN70" s="75">
        <v>999999999</v>
      </c>
      <c r="DO70" s="75">
        <v>999999999</v>
      </c>
      <c r="DP70" s="75">
        <v>999999999</v>
      </c>
      <c r="DQ70" s="75">
        <v>999999999</v>
      </c>
      <c r="DR70" s="75">
        <v>999999999</v>
      </c>
      <c r="DS70" s="75">
        <v>999999999</v>
      </c>
      <c r="DT70" s="75">
        <v>999999999</v>
      </c>
      <c r="DU70" s="75">
        <v>999999999</v>
      </c>
      <c r="DV70" s="75">
        <v>999999999</v>
      </c>
      <c r="DW70" s="75">
        <v>999999999</v>
      </c>
      <c r="DX70" s="75">
        <v>999999999</v>
      </c>
      <c r="DY70" s="75">
        <v>999999999</v>
      </c>
      <c r="DZ70" s="75">
        <v>999999999</v>
      </c>
      <c r="EA70" s="75">
        <v>999999999</v>
      </c>
      <c r="EB70" s="75">
        <v>999999999</v>
      </c>
      <c r="EC70" s="75">
        <v>999999999</v>
      </c>
      <c r="ED70" s="75">
        <v>999999999</v>
      </c>
      <c r="EE70" s="75">
        <v>999999999</v>
      </c>
      <c r="EF70" s="75">
        <v>999999999</v>
      </c>
      <c r="EG70" s="75">
        <v>999999999</v>
      </c>
      <c r="EH70" s="75">
        <v>999999999</v>
      </c>
      <c r="EI70" s="75">
        <v>999999999</v>
      </c>
      <c r="EJ70" s="75">
        <v>999999999</v>
      </c>
      <c r="EK70" s="75">
        <v>999999999</v>
      </c>
      <c r="EL70" s="75">
        <v>999999999</v>
      </c>
      <c r="EM70" s="75">
        <v>999999999</v>
      </c>
      <c r="EN70" s="75">
        <v>999999999</v>
      </c>
      <c r="EO70" s="75">
        <v>999999999</v>
      </c>
      <c r="EP70" s="75">
        <v>999999999</v>
      </c>
      <c r="EQ70" s="75">
        <v>999999999</v>
      </c>
      <c r="ER70" s="75">
        <v>999999999</v>
      </c>
      <c r="ES70" s="75">
        <v>999999999</v>
      </c>
      <c r="ET70" s="75">
        <v>999999999</v>
      </c>
      <c r="EU70" s="75">
        <v>999999999</v>
      </c>
      <c r="EV70" s="75">
        <v>999999999</v>
      </c>
      <c r="EW70" s="75">
        <v>999999999</v>
      </c>
      <c r="EX70" s="75">
        <v>999999999</v>
      </c>
      <c r="EY70" s="75">
        <v>999999999</v>
      </c>
      <c r="EZ70" s="75">
        <v>999999999</v>
      </c>
      <c r="FA70" s="75">
        <v>999999999</v>
      </c>
      <c r="FB70" s="75">
        <v>999999999</v>
      </c>
      <c r="FC70" s="75">
        <v>999999999</v>
      </c>
      <c r="FD70" s="75">
        <v>999999999</v>
      </c>
      <c r="FE70" s="75">
        <v>999999999</v>
      </c>
      <c r="FF70" s="75">
        <v>999999999</v>
      </c>
      <c r="FG70" s="75">
        <v>999999999</v>
      </c>
      <c r="FH70" s="75">
        <v>999999999</v>
      </c>
      <c r="FI70" s="75">
        <v>999999999</v>
      </c>
      <c r="FJ70" s="75">
        <v>999999999</v>
      </c>
      <c r="FK70" s="75">
        <v>999999999</v>
      </c>
      <c r="FL70" s="75">
        <v>999999999</v>
      </c>
      <c r="FM70" s="75">
        <v>999999999</v>
      </c>
      <c r="FN70" s="75">
        <v>999999999</v>
      </c>
      <c r="FO70" s="75">
        <v>999999999</v>
      </c>
      <c r="FP70" s="75">
        <v>999999999</v>
      </c>
      <c r="FQ70" s="75">
        <v>999999999</v>
      </c>
      <c r="FR70" s="75">
        <v>999999999</v>
      </c>
      <c r="FS70" s="75">
        <v>999999999</v>
      </c>
      <c r="FT70" s="76">
        <v>999999999</v>
      </c>
      <c r="FU70" s="75">
        <v>999999999</v>
      </c>
      <c r="FV70" s="75">
        <v>999999999</v>
      </c>
      <c r="FW70" s="75">
        <v>999999999</v>
      </c>
      <c r="FX70" s="75">
        <v>999999999</v>
      </c>
      <c r="FY70" s="75"/>
      <c r="FZ70" s="75">
        <f>SUM(C70:FX70)</f>
        <v>177999999822</v>
      </c>
      <c r="GA70" s="75"/>
      <c r="GB70" s="75"/>
      <c r="GC70" s="75"/>
      <c r="GD70" s="75"/>
      <c r="GE70" s="5"/>
      <c r="GF70" s="5"/>
      <c r="GG70" s="5"/>
      <c r="GH70" s="5"/>
      <c r="GI70" s="5"/>
      <c r="GJ70" s="5"/>
      <c r="GK70" s="5"/>
      <c r="GL70" s="5"/>
      <c r="GM70" s="5"/>
    </row>
    <row r="71" spans="1:195" x14ac:dyDescent="0.2">
      <c r="A71" s="8"/>
      <c r="B71" s="2" t="s">
        <v>324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6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6"/>
      <c r="FU71" s="75"/>
      <c r="FV71" s="75"/>
      <c r="FW71" s="75"/>
      <c r="FX71" s="75"/>
      <c r="FY71" s="75"/>
      <c r="FZ71" s="45"/>
      <c r="GA71" s="45"/>
      <c r="GB71" s="75"/>
      <c r="GC71" s="75"/>
      <c r="GD71" s="75"/>
      <c r="GE71" s="77"/>
      <c r="GF71" s="77"/>
      <c r="GG71" s="5"/>
      <c r="GH71" s="5"/>
      <c r="GI71" s="5"/>
      <c r="GJ71" s="5"/>
      <c r="GK71" s="5"/>
      <c r="GL71" s="5"/>
      <c r="GM71" s="5"/>
    </row>
    <row r="72" spans="1:195" x14ac:dyDescent="0.2">
      <c r="A72" s="8"/>
      <c r="B72" s="2" t="s">
        <v>330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6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8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6"/>
      <c r="FU72" s="75"/>
      <c r="FV72" s="75"/>
      <c r="FW72" s="75"/>
      <c r="FX72" s="75"/>
      <c r="FY72" s="75"/>
      <c r="FZ72" s="45"/>
      <c r="GA72" s="45"/>
      <c r="GB72" s="45"/>
      <c r="GC72" s="45"/>
      <c r="GD72" s="45"/>
      <c r="GE72" s="5"/>
      <c r="GF72" s="5"/>
      <c r="GG72" s="5"/>
      <c r="GH72" s="5"/>
      <c r="GI72" s="5"/>
      <c r="GJ72" s="5"/>
      <c r="GK72" s="5"/>
      <c r="GL72" s="5"/>
      <c r="GM72" s="5"/>
    </row>
    <row r="73" spans="1:195" x14ac:dyDescent="0.2">
      <c r="A73" s="8"/>
      <c r="B73" s="2" t="s">
        <v>331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6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6"/>
      <c r="FU73" s="75"/>
      <c r="FV73" s="75"/>
      <c r="FW73" s="75"/>
      <c r="FX73" s="75"/>
      <c r="FY73" s="75"/>
      <c r="FZ73" s="45"/>
      <c r="GA73" s="45"/>
      <c r="GB73" s="45"/>
      <c r="GC73" s="45"/>
      <c r="GD73" s="45"/>
      <c r="GE73" s="5"/>
      <c r="GF73" s="5"/>
      <c r="GG73" s="5"/>
      <c r="GH73" s="5"/>
      <c r="GI73" s="5"/>
      <c r="GJ73" s="5"/>
      <c r="GK73" s="5"/>
      <c r="GL73" s="5"/>
      <c r="GM73" s="5"/>
    </row>
    <row r="74" spans="1:195" x14ac:dyDescent="0.2">
      <c r="A74" s="8"/>
      <c r="B74" s="2" t="s">
        <v>332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6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6"/>
      <c r="FU74" s="75"/>
      <c r="FV74" s="75"/>
      <c r="FW74" s="75"/>
      <c r="FX74" s="75"/>
      <c r="FY74" s="75"/>
      <c r="FZ74" s="45"/>
      <c r="GA74" s="45"/>
      <c r="GB74" s="45"/>
      <c r="GC74" s="45"/>
      <c r="GD74" s="45"/>
      <c r="GE74" s="5"/>
      <c r="GF74" s="5"/>
      <c r="GG74" s="5"/>
      <c r="GH74" s="5"/>
      <c r="GI74" s="5"/>
      <c r="GJ74" s="5"/>
      <c r="GK74" s="5"/>
      <c r="GL74" s="5"/>
      <c r="GM74" s="5"/>
    </row>
    <row r="75" spans="1:195" x14ac:dyDescent="0.2">
      <c r="A75" s="3" t="s">
        <v>333</v>
      </c>
      <c r="B75" s="19" t="s">
        <v>334</v>
      </c>
      <c r="C75" s="79">
        <v>214049.99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518609.48</v>
      </c>
      <c r="J75" s="79">
        <v>0</v>
      </c>
      <c r="K75" s="79">
        <v>0</v>
      </c>
      <c r="L75" s="79">
        <v>0</v>
      </c>
      <c r="M75" s="79">
        <v>0</v>
      </c>
      <c r="N75" s="79">
        <v>6454001.4400000004</v>
      </c>
      <c r="O75" s="79">
        <v>2315346.59</v>
      </c>
      <c r="P75" s="79">
        <v>6508.04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80">
        <v>0</v>
      </c>
      <c r="X75" s="79">
        <v>4645.62</v>
      </c>
      <c r="Y75" s="79">
        <v>0</v>
      </c>
      <c r="Z75" s="79">
        <v>125782.95</v>
      </c>
      <c r="AA75" s="79">
        <v>0</v>
      </c>
      <c r="AB75" s="79">
        <v>0</v>
      </c>
      <c r="AC75" s="79">
        <v>0</v>
      </c>
      <c r="AD75" s="79">
        <v>0</v>
      </c>
      <c r="AE75" s="79">
        <v>73409.77</v>
      </c>
      <c r="AF75" s="79">
        <v>0</v>
      </c>
      <c r="AG75" s="79">
        <v>0</v>
      </c>
      <c r="AH75" s="79">
        <v>189856.48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2116980.9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40575.480000000003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784125.51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64538.16</v>
      </c>
      <c r="CE75" s="79">
        <v>0</v>
      </c>
      <c r="CF75" s="79">
        <v>139360.24</v>
      </c>
      <c r="CG75" s="79">
        <v>0</v>
      </c>
      <c r="CH75" s="79">
        <v>0</v>
      </c>
      <c r="CI75" s="79">
        <v>0</v>
      </c>
      <c r="CJ75" s="79">
        <v>0</v>
      </c>
      <c r="CK75" s="79">
        <v>2621262.39</v>
      </c>
      <c r="CL75" s="79">
        <v>34407.54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78694.86</v>
      </c>
      <c r="CS75" s="79">
        <v>0</v>
      </c>
      <c r="CT75" s="79">
        <v>29636.04</v>
      </c>
      <c r="CU75" s="79">
        <v>0</v>
      </c>
      <c r="CV75" s="79">
        <v>28341.66</v>
      </c>
      <c r="CW75" s="79">
        <v>0</v>
      </c>
      <c r="CX75" s="79">
        <v>0</v>
      </c>
      <c r="CY75" s="79">
        <v>0</v>
      </c>
      <c r="CZ75" s="79">
        <v>0</v>
      </c>
      <c r="DA75" s="79">
        <v>18622.72</v>
      </c>
      <c r="DB75" s="79">
        <v>0</v>
      </c>
      <c r="DC75" s="79">
        <v>36496.36</v>
      </c>
      <c r="DD75" s="79">
        <v>5221.7700000000004</v>
      </c>
      <c r="DE75" s="79">
        <v>0</v>
      </c>
      <c r="DF75" s="79">
        <v>0</v>
      </c>
      <c r="DG75" s="79">
        <v>0</v>
      </c>
      <c r="DH75" s="79">
        <v>277847.37</v>
      </c>
      <c r="DI75" s="79">
        <v>0</v>
      </c>
      <c r="DJ75" s="79">
        <v>0</v>
      </c>
      <c r="DK75" s="79">
        <v>0</v>
      </c>
      <c r="DL75" s="79">
        <v>0</v>
      </c>
      <c r="DM75" s="79">
        <v>0</v>
      </c>
      <c r="DN75" s="79">
        <v>0</v>
      </c>
      <c r="DO75" s="79">
        <v>0</v>
      </c>
      <c r="DP75" s="79">
        <v>9617.9</v>
      </c>
      <c r="DQ75" s="79">
        <v>0</v>
      </c>
      <c r="DR75" s="79">
        <v>0</v>
      </c>
      <c r="DS75" s="79">
        <v>0</v>
      </c>
      <c r="DT75" s="79">
        <v>0</v>
      </c>
      <c r="DU75" s="79">
        <v>0</v>
      </c>
      <c r="DV75" s="79">
        <v>0</v>
      </c>
      <c r="DW75" s="79">
        <v>0</v>
      </c>
      <c r="DX75" s="79">
        <v>0</v>
      </c>
      <c r="DY75" s="79">
        <v>0</v>
      </c>
      <c r="DZ75" s="79">
        <v>0</v>
      </c>
      <c r="EA75" s="79">
        <v>550952.78</v>
      </c>
      <c r="EB75" s="79">
        <v>0</v>
      </c>
      <c r="EC75" s="79">
        <v>0</v>
      </c>
      <c r="ED75" s="79">
        <v>710551.13</v>
      </c>
      <c r="EE75" s="79">
        <v>0</v>
      </c>
      <c r="EF75" s="79">
        <v>0</v>
      </c>
      <c r="EG75" s="79">
        <v>0</v>
      </c>
      <c r="EH75" s="79">
        <v>0</v>
      </c>
      <c r="EI75" s="79">
        <v>0</v>
      </c>
      <c r="EJ75" s="79">
        <v>0</v>
      </c>
      <c r="EK75" s="79">
        <v>0</v>
      </c>
      <c r="EL75" s="79">
        <v>671262.95</v>
      </c>
      <c r="EM75" s="79">
        <v>0</v>
      </c>
      <c r="EN75" s="79">
        <v>0</v>
      </c>
      <c r="EO75" s="79">
        <v>0</v>
      </c>
      <c r="EP75" s="79">
        <v>0</v>
      </c>
      <c r="EQ75" s="79">
        <v>1064161.06</v>
      </c>
      <c r="ER75" s="79">
        <v>0</v>
      </c>
      <c r="ES75" s="79">
        <v>0</v>
      </c>
      <c r="ET75" s="79">
        <v>0</v>
      </c>
      <c r="EU75" s="79">
        <v>0</v>
      </c>
      <c r="EV75" s="79">
        <v>19817.919999999998</v>
      </c>
      <c r="EW75" s="79">
        <v>0</v>
      </c>
      <c r="EX75" s="79">
        <v>0</v>
      </c>
      <c r="EY75" s="79">
        <v>0</v>
      </c>
      <c r="EZ75" s="79">
        <v>74228.81</v>
      </c>
      <c r="FA75" s="79">
        <v>1475032.01</v>
      </c>
      <c r="FB75" s="79">
        <v>0</v>
      </c>
      <c r="FC75" s="79">
        <v>0</v>
      </c>
      <c r="FD75" s="79">
        <v>0</v>
      </c>
      <c r="FE75" s="79">
        <v>7823.44</v>
      </c>
      <c r="FF75" s="79">
        <v>0</v>
      </c>
      <c r="FG75" s="79">
        <v>0</v>
      </c>
      <c r="FH75" s="79">
        <v>76952.78</v>
      </c>
      <c r="FI75" s="79">
        <v>0</v>
      </c>
      <c r="FJ75" s="79">
        <v>0</v>
      </c>
      <c r="FK75" s="79">
        <v>46526.37</v>
      </c>
      <c r="FL75" s="79">
        <v>0</v>
      </c>
      <c r="FM75" s="79">
        <v>0</v>
      </c>
      <c r="FN75" s="79">
        <v>0</v>
      </c>
      <c r="FO75" s="79">
        <v>0</v>
      </c>
      <c r="FP75" s="79">
        <v>0</v>
      </c>
      <c r="FQ75" s="79">
        <v>0</v>
      </c>
      <c r="FR75" s="79">
        <v>0</v>
      </c>
      <c r="FS75" s="79">
        <v>0</v>
      </c>
      <c r="FT75" s="80">
        <v>0</v>
      </c>
      <c r="FU75" s="79">
        <v>0</v>
      </c>
      <c r="FV75" s="79">
        <v>0</v>
      </c>
      <c r="FW75" s="79">
        <v>0</v>
      </c>
      <c r="FX75" s="79">
        <v>0</v>
      </c>
      <c r="FY75" s="81"/>
      <c r="FZ75" s="45">
        <f>SUM(C75:FX75)</f>
        <v>20885248.509999998</v>
      </c>
      <c r="GA75" s="45"/>
      <c r="GB75" s="45"/>
      <c r="GC75" s="45"/>
      <c r="GD75" s="45"/>
      <c r="GE75" s="5"/>
      <c r="GF75" s="5"/>
      <c r="GG75" s="5"/>
      <c r="GH75" s="5"/>
      <c r="GI75" s="5"/>
      <c r="GJ75" s="5"/>
      <c r="GK75" s="5"/>
      <c r="GL75" s="5"/>
      <c r="GM75" s="5"/>
    </row>
    <row r="76" spans="1:195" x14ac:dyDescent="0.2">
      <c r="A76" s="3" t="s">
        <v>335</v>
      </c>
      <c r="B76" s="2" t="s">
        <v>336</v>
      </c>
      <c r="C76" s="82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387510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80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</v>
      </c>
      <c r="AK76" s="79">
        <v>0</v>
      </c>
      <c r="AL76" s="79">
        <v>0</v>
      </c>
      <c r="AM76" s="79">
        <v>0</v>
      </c>
      <c r="AN76" s="79">
        <v>0</v>
      </c>
      <c r="AO76" s="79">
        <v>0</v>
      </c>
      <c r="AP76" s="79">
        <v>0</v>
      </c>
      <c r="AQ76" s="79">
        <v>0</v>
      </c>
      <c r="AR76" s="79">
        <v>0</v>
      </c>
      <c r="AS76" s="79">
        <v>0</v>
      </c>
      <c r="AT76" s="79">
        <v>0</v>
      </c>
      <c r="AU76" s="79">
        <v>0</v>
      </c>
      <c r="AV76" s="79">
        <v>0</v>
      </c>
      <c r="AW76" s="79">
        <v>0</v>
      </c>
      <c r="AX76" s="79">
        <v>0</v>
      </c>
      <c r="AY76" s="79">
        <v>0</v>
      </c>
      <c r="AZ76" s="79">
        <v>0</v>
      </c>
      <c r="BA76" s="79">
        <v>0</v>
      </c>
      <c r="BB76" s="79">
        <v>0</v>
      </c>
      <c r="BC76" s="79">
        <v>0</v>
      </c>
      <c r="BD76" s="79">
        <v>0</v>
      </c>
      <c r="BE76" s="79">
        <v>0</v>
      </c>
      <c r="BF76" s="79">
        <v>0</v>
      </c>
      <c r="BG76" s="79">
        <v>0</v>
      </c>
      <c r="BH76" s="79">
        <v>0</v>
      </c>
      <c r="BI76" s="79">
        <v>0</v>
      </c>
      <c r="BJ76" s="79">
        <v>0</v>
      </c>
      <c r="BK76" s="79">
        <v>0</v>
      </c>
      <c r="BL76" s="79">
        <v>0</v>
      </c>
      <c r="BM76" s="79">
        <v>0</v>
      </c>
      <c r="BN76" s="79">
        <v>0</v>
      </c>
      <c r="BO76" s="79">
        <v>0</v>
      </c>
      <c r="BP76" s="79">
        <v>0</v>
      </c>
      <c r="BQ76" s="79">
        <v>0</v>
      </c>
      <c r="BR76" s="79">
        <v>0</v>
      </c>
      <c r="BS76" s="79">
        <v>0</v>
      </c>
      <c r="BT76" s="79">
        <v>0</v>
      </c>
      <c r="BU76" s="79">
        <v>0</v>
      </c>
      <c r="BV76" s="79">
        <v>0</v>
      </c>
      <c r="BW76" s="79">
        <v>0</v>
      </c>
      <c r="BX76" s="79">
        <v>0</v>
      </c>
      <c r="BY76" s="79">
        <v>0</v>
      </c>
      <c r="BZ76" s="79">
        <v>0</v>
      </c>
      <c r="CA76" s="79">
        <v>0</v>
      </c>
      <c r="CB76" s="79">
        <v>0</v>
      </c>
      <c r="CC76" s="79">
        <v>0</v>
      </c>
      <c r="CD76" s="79">
        <v>0</v>
      </c>
      <c r="CE76" s="79">
        <v>0</v>
      </c>
      <c r="CF76" s="79">
        <v>0</v>
      </c>
      <c r="CG76" s="79">
        <v>0</v>
      </c>
      <c r="CH76" s="79">
        <v>0</v>
      </c>
      <c r="CI76" s="79">
        <v>0</v>
      </c>
      <c r="CJ76" s="79">
        <v>0</v>
      </c>
      <c r="CK76" s="79">
        <v>0</v>
      </c>
      <c r="CL76" s="79">
        <v>0</v>
      </c>
      <c r="CM76" s="79">
        <v>0</v>
      </c>
      <c r="CN76" s="79">
        <v>0</v>
      </c>
      <c r="CO76" s="79">
        <v>0</v>
      </c>
      <c r="CP76" s="79">
        <v>0</v>
      </c>
      <c r="CQ76" s="79">
        <v>0</v>
      </c>
      <c r="CR76" s="79">
        <v>0</v>
      </c>
      <c r="CS76" s="79">
        <v>0</v>
      </c>
      <c r="CT76" s="79">
        <v>0</v>
      </c>
      <c r="CU76" s="79">
        <v>0</v>
      </c>
      <c r="CV76" s="79">
        <v>0</v>
      </c>
      <c r="CW76" s="79">
        <v>0</v>
      </c>
      <c r="CX76" s="79">
        <v>0</v>
      </c>
      <c r="CY76" s="79">
        <v>0</v>
      </c>
      <c r="CZ76" s="79">
        <v>0</v>
      </c>
      <c r="DA76" s="79">
        <v>0</v>
      </c>
      <c r="DB76" s="79">
        <v>0</v>
      </c>
      <c r="DC76" s="79">
        <v>0</v>
      </c>
      <c r="DD76" s="79">
        <v>0</v>
      </c>
      <c r="DE76" s="79">
        <v>0</v>
      </c>
      <c r="DF76" s="79">
        <v>0</v>
      </c>
      <c r="DG76" s="79">
        <v>0</v>
      </c>
      <c r="DH76" s="79">
        <v>0</v>
      </c>
      <c r="DI76" s="79">
        <v>0</v>
      </c>
      <c r="DJ76" s="79">
        <v>0</v>
      </c>
      <c r="DK76" s="79">
        <v>0</v>
      </c>
      <c r="DL76" s="79">
        <v>0</v>
      </c>
      <c r="DM76" s="79">
        <v>0</v>
      </c>
      <c r="DN76" s="79">
        <v>0</v>
      </c>
      <c r="DO76" s="79">
        <v>0</v>
      </c>
      <c r="DP76" s="79">
        <v>0</v>
      </c>
      <c r="DQ76" s="79">
        <v>0</v>
      </c>
      <c r="DR76" s="79">
        <v>0</v>
      </c>
      <c r="DS76" s="79">
        <v>0</v>
      </c>
      <c r="DT76" s="79">
        <v>0</v>
      </c>
      <c r="DU76" s="79">
        <v>0</v>
      </c>
      <c r="DV76" s="79">
        <v>0</v>
      </c>
      <c r="DW76" s="79">
        <v>0</v>
      </c>
      <c r="DX76" s="79">
        <v>0</v>
      </c>
      <c r="DY76" s="79">
        <v>0</v>
      </c>
      <c r="DZ76" s="79">
        <v>0</v>
      </c>
      <c r="EA76" s="79">
        <v>0</v>
      </c>
      <c r="EB76" s="79">
        <v>0</v>
      </c>
      <c r="EC76" s="79">
        <v>0</v>
      </c>
      <c r="ED76" s="79">
        <v>0</v>
      </c>
      <c r="EE76" s="79">
        <v>0</v>
      </c>
      <c r="EF76" s="79">
        <v>0</v>
      </c>
      <c r="EG76" s="79">
        <v>0</v>
      </c>
      <c r="EH76" s="79">
        <v>0</v>
      </c>
      <c r="EI76" s="79">
        <v>0</v>
      </c>
      <c r="EJ76" s="79">
        <v>0</v>
      </c>
      <c r="EK76" s="79">
        <v>0</v>
      </c>
      <c r="EL76" s="79">
        <v>0</v>
      </c>
      <c r="EM76" s="79">
        <v>0</v>
      </c>
      <c r="EN76" s="79">
        <v>0</v>
      </c>
      <c r="EO76" s="79">
        <v>0</v>
      </c>
      <c r="EP76" s="79">
        <v>0</v>
      </c>
      <c r="EQ76" s="79">
        <v>0</v>
      </c>
      <c r="ER76" s="79">
        <v>0</v>
      </c>
      <c r="ES76" s="79">
        <v>0</v>
      </c>
      <c r="ET76" s="79">
        <v>0</v>
      </c>
      <c r="EU76" s="79">
        <v>0</v>
      </c>
      <c r="EV76" s="79">
        <v>0</v>
      </c>
      <c r="EW76" s="79">
        <v>0</v>
      </c>
      <c r="EX76" s="79">
        <v>0</v>
      </c>
      <c r="EY76" s="79">
        <v>0</v>
      </c>
      <c r="EZ76" s="79">
        <v>0</v>
      </c>
      <c r="FA76" s="79">
        <v>0</v>
      </c>
      <c r="FB76" s="79">
        <v>0</v>
      </c>
      <c r="FC76" s="79">
        <v>0</v>
      </c>
      <c r="FD76" s="79">
        <v>0</v>
      </c>
      <c r="FE76" s="79">
        <v>0</v>
      </c>
      <c r="FF76" s="79">
        <v>0</v>
      </c>
      <c r="FG76" s="79">
        <v>0</v>
      </c>
      <c r="FH76" s="79">
        <v>0</v>
      </c>
      <c r="FI76" s="79">
        <v>0</v>
      </c>
      <c r="FJ76" s="79">
        <v>0</v>
      </c>
      <c r="FK76" s="79">
        <v>0</v>
      </c>
      <c r="FL76" s="79">
        <v>0</v>
      </c>
      <c r="FM76" s="79">
        <v>0</v>
      </c>
      <c r="FN76" s="79">
        <v>0</v>
      </c>
      <c r="FO76" s="79">
        <v>0</v>
      </c>
      <c r="FP76" s="79">
        <v>0</v>
      </c>
      <c r="FQ76" s="79">
        <v>0</v>
      </c>
      <c r="FR76" s="79">
        <v>0</v>
      </c>
      <c r="FS76" s="79">
        <v>0</v>
      </c>
      <c r="FT76" s="80">
        <v>0</v>
      </c>
      <c r="FU76" s="79">
        <v>0</v>
      </c>
      <c r="FV76" s="79">
        <v>0</v>
      </c>
      <c r="FW76" s="79">
        <v>0</v>
      </c>
      <c r="FX76" s="79">
        <v>0</v>
      </c>
      <c r="FY76" s="81"/>
      <c r="FZ76" s="45">
        <f>SUM(C76:FX76)</f>
        <v>387510</v>
      </c>
      <c r="GA76" s="45"/>
      <c r="GB76" s="45"/>
      <c r="GC76" s="45"/>
      <c r="GD76" s="45"/>
      <c r="GE76" s="8"/>
      <c r="GF76" s="8"/>
      <c r="GG76" s="5"/>
      <c r="GH76" s="5"/>
      <c r="GI76" s="5"/>
      <c r="GJ76" s="5"/>
      <c r="GK76" s="5"/>
      <c r="GL76" s="5"/>
      <c r="GM76" s="5"/>
    </row>
    <row r="77" spans="1:195" x14ac:dyDescent="0.2">
      <c r="A77" s="3" t="s">
        <v>337</v>
      </c>
      <c r="B77" s="2" t="s">
        <v>338</v>
      </c>
      <c r="C77" s="83">
        <f>2700000+1970000</f>
        <v>4670000</v>
      </c>
      <c r="D77" s="83">
        <v>35400000</v>
      </c>
      <c r="E77" s="83">
        <v>4890000</v>
      </c>
      <c r="F77" s="83">
        <v>750000</v>
      </c>
      <c r="G77" s="83">
        <v>0</v>
      </c>
      <c r="H77" s="83">
        <v>300000</v>
      </c>
      <c r="I77" s="84">
        <v>7845103</v>
      </c>
      <c r="J77" s="83">
        <v>0</v>
      </c>
      <c r="K77" s="83">
        <v>0</v>
      </c>
      <c r="L77" s="83">
        <f>3155850+1500000</f>
        <v>4655850</v>
      </c>
      <c r="M77" s="83">
        <v>1000000</v>
      </c>
      <c r="N77" s="83">
        <f>52763000+25000000</f>
        <v>77763000</v>
      </c>
      <c r="O77" s="83">
        <f>14498234+12000000</f>
        <v>26498234</v>
      </c>
      <c r="P77" s="83">
        <v>0</v>
      </c>
      <c r="Q77" s="83">
        <f>22339028+15000000</f>
        <v>37339028</v>
      </c>
      <c r="R77" s="83">
        <v>330000</v>
      </c>
      <c r="S77" s="83">
        <v>0</v>
      </c>
      <c r="T77" s="83">
        <v>0</v>
      </c>
      <c r="U77" s="83">
        <v>100000</v>
      </c>
      <c r="V77" s="83">
        <v>0</v>
      </c>
      <c r="W77" s="85">
        <v>0</v>
      </c>
      <c r="X77" s="83">
        <v>150000</v>
      </c>
      <c r="Y77" s="83">
        <v>0</v>
      </c>
      <c r="Z77" s="83">
        <v>0</v>
      </c>
      <c r="AA77" s="83">
        <v>32635664</v>
      </c>
      <c r="AB77" s="84">
        <v>61626677</v>
      </c>
      <c r="AC77" s="84">
        <v>2044227</v>
      </c>
      <c r="AD77" s="84">
        <f>1504635+993077</f>
        <v>2497712</v>
      </c>
      <c r="AE77" s="83">
        <f>200000+45000</f>
        <v>245000</v>
      </c>
      <c r="AF77" s="84">
        <f>217915+613415-267189</f>
        <v>564141</v>
      </c>
      <c r="AG77" s="83">
        <f>1064046+775000</f>
        <v>1839046</v>
      </c>
      <c r="AH77" s="83">
        <v>0</v>
      </c>
      <c r="AI77" s="83">
        <v>0</v>
      </c>
      <c r="AJ77" s="83">
        <v>0</v>
      </c>
      <c r="AK77" s="83">
        <v>0</v>
      </c>
      <c r="AL77" s="83">
        <v>330575</v>
      </c>
      <c r="AM77" s="83">
        <v>0</v>
      </c>
      <c r="AN77" s="83">
        <v>0</v>
      </c>
      <c r="AO77" s="83">
        <v>0</v>
      </c>
      <c r="AP77" s="83">
        <v>129959655</v>
      </c>
      <c r="AQ77" s="83">
        <v>0</v>
      </c>
      <c r="AR77" s="83">
        <v>33713000</v>
      </c>
      <c r="AS77" s="83">
        <v>5944650</v>
      </c>
      <c r="AT77" s="83">
        <v>0</v>
      </c>
      <c r="AU77" s="83">
        <v>0</v>
      </c>
      <c r="AV77" s="83">
        <v>0</v>
      </c>
      <c r="AW77" s="83">
        <v>0</v>
      </c>
      <c r="AX77" s="83">
        <v>0</v>
      </c>
      <c r="AY77" s="83">
        <v>0</v>
      </c>
      <c r="AZ77" s="83">
        <v>5750000</v>
      </c>
      <c r="BA77" s="83">
        <v>3950000</v>
      </c>
      <c r="BB77" s="83">
        <v>700000</v>
      </c>
      <c r="BC77" s="84">
        <v>30398822</v>
      </c>
      <c r="BD77" s="83">
        <v>5157461</v>
      </c>
      <c r="BE77" s="83">
        <v>1900000</v>
      </c>
      <c r="BF77" s="83">
        <v>26750862</v>
      </c>
      <c r="BG77" s="83">
        <v>0</v>
      </c>
      <c r="BH77" s="83">
        <v>0</v>
      </c>
      <c r="BI77" s="83">
        <v>0</v>
      </c>
      <c r="BJ77" s="83">
        <v>4000000</v>
      </c>
      <c r="BK77" s="83">
        <v>7500000</v>
      </c>
      <c r="BL77" s="83">
        <v>0</v>
      </c>
      <c r="BM77" s="83">
        <v>0</v>
      </c>
      <c r="BN77" s="83">
        <v>0</v>
      </c>
      <c r="BO77" s="83">
        <v>350000</v>
      </c>
      <c r="BP77" s="83">
        <v>0</v>
      </c>
      <c r="BQ77" s="83">
        <f>4000000+4800000</f>
        <v>8800000</v>
      </c>
      <c r="BR77" s="83">
        <v>4300000</v>
      </c>
      <c r="BS77" s="83">
        <v>996000</v>
      </c>
      <c r="BT77" s="83">
        <f>520488+460000</f>
        <v>980488</v>
      </c>
      <c r="BU77" s="83">
        <v>550000</v>
      </c>
      <c r="BV77" s="83">
        <v>1330000</v>
      </c>
      <c r="BW77" s="83">
        <v>1300000</v>
      </c>
      <c r="BX77" s="83">
        <v>0</v>
      </c>
      <c r="BY77" s="83">
        <v>0</v>
      </c>
      <c r="BZ77" s="83">
        <v>0</v>
      </c>
      <c r="CA77" s="83">
        <v>0</v>
      </c>
      <c r="CB77" s="83">
        <f>74302585+39000000</f>
        <v>113302585</v>
      </c>
      <c r="CC77" s="83">
        <v>0</v>
      </c>
      <c r="CD77" s="83">
        <v>0</v>
      </c>
      <c r="CE77" s="83">
        <v>0</v>
      </c>
      <c r="CF77" s="83">
        <v>0</v>
      </c>
      <c r="CG77" s="83">
        <v>119200</v>
      </c>
      <c r="CH77" s="83">
        <v>0</v>
      </c>
      <c r="CI77" s="83">
        <v>0</v>
      </c>
      <c r="CJ77" s="83">
        <v>667783</v>
      </c>
      <c r="CK77" s="83">
        <f>2400000+3200000</f>
        <v>5600000</v>
      </c>
      <c r="CL77" s="83">
        <f>999000+1200000</f>
        <v>2199000</v>
      </c>
      <c r="CM77" s="83">
        <v>1100000</v>
      </c>
      <c r="CN77" s="83">
        <f>19012147+16000000</f>
        <v>35012147</v>
      </c>
      <c r="CO77" s="83">
        <v>14040000</v>
      </c>
      <c r="CP77" s="83">
        <v>1921000</v>
      </c>
      <c r="CQ77" s="83">
        <v>0</v>
      </c>
      <c r="CR77" s="83">
        <v>350000</v>
      </c>
      <c r="CS77" s="83">
        <v>0</v>
      </c>
      <c r="CT77" s="83">
        <v>0</v>
      </c>
      <c r="CU77" s="83">
        <v>205000</v>
      </c>
      <c r="CV77" s="83">
        <v>171656</v>
      </c>
      <c r="CW77" s="83">
        <v>0</v>
      </c>
      <c r="CX77" s="83">
        <v>0</v>
      </c>
      <c r="CY77" s="83">
        <v>0</v>
      </c>
      <c r="CZ77" s="83">
        <v>500000</v>
      </c>
      <c r="DA77" s="83">
        <v>0</v>
      </c>
      <c r="DB77" s="83">
        <v>0</v>
      </c>
      <c r="DC77" s="83">
        <v>445000</v>
      </c>
      <c r="DD77" s="83">
        <v>0</v>
      </c>
      <c r="DE77" s="83">
        <v>350000</v>
      </c>
      <c r="DF77" s="84">
        <v>8491114</v>
      </c>
      <c r="DG77" s="83">
        <v>70000</v>
      </c>
      <c r="DH77" s="83">
        <v>1900000</v>
      </c>
      <c r="DI77" s="83">
        <v>0</v>
      </c>
      <c r="DJ77" s="83">
        <v>390000</v>
      </c>
      <c r="DK77" s="83">
        <f>57800+276000</f>
        <v>333800</v>
      </c>
      <c r="DL77" s="83">
        <v>0</v>
      </c>
      <c r="DM77" s="83">
        <v>248000</v>
      </c>
      <c r="DN77" s="83">
        <v>400000</v>
      </c>
      <c r="DO77" s="83">
        <v>550000</v>
      </c>
      <c r="DP77" s="83">
        <v>0</v>
      </c>
      <c r="DQ77" s="83">
        <v>0</v>
      </c>
      <c r="DR77" s="83">
        <v>0</v>
      </c>
      <c r="DS77" s="83">
        <v>0</v>
      </c>
      <c r="DT77" s="83">
        <v>0</v>
      </c>
      <c r="DU77" s="83">
        <v>0</v>
      </c>
      <c r="DV77" s="83">
        <v>0</v>
      </c>
      <c r="DW77" s="83">
        <v>15862</v>
      </c>
      <c r="DX77" s="83">
        <v>155000</v>
      </c>
      <c r="DY77" s="83">
        <v>516372</v>
      </c>
      <c r="DZ77" s="83">
        <v>550204</v>
      </c>
      <c r="EA77" s="83">
        <v>207000</v>
      </c>
      <c r="EB77" s="83">
        <v>447872</v>
      </c>
      <c r="EC77" s="83">
        <v>0</v>
      </c>
      <c r="ED77" s="83">
        <f>2555390.5+1350000</f>
        <v>3905390.5</v>
      </c>
      <c r="EE77" s="83">
        <v>0</v>
      </c>
      <c r="EF77" s="83">
        <v>0</v>
      </c>
      <c r="EG77" s="83">
        <v>0</v>
      </c>
      <c r="EH77" s="83">
        <v>0</v>
      </c>
      <c r="EI77" s="83">
        <v>0</v>
      </c>
      <c r="EJ77" s="83">
        <v>0</v>
      </c>
      <c r="EK77" s="83">
        <v>404670</v>
      </c>
      <c r="EL77" s="83">
        <v>0</v>
      </c>
      <c r="EM77" s="83">
        <v>832600</v>
      </c>
      <c r="EN77" s="83">
        <v>195000</v>
      </c>
      <c r="EO77" s="83">
        <v>75000</v>
      </c>
      <c r="EP77" s="83">
        <f>584000+321473</f>
        <v>905473</v>
      </c>
      <c r="EQ77" s="83">
        <v>1548087.94</v>
      </c>
      <c r="ER77" s="83">
        <f>560000+354457</f>
        <v>914457</v>
      </c>
      <c r="ES77" s="83">
        <v>0</v>
      </c>
      <c r="ET77" s="83">
        <v>164087</v>
      </c>
      <c r="EU77" s="83">
        <v>0</v>
      </c>
      <c r="EV77" s="83">
        <v>0</v>
      </c>
      <c r="EW77" s="84">
        <v>1834793</v>
      </c>
      <c r="EX77" s="83">
        <v>397784.628256878</v>
      </c>
      <c r="EY77" s="83">
        <v>0</v>
      </c>
      <c r="EZ77" s="83">
        <v>0</v>
      </c>
      <c r="FA77" s="83">
        <f>2529686+2157631</f>
        <v>4687317</v>
      </c>
      <c r="FB77" s="83">
        <v>584000</v>
      </c>
      <c r="FC77" s="83">
        <v>1100000</v>
      </c>
      <c r="FD77" s="83">
        <v>0</v>
      </c>
      <c r="FE77" s="83">
        <v>0</v>
      </c>
      <c r="FF77" s="83">
        <v>0</v>
      </c>
      <c r="FG77" s="83">
        <v>0</v>
      </c>
      <c r="FH77" s="83">
        <f>80000+75000</f>
        <v>155000</v>
      </c>
      <c r="FI77" s="83">
        <f>2073000+1831000</f>
        <v>3904000</v>
      </c>
      <c r="FJ77" s="83">
        <v>1200000</v>
      </c>
      <c r="FK77" s="83">
        <v>1200000</v>
      </c>
      <c r="FL77" s="83">
        <v>2595350</v>
      </c>
      <c r="FM77" s="83">
        <v>500000</v>
      </c>
      <c r="FN77" s="83">
        <v>0</v>
      </c>
      <c r="FO77" s="83">
        <v>1974045</v>
      </c>
      <c r="FP77" s="83">
        <v>2675000</v>
      </c>
      <c r="FQ77" s="83">
        <v>900000</v>
      </c>
      <c r="FR77" s="83">
        <v>497743</v>
      </c>
      <c r="FS77" s="83">
        <v>75000</v>
      </c>
      <c r="FT77" s="85">
        <v>130000</v>
      </c>
      <c r="FU77" s="83">
        <v>1194000</v>
      </c>
      <c r="FV77" s="83">
        <v>400000</v>
      </c>
      <c r="FW77" s="83">
        <v>0</v>
      </c>
      <c r="FX77" s="83">
        <v>27380</v>
      </c>
      <c r="FY77" s="81"/>
      <c r="FZ77" s="45">
        <f>SUM(C77:FX77)</f>
        <v>803039968.06825697</v>
      </c>
      <c r="GA77" s="45"/>
      <c r="GB77" s="45"/>
      <c r="GC77" s="45"/>
      <c r="GD77" s="45"/>
      <c r="GE77" s="8"/>
      <c r="GF77" s="8"/>
      <c r="GG77" s="5"/>
      <c r="GH77" s="5"/>
      <c r="GI77" s="5"/>
      <c r="GJ77" s="5"/>
      <c r="GK77" s="5"/>
      <c r="GL77" s="5"/>
      <c r="GM77" s="5"/>
    </row>
    <row r="78" spans="1:195" x14ac:dyDescent="0.2">
      <c r="A78" s="86"/>
      <c r="B78" s="87" t="s">
        <v>339</v>
      </c>
      <c r="C78" s="88">
        <v>1023645.96</v>
      </c>
      <c r="D78" s="88">
        <v>5923407.6999999881</v>
      </c>
      <c r="E78" s="88">
        <v>1501809.63</v>
      </c>
      <c r="F78" s="88">
        <v>1480552.63</v>
      </c>
      <c r="G78" s="88">
        <v>313409.98</v>
      </c>
      <c r="H78" s="88">
        <v>197482.31</v>
      </c>
      <c r="I78" s="89">
        <v>3049421.53</v>
      </c>
      <c r="J78" s="88">
        <v>0</v>
      </c>
      <c r="K78" s="88">
        <v>0</v>
      </c>
      <c r="L78" s="88">
        <v>767975.6099999994</v>
      </c>
      <c r="M78" s="88">
        <v>339255.28999999911</v>
      </c>
      <c r="N78" s="88">
        <v>1003951.56</v>
      </c>
      <c r="O78" s="88">
        <v>3157850.6999999881</v>
      </c>
      <c r="P78" s="88">
        <v>0</v>
      </c>
      <c r="Q78" s="88">
        <v>2551562.3199999998</v>
      </c>
      <c r="R78" s="88">
        <v>93067.899999999907</v>
      </c>
      <c r="S78" s="88">
        <v>147716.44999999925</v>
      </c>
      <c r="T78" s="88">
        <v>0</v>
      </c>
      <c r="U78" s="88">
        <v>0</v>
      </c>
      <c r="V78" s="88">
        <v>0</v>
      </c>
      <c r="W78" s="90">
        <v>0</v>
      </c>
      <c r="X78" s="88">
        <v>0</v>
      </c>
      <c r="Y78" s="88">
        <v>0</v>
      </c>
      <c r="Z78" s="88">
        <v>0</v>
      </c>
      <c r="AA78" s="88">
        <v>3107770.19</v>
      </c>
      <c r="AB78" s="89">
        <v>5484100.7199999997</v>
      </c>
      <c r="AC78" s="89">
        <v>179452.74</v>
      </c>
      <c r="AD78" s="89">
        <v>173421.01</v>
      </c>
      <c r="AE78" s="88">
        <v>0</v>
      </c>
      <c r="AF78" s="89">
        <v>0</v>
      </c>
      <c r="AG78" s="88">
        <v>585726.86</v>
      </c>
      <c r="AH78" s="88">
        <v>0</v>
      </c>
      <c r="AI78" s="88">
        <v>0</v>
      </c>
      <c r="AJ78" s="88">
        <v>0</v>
      </c>
      <c r="AK78" s="88">
        <v>0</v>
      </c>
      <c r="AL78" s="88">
        <v>0</v>
      </c>
      <c r="AM78" s="88">
        <v>0</v>
      </c>
      <c r="AN78" s="88">
        <v>23452.35999999987</v>
      </c>
      <c r="AO78" s="88">
        <v>0</v>
      </c>
      <c r="AP78" s="88">
        <v>13961260.089999974</v>
      </c>
      <c r="AQ78" s="88">
        <v>4996.7000000001863</v>
      </c>
      <c r="AR78" s="88">
        <v>4936260.97</v>
      </c>
      <c r="AS78" s="88">
        <v>3140096.46</v>
      </c>
      <c r="AT78" s="88">
        <v>706569</v>
      </c>
      <c r="AU78" s="88">
        <v>183362.49</v>
      </c>
      <c r="AV78" s="88">
        <v>0</v>
      </c>
      <c r="AW78" s="88">
        <v>127133.32</v>
      </c>
      <c r="AX78" s="88">
        <v>17799.04</v>
      </c>
      <c r="AY78" s="88">
        <v>67342.069999999832</v>
      </c>
      <c r="AZ78" s="88">
        <v>5661380.25</v>
      </c>
      <c r="BA78" s="88">
        <v>4239435.37</v>
      </c>
      <c r="BB78" s="88">
        <v>2450915.0699999998</v>
      </c>
      <c r="BC78" s="89">
        <v>13979440.599999994</v>
      </c>
      <c r="BD78" s="88">
        <v>2610812.9700000002</v>
      </c>
      <c r="BE78" s="88">
        <v>691421.59</v>
      </c>
      <c r="BF78" s="88">
        <v>12423538.810000002</v>
      </c>
      <c r="BG78" s="88">
        <v>177371.84</v>
      </c>
      <c r="BH78" s="88">
        <v>272348.34999999998</v>
      </c>
      <c r="BI78" s="88">
        <v>117074.81</v>
      </c>
      <c r="BJ78" s="88">
        <v>2978693.21</v>
      </c>
      <c r="BK78" s="88">
        <v>3075849.87</v>
      </c>
      <c r="BL78" s="88">
        <v>26731.37</v>
      </c>
      <c r="BM78" s="88">
        <v>73715.73</v>
      </c>
      <c r="BN78" s="88">
        <v>0</v>
      </c>
      <c r="BO78" s="88">
        <v>46591.460000000894</v>
      </c>
      <c r="BP78" s="88">
        <v>66821.180000000168</v>
      </c>
      <c r="BQ78" s="88">
        <v>831665.80999999866</v>
      </c>
      <c r="BR78" s="88">
        <v>53981.400000002235</v>
      </c>
      <c r="BS78" s="88">
        <v>0</v>
      </c>
      <c r="BT78" s="88">
        <v>96176.64000000013</v>
      </c>
      <c r="BU78" s="88">
        <v>45796.089999999851</v>
      </c>
      <c r="BV78" s="88">
        <v>680000</v>
      </c>
      <c r="BW78" s="88">
        <v>271620.42</v>
      </c>
      <c r="BX78" s="88">
        <v>30925.080000000075</v>
      </c>
      <c r="BY78" s="88">
        <v>20772.939999999478</v>
      </c>
      <c r="BZ78" s="88">
        <v>128574.8</v>
      </c>
      <c r="CA78" s="88">
        <v>0</v>
      </c>
      <c r="CB78" s="88">
        <v>14199549.600000024</v>
      </c>
      <c r="CC78" s="88">
        <v>51316.119999999879</v>
      </c>
      <c r="CD78" s="88">
        <v>32213.38</v>
      </c>
      <c r="CE78" s="88">
        <v>35823.39000000013</v>
      </c>
      <c r="CF78" s="88">
        <v>60736.420000000158</v>
      </c>
      <c r="CG78" s="88">
        <f>52674.03+119000</f>
        <v>171674.03</v>
      </c>
      <c r="CH78" s="88">
        <v>42137.689999999944</v>
      </c>
      <c r="CI78" s="88">
        <v>191859.43000000063</v>
      </c>
      <c r="CJ78" s="88">
        <v>127581.31</v>
      </c>
      <c r="CK78" s="88">
        <v>0</v>
      </c>
      <c r="CL78" s="88">
        <v>0</v>
      </c>
      <c r="CM78" s="88">
        <v>0</v>
      </c>
      <c r="CN78" s="88">
        <v>5532198.7100000083</v>
      </c>
      <c r="CO78" s="88">
        <v>3311063.7200000137</v>
      </c>
      <c r="CP78" s="88">
        <v>487185.26</v>
      </c>
      <c r="CQ78" s="88">
        <v>0</v>
      </c>
      <c r="CR78" s="88">
        <v>0</v>
      </c>
      <c r="CS78" s="88">
        <v>0</v>
      </c>
      <c r="CT78" s="88">
        <v>0</v>
      </c>
      <c r="CU78" s="88">
        <v>0</v>
      </c>
      <c r="CV78" s="88">
        <v>0</v>
      </c>
      <c r="CW78" s="88">
        <v>2963.7100000001956</v>
      </c>
      <c r="CX78" s="88">
        <v>34454.619999999646</v>
      </c>
      <c r="CY78" s="88">
        <v>0</v>
      </c>
      <c r="CZ78" s="88">
        <v>0</v>
      </c>
      <c r="DA78" s="88">
        <v>0</v>
      </c>
      <c r="DB78" s="88">
        <v>0</v>
      </c>
      <c r="DC78" s="88">
        <v>0</v>
      </c>
      <c r="DD78" s="88">
        <v>31853.880000000121</v>
      </c>
      <c r="DE78" s="88">
        <v>0</v>
      </c>
      <c r="DF78" s="89">
        <v>964429.94000001252</v>
      </c>
      <c r="DG78" s="88">
        <v>0</v>
      </c>
      <c r="DH78" s="88">
        <v>0</v>
      </c>
      <c r="DI78" s="88">
        <v>187923.21999999881</v>
      </c>
      <c r="DJ78" s="88">
        <v>70570.470000000205</v>
      </c>
      <c r="DK78" s="88">
        <v>63148.970000000205</v>
      </c>
      <c r="DL78" s="88">
        <v>0</v>
      </c>
      <c r="DM78" s="88">
        <v>0</v>
      </c>
      <c r="DN78" s="88">
        <v>0</v>
      </c>
      <c r="DO78" s="88">
        <v>0</v>
      </c>
      <c r="DP78" s="88">
        <v>1230.7399999999907</v>
      </c>
      <c r="DQ78" s="88">
        <v>0</v>
      </c>
      <c r="DR78" s="88">
        <v>0</v>
      </c>
      <c r="DS78" s="88">
        <v>0</v>
      </c>
      <c r="DT78" s="88">
        <v>0</v>
      </c>
      <c r="DU78" s="88">
        <v>0</v>
      </c>
      <c r="DV78" s="88">
        <v>0</v>
      </c>
      <c r="DW78" s="88">
        <v>0</v>
      </c>
      <c r="DX78" s="88">
        <v>27492.279999999795</v>
      </c>
      <c r="DY78" s="88">
        <v>0</v>
      </c>
      <c r="DZ78" s="88">
        <v>739613.14999999944</v>
      </c>
      <c r="EA78" s="88">
        <v>139332.39000000001</v>
      </c>
      <c r="EB78" s="88">
        <v>81512.760000000242</v>
      </c>
      <c r="EC78" s="88">
        <v>108091.72</v>
      </c>
      <c r="ED78" s="88">
        <v>1114082.5</v>
      </c>
      <c r="EE78" s="88">
        <v>0</v>
      </c>
      <c r="EF78" s="88">
        <v>0</v>
      </c>
      <c r="EG78" s="88">
        <v>8952.6699999999255</v>
      </c>
      <c r="EH78" s="88">
        <v>6739.7900000000373</v>
      </c>
      <c r="EI78" s="88">
        <v>984513.67000000179</v>
      </c>
      <c r="EJ78" s="88">
        <v>556718.94000000507</v>
      </c>
      <c r="EK78" s="88">
        <v>0</v>
      </c>
      <c r="EL78" s="88">
        <v>19606.400000000001</v>
      </c>
      <c r="EM78" s="88">
        <v>0</v>
      </c>
      <c r="EN78" s="88">
        <v>0</v>
      </c>
      <c r="EO78" s="88">
        <v>0</v>
      </c>
      <c r="EP78" s="88">
        <v>0</v>
      </c>
      <c r="EQ78" s="88">
        <v>773723.74</v>
      </c>
      <c r="ER78" s="88">
        <v>13739.379999999888</v>
      </c>
      <c r="ES78" s="88">
        <v>0</v>
      </c>
      <c r="ET78" s="88">
        <v>0</v>
      </c>
      <c r="EU78" s="88">
        <v>0</v>
      </c>
      <c r="EV78" s="88">
        <v>25108.400000000001</v>
      </c>
      <c r="EW78" s="88">
        <v>2296.6300000003539</v>
      </c>
      <c r="EX78" s="88">
        <v>6362.1400000001304</v>
      </c>
      <c r="EY78" s="88">
        <v>0</v>
      </c>
      <c r="EZ78" s="88">
        <v>3088.3899999998976</v>
      </c>
      <c r="FA78" s="88">
        <v>650000</v>
      </c>
      <c r="FB78" s="88">
        <v>235967.64</v>
      </c>
      <c r="FC78" s="88">
        <v>1157745.67</v>
      </c>
      <c r="FD78" s="88">
        <v>0</v>
      </c>
      <c r="FE78" s="88">
        <v>0</v>
      </c>
      <c r="FF78" s="88">
        <v>0</v>
      </c>
      <c r="FG78" s="88">
        <v>0</v>
      </c>
      <c r="FH78" s="88">
        <v>0</v>
      </c>
      <c r="FI78" s="88">
        <v>464593.6400000006</v>
      </c>
      <c r="FJ78" s="88">
        <v>402051.60000000056</v>
      </c>
      <c r="FK78" s="88">
        <v>263308.68</v>
      </c>
      <c r="FL78" s="88">
        <v>679899.57</v>
      </c>
      <c r="FM78" s="88">
        <v>418806.28000000119</v>
      </c>
      <c r="FN78" s="88">
        <v>2545812.86</v>
      </c>
      <c r="FO78" s="88">
        <v>243119.79</v>
      </c>
      <c r="FP78" s="88">
        <v>520740.68999999948</v>
      </c>
      <c r="FQ78" s="88">
        <v>223101.13</v>
      </c>
      <c r="FR78" s="88">
        <v>0</v>
      </c>
      <c r="FS78" s="88">
        <v>0</v>
      </c>
      <c r="FT78" s="88">
        <v>0</v>
      </c>
      <c r="FU78" s="88">
        <v>0</v>
      </c>
      <c r="FV78" s="88">
        <v>0</v>
      </c>
      <c r="FW78" s="88">
        <v>0</v>
      </c>
      <c r="FX78" s="88">
        <v>0</v>
      </c>
      <c r="FY78" s="81"/>
      <c r="FZ78" s="45">
        <f>SUM(C78:FX78)</f>
        <v>143317546.35999998</v>
      </c>
      <c r="GA78" s="45"/>
      <c r="GB78" s="45"/>
      <c r="GC78" s="45"/>
      <c r="GD78" s="45"/>
      <c r="GE78" s="8"/>
      <c r="GF78" s="8"/>
      <c r="GG78" s="5"/>
      <c r="GH78" s="5"/>
      <c r="GI78" s="5"/>
      <c r="GJ78" s="5"/>
      <c r="GK78" s="5"/>
      <c r="GL78" s="5"/>
      <c r="GM78" s="5"/>
    </row>
    <row r="79" spans="1:195" x14ac:dyDescent="0.2">
      <c r="A79" s="86"/>
      <c r="B79" s="87" t="s">
        <v>340</v>
      </c>
      <c r="C79" s="91">
        <f t="shared" ref="C79:BN79" si="19">((C268*0.25)+C78)</f>
        <v>17327098.739999998</v>
      </c>
      <c r="D79" s="91">
        <f t="shared" si="19"/>
        <v>87021073.034999996</v>
      </c>
      <c r="E79" s="91">
        <f t="shared" si="19"/>
        <v>17567789.254999999</v>
      </c>
      <c r="F79" s="91">
        <f t="shared" si="19"/>
        <v>32993208.759999998</v>
      </c>
      <c r="G79" s="91">
        <f t="shared" si="19"/>
        <v>2367161.17</v>
      </c>
      <c r="H79" s="91">
        <f t="shared" si="19"/>
        <v>2196042.8149999999</v>
      </c>
      <c r="I79" s="91">
        <f t="shared" si="19"/>
        <v>24017326.685000002</v>
      </c>
      <c r="J79" s="91">
        <f t="shared" si="19"/>
        <v>4011520.7824999997</v>
      </c>
      <c r="K79" s="91">
        <f t="shared" si="19"/>
        <v>790220.32499999995</v>
      </c>
      <c r="L79" s="91">
        <f t="shared" si="19"/>
        <v>6323663.9900000002</v>
      </c>
      <c r="M79" s="91">
        <f t="shared" si="19"/>
        <v>3710891.7399999993</v>
      </c>
      <c r="N79" s="91">
        <f t="shared" si="19"/>
        <v>100595130.45750001</v>
      </c>
      <c r="O79" s="91">
        <f t="shared" si="19"/>
        <v>31274165.249999985</v>
      </c>
      <c r="P79" s="91">
        <f t="shared" si="19"/>
        <v>583804.16749999998</v>
      </c>
      <c r="Q79" s="91">
        <f t="shared" si="19"/>
        <v>80711110.214999989</v>
      </c>
      <c r="R79" s="91">
        <f t="shared" si="19"/>
        <v>1333549.4350000001</v>
      </c>
      <c r="S79" s="91">
        <f t="shared" si="19"/>
        <v>2948105.7899999991</v>
      </c>
      <c r="T79" s="91">
        <f t="shared" si="19"/>
        <v>478477.57250000001</v>
      </c>
      <c r="U79" s="91">
        <f t="shared" si="19"/>
        <v>221309.58</v>
      </c>
      <c r="V79" s="91">
        <f t="shared" si="19"/>
        <v>709536.66500000004</v>
      </c>
      <c r="W79" s="91">
        <f t="shared" si="19"/>
        <v>342788.92750000005</v>
      </c>
      <c r="X79" s="91">
        <f t="shared" si="19"/>
        <v>196877.5925</v>
      </c>
      <c r="Y79" s="91">
        <f t="shared" si="19"/>
        <v>1057055.0125</v>
      </c>
      <c r="Z79" s="91">
        <f t="shared" si="19"/>
        <v>687968.68499999994</v>
      </c>
      <c r="AA79" s="91">
        <f t="shared" si="19"/>
        <v>57203296.277499996</v>
      </c>
      <c r="AB79" s="91">
        <f t="shared" si="19"/>
        <v>61626677.414999999</v>
      </c>
      <c r="AC79" s="91">
        <f t="shared" si="19"/>
        <v>2027789.3774999999</v>
      </c>
      <c r="AD79" s="91">
        <f t="shared" si="19"/>
        <v>2321108.0425000004</v>
      </c>
      <c r="AE79" s="91">
        <f t="shared" si="19"/>
        <v>389211.66499999998</v>
      </c>
      <c r="AF79" s="91">
        <f t="shared" si="19"/>
        <v>564140.87750000006</v>
      </c>
      <c r="AG79" s="91">
        <f t="shared" si="19"/>
        <v>2414132.56</v>
      </c>
      <c r="AH79" s="91">
        <f t="shared" si="19"/>
        <v>1980758.7075</v>
      </c>
      <c r="AI79" s="91">
        <f t="shared" si="19"/>
        <v>869325.70250000001</v>
      </c>
      <c r="AJ79" s="91">
        <f t="shared" si="19"/>
        <v>684405.79999999993</v>
      </c>
      <c r="AK79" s="91">
        <f t="shared" si="19"/>
        <v>656437.4325</v>
      </c>
      <c r="AL79" s="91">
        <f t="shared" si="19"/>
        <v>734051.26</v>
      </c>
      <c r="AM79" s="91">
        <f t="shared" si="19"/>
        <v>1009535.115</v>
      </c>
      <c r="AN79" s="91">
        <f t="shared" si="19"/>
        <v>957686.75249999983</v>
      </c>
      <c r="AO79" s="91">
        <f t="shared" si="19"/>
        <v>9297724.4124999996</v>
      </c>
      <c r="AP79" s="91">
        <f t="shared" si="19"/>
        <v>180896904.27749997</v>
      </c>
      <c r="AQ79" s="91">
        <f t="shared" si="19"/>
        <v>742512.98000000021</v>
      </c>
      <c r="AR79" s="91">
        <f t="shared" si="19"/>
        <v>123301708.645</v>
      </c>
      <c r="AS79" s="91">
        <f t="shared" si="19"/>
        <v>16320689.5</v>
      </c>
      <c r="AT79" s="91">
        <f t="shared" si="19"/>
        <v>5514518.6724999994</v>
      </c>
      <c r="AU79" s="91">
        <f t="shared" si="19"/>
        <v>1068496.2024999999</v>
      </c>
      <c r="AV79" s="91">
        <f t="shared" si="19"/>
        <v>810570.53500000003</v>
      </c>
      <c r="AW79" s="91">
        <f t="shared" si="19"/>
        <v>774122.13500000001</v>
      </c>
      <c r="AX79" s="91">
        <f t="shared" si="19"/>
        <v>225931.71</v>
      </c>
      <c r="AY79" s="91">
        <f t="shared" si="19"/>
        <v>1285576.2275</v>
      </c>
      <c r="AZ79" s="91">
        <f t="shared" si="19"/>
        <v>27279944.4925</v>
      </c>
      <c r="BA79" s="91">
        <f t="shared" si="19"/>
        <v>20463793.184999999</v>
      </c>
      <c r="BB79" s="91">
        <f t="shared" si="19"/>
        <v>16571354.960000001</v>
      </c>
      <c r="BC79" s="91">
        <f t="shared" si="19"/>
        <v>72515554.177499995</v>
      </c>
      <c r="BD79" s="91">
        <f t="shared" si="19"/>
        <v>11641320.345000001</v>
      </c>
      <c r="BE79" s="91">
        <f t="shared" si="19"/>
        <v>3520611.7849999997</v>
      </c>
      <c r="BF79" s="91">
        <f t="shared" si="19"/>
        <v>55734421.78125</v>
      </c>
      <c r="BG79" s="91">
        <f t="shared" si="19"/>
        <v>2139713.85</v>
      </c>
      <c r="BH79" s="91">
        <f t="shared" si="19"/>
        <v>1628928.3774999999</v>
      </c>
      <c r="BI79" s="91">
        <f t="shared" si="19"/>
        <v>829831.37749999994</v>
      </c>
      <c r="BJ79" s="91">
        <f t="shared" si="19"/>
        <v>13941151.2225</v>
      </c>
      <c r="BK79" s="91">
        <f t="shared" si="19"/>
        <v>37133496.787500001</v>
      </c>
      <c r="BL79" s="91">
        <f t="shared" si="19"/>
        <v>620263.84749999992</v>
      </c>
      <c r="BM79" s="91">
        <f t="shared" si="19"/>
        <v>860485.37</v>
      </c>
      <c r="BN79" s="91">
        <f t="shared" si="19"/>
        <v>6920771.0174999991</v>
      </c>
      <c r="BO79" s="91">
        <f t="shared" ref="BO79:DZ79" si="20">((BO268*0.25)+BO78)</f>
        <v>3024052.352500001</v>
      </c>
      <c r="BP79" s="91">
        <f t="shared" si="20"/>
        <v>707357.25500000012</v>
      </c>
      <c r="BQ79" s="91">
        <f t="shared" si="20"/>
        <v>12198684.614999998</v>
      </c>
      <c r="BR79" s="91">
        <f t="shared" si="20"/>
        <v>8855059.9175000023</v>
      </c>
      <c r="BS79" s="91">
        <f t="shared" si="20"/>
        <v>2165431.395</v>
      </c>
      <c r="BT79" s="91">
        <f t="shared" si="20"/>
        <v>1036706.7725000002</v>
      </c>
      <c r="BU79" s="91">
        <f t="shared" si="20"/>
        <v>1071237.7774999999</v>
      </c>
      <c r="BV79" s="91">
        <f t="shared" si="20"/>
        <v>3117938.7475000001</v>
      </c>
      <c r="BW79" s="91">
        <f t="shared" si="20"/>
        <v>3822931.16</v>
      </c>
      <c r="BX79" s="91">
        <f t="shared" si="20"/>
        <v>343658.67750000011</v>
      </c>
      <c r="BY79" s="91">
        <f t="shared" si="20"/>
        <v>1149262.0074999994</v>
      </c>
      <c r="BZ79" s="91">
        <f t="shared" si="20"/>
        <v>752729.3075</v>
      </c>
      <c r="CA79" s="91">
        <f t="shared" si="20"/>
        <v>634427.35499999998</v>
      </c>
      <c r="CB79" s="91">
        <f t="shared" si="20"/>
        <v>169202246.60750005</v>
      </c>
      <c r="CC79" s="91">
        <f t="shared" si="20"/>
        <v>582050.69749999989</v>
      </c>
      <c r="CD79" s="91">
        <f t="shared" si="20"/>
        <v>303934.57750000001</v>
      </c>
      <c r="CE79" s="91">
        <f t="shared" si="20"/>
        <v>568020.02250000008</v>
      </c>
      <c r="CF79" s="91">
        <f t="shared" si="20"/>
        <v>456491.99750000017</v>
      </c>
      <c r="CG79" s="91">
        <f t="shared" si="20"/>
        <v>700524.17</v>
      </c>
      <c r="CH79" s="91">
        <f t="shared" si="20"/>
        <v>488447.32249999995</v>
      </c>
      <c r="CI79" s="91">
        <f t="shared" si="20"/>
        <v>1621349.0175000008</v>
      </c>
      <c r="CJ79" s="91">
        <f t="shared" si="20"/>
        <v>2338762.0325000002</v>
      </c>
      <c r="CK79" s="91">
        <f t="shared" si="20"/>
        <v>9261388.2699999996</v>
      </c>
      <c r="CL79" s="91">
        <f t="shared" si="20"/>
        <v>2657639.9474999998</v>
      </c>
      <c r="CM79" s="91">
        <f t="shared" si="20"/>
        <v>1627852.99</v>
      </c>
      <c r="CN79" s="91">
        <f t="shared" si="20"/>
        <v>57819123.80250001</v>
      </c>
      <c r="CO79" s="91">
        <f t="shared" si="20"/>
        <v>31504562.580000013</v>
      </c>
      <c r="CP79" s="91">
        <f t="shared" si="20"/>
        <v>2731465.66</v>
      </c>
      <c r="CQ79" s="91">
        <f t="shared" si="20"/>
        <v>2565847.6575000002</v>
      </c>
      <c r="CR79" s="91">
        <f t="shared" si="20"/>
        <v>598330.23249999993</v>
      </c>
      <c r="CS79" s="91">
        <f t="shared" si="20"/>
        <v>856612.54749999999</v>
      </c>
      <c r="CT79" s="91">
        <f t="shared" si="20"/>
        <v>342920.33250000002</v>
      </c>
      <c r="CU79" s="91">
        <f t="shared" si="20"/>
        <v>856179.27250000008</v>
      </c>
      <c r="CV79" s="91">
        <f t="shared" si="20"/>
        <v>191611.20499999999</v>
      </c>
      <c r="CW79" s="91">
        <f t="shared" si="20"/>
        <v>539729.85250000027</v>
      </c>
      <c r="CX79" s="91">
        <f t="shared" si="20"/>
        <v>1027674.4199999996</v>
      </c>
      <c r="CY79" s="91">
        <f t="shared" si="20"/>
        <v>268736.875</v>
      </c>
      <c r="CZ79" s="91">
        <f t="shared" si="20"/>
        <v>4187655.1074999999</v>
      </c>
      <c r="DA79" s="91">
        <f t="shared" si="20"/>
        <v>597685.72749999992</v>
      </c>
      <c r="DB79" s="91">
        <f t="shared" si="20"/>
        <v>795014.67</v>
      </c>
      <c r="DC79" s="91">
        <f t="shared" si="20"/>
        <v>583397.27750000008</v>
      </c>
      <c r="DD79" s="91">
        <f t="shared" si="20"/>
        <v>502863.49250000011</v>
      </c>
      <c r="DE79" s="91">
        <f t="shared" si="20"/>
        <v>968013.02749999997</v>
      </c>
      <c r="DF79" s="91">
        <f t="shared" si="20"/>
        <v>41281030.488750003</v>
      </c>
      <c r="DG79" s="91">
        <f t="shared" si="20"/>
        <v>336876.3125</v>
      </c>
      <c r="DH79" s="91">
        <f t="shared" si="20"/>
        <v>4045231.5150000001</v>
      </c>
      <c r="DI79" s="91">
        <f t="shared" si="20"/>
        <v>5340716.8399999989</v>
      </c>
      <c r="DJ79" s="91">
        <f t="shared" si="20"/>
        <v>1547440.4600000002</v>
      </c>
      <c r="DK79" s="91">
        <f t="shared" si="20"/>
        <v>977121.7825000002</v>
      </c>
      <c r="DL79" s="91">
        <f t="shared" si="20"/>
        <v>11583147.17</v>
      </c>
      <c r="DM79" s="91">
        <f t="shared" si="20"/>
        <v>822173.88250000007</v>
      </c>
      <c r="DN79" s="91">
        <f t="shared" si="20"/>
        <v>2946136.8249999997</v>
      </c>
      <c r="DO79" s="91">
        <f t="shared" si="20"/>
        <v>5880310.3450000007</v>
      </c>
      <c r="DP79" s="91">
        <f t="shared" si="20"/>
        <v>640573.82499999995</v>
      </c>
      <c r="DQ79" s="91">
        <f t="shared" si="20"/>
        <v>1094908.5525</v>
      </c>
      <c r="DR79" s="91">
        <f t="shared" si="20"/>
        <v>2696549.0649999999</v>
      </c>
      <c r="DS79" s="91">
        <f t="shared" si="20"/>
        <v>1730799.53</v>
      </c>
      <c r="DT79" s="91">
        <f t="shared" si="20"/>
        <v>533993.67249999999</v>
      </c>
      <c r="DU79" s="91">
        <f t="shared" si="20"/>
        <v>924023.78749999998</v>
      </c>
      <c r="DV79" s="91">
        <f t="shared" si="20"/>
        <v>649804.82999999996</v>
      </c>
      <c r="DW79" s="91">
        <f t="shared" si="20"/>
        <v>853125.40499999991</v>
      </c>
      <c r="DX79" s="91">
        <f t="shared" si="20"/>
        <v>701667.62249999982</v>
      </c>
      <c r="DY79" s="91">
        <f t="shared" si="20"/>
        <v>894777.54499999993</v>
      </c>
      <c r="DZ79" s="91">
        <f t="shared" si="20"/>
        <v>2867921.7324999995</v>
      </c>
      <c r="EA79" s="91">
        <f t="shared" ref="EA79:FX79" si="21">((EA268*0.25)+EA78)</f>
        <v>1329150.9125000001</v>
      </c>
      <c r="EB79" s="91">
        <f t="shared" si="21"/>
        <v>1279192.1250000002</v>
      </c>
      <c r="EC79" s="91">
        <f t="shared" si="21"/>
        <v>836248.88749999995</v>
      </c>
      <c r="ED79" s="91">
        <f t="shared" si="21"/>
        <v>5300150.7324999999</v>
      </c>
      <c r="EE79" s="91">
        <f t="shared" si="21"/>
        <v>630961.53499999992</v>
      </c>
      <c r="EF79" s="91">
        <f t="shared" si="21"/>
        <v>3063810.8125</v>
      </c>
      <c r="EG79" s="91">
        <f t="shared" si="21"/>
        <v>707422.74749999994</v>
      </c>
      <c r="EH79" s="91">
        <f t="shared" si="21"/>
        <v>635628.47750000004</v>
      </c>
      <c r="EI79" s="91">
        <f t="shared" si="21"/>
        <v>34145303.329999998</v>
      </c>
      <c r="EJ79" s="91">
        <f t="shared" si="21"/>
        <v>17010573.135000005</v>
      </c>
      <c r="EK79" s="91">
        <f t="shared" si="21"/>
        <v>1321128.5974999999</v>
      </c>
      <c r="EL79" s="91">
        <f t="shared" si="21"/>
        <v>1016559.885</v>
      </c>
      <c r="EM79" s="91">
        <f t="shared" si="21"/>
        <v>1125313.8575000002</v>
      </c>
      <c r="EN79" s="91">
        <f t="shared" si="21"/>
        <v>2186771.0300000003</v>
      </c>
      <c r="EO79" s="91">
        <f t="shared" si="21"/>
        <v>957077.24000000011</v>
      </c>
      <c r="EP79" s="91">
        <f t="shared" si="21"/>
        <v>954526.98499999999</v>
      </c>
      <c r="EQ79" s="91">
        <f t="shared" si="21"/>
        <v>5368866.2425000006</v>
      </c>
      <c r="ER79" s="91">
        <f t="shared" si="21"/>
        <v>974314.13249999995</v>
      </c>
      <c r="ES79" s="91">
        <f t="shared" si="21"/>
        <v>448712.28250000003</v>
      </c>
      <c r="ET79" s="91">
        <f t="shared" si="21"/>
        <v>683808.875</v>
      </c>
      <c r="EU79" s="91">
        <f t="shared" si="21"/>
        <v>1405118.0725</v>
      </c>
      <c r="EV79" s="91">
        <f t="shared" si="21"/>
        <v>297895.03000000003</v>
      </c>
      <c r="EW79" s="91">
        <f t="shared" si="21"/>
        <v>2141177.7750000004</v>
      </c>
      <c r="EX79" s="91">
        <f t="shared" si="21"/>
        <v>778958.88750000019</v>
      </c>
      <c r="EY79" s="91">
        <f t="shared" si="21"/>
        <v>1741909.01</v>
      </c>
      <c r="EZ79" s="91">
        <f t="shared" si="21"/>
        <v>437303.99249999988</v>
      </c>
      <c r="FA79" s="91">
        <f t="shared" si="21"/>
        <v>6899701.5750000002</v>
      </c>
      <c r="FB79" s="91">
        <f t="shared" si="21"/>
        <v>1140076.76</v>
      </c>
      <c r="FC79" s="91">
        <f t="shared" si="21"/>
        <v>5947346.6949999994</v>
      </c>
      <c r="FD79" s="91">
        <f t="shared" si="21"/>
        <v>857640.28249999997</v>
      </c>
      <c r="FE79" s="91">
        <f t="shared" si="21"/>
        <v>403909.70999999996</v>
      </c>
      <c r="FF79" s="91">
        <f t="shared" si="21"/>
        <v>610957.27749999997</v>
      </c>
      <c r="FG79" s="91">
        <f t="shared" si="21"/>
        <v>431087.85499999998</v>
      </c>
      <c r="FH79" s="91">
        <f t="shared" si="21"/>
        <v>332271.54249999998</v>
      </c>
      <c r="FI79" s="91">
        <f t="shared" si="21"/>
        <v>3980417.8550000004</v>
      </c>
      <c r="FJ79" s="91">
        <f t="shared" si="21"/>
        <v>3854337.6300000004</v>
      </c>
      <c r="FK79" s="91">
        <f t="shared" si="21"/>
        <v>4421645.6325000003</v>
      </c>
      <c r="FL79" s="91">
        <f t="shared" si="21"/>
        <v>9203167.3000000007</v>
      </c>
      <c r="FM79" s="91">
        <f t="shared" si="21"/>
        <v>6616868.0700000012</v>
      </c>
      <c r="FN79" s="91">
        <f t="shared" si="21"/>
        <v>41009594.340000004</v>
      </c>
      <c r="FO79" s="91">
        <f t="shared" si="21"/>
        <v>2423932.4699999997</v>
      </c>
      <c r="FP79" s="91">
        <f t="shared" si="21"/>
        <v>5017226.232499999</v>
      </c>
      <c r="FQ79" s="91">
        <f t="shared" si="21"/>
        <v>1885987.9300000002</v>
      </c>
      <c r="FR79" s="91">
        <f t="shared" si="21"/>
        <v>525236.53</v>
      </c>
      <c r="FS79" s="91">
        <f t="shared" si="21"/>
        <v>586674.65750000009</v>
      </c>
      <c r="FT79" s="91">
        <f t="shared" si="21"/>
        <v>328674.03250000003</v>
      </c>
      <c r="FU79" s="91">
        <f t="shared" si="21"/>
        <v>1693705.9375</v>
      </c>
      <c r="FV79" s="91">
        <f t="shared" si="21"/>
        <v>1418083.2825</v>
      </c>
      <c r="FW79" s="91">
        <f t="shared" si="21"/>
        <v>540492.42499999993</v>
      </c>
      <c r="FX79" s="91">
        <f t="shared" si="21"/>
        <v>295123.17000000004</v>
      </c>
      <c r="FY79" s="45"/>
      <c r="FZ79" s="45">
        <f>SUM(C79:FX79)</f>
        <v>1776120815.2100003</v>
      </c>
      <c r="GA79" s="45"/>
      <c r="GB79" s="45"/>
      <c r="GC79" s="45"/>
      <c r="GD79" s="45"/>
      <c r="GE79" s="8"/>
      <c r="GF79" s="8"/>
      <c r="GG79" s="5"/>
      <c r="GH79" s="5"/>
      <c r="GI79" s="5"/>
      <c r="GJ79" s="5"/>
      <c r="GK79" s="5"/>
      <c r="GL79" s="5"/>
      <c r="GM79" s="5"/>
    </row>
    <row r="80" spans="1:195" x14ac:dyDescent="0.2">
      <c r="A80" s="92">
        <v>0.08</v>
      </c>
      <c r="B80" s="2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8"/>
      <c r="GF80" s="8"/>
      <c r="GG80" s="5"/>
      <c r="GH80" s="5"/>
      <c r="GI80" s="5"/>
      <c r="GJ80" s="5"/>
      <c r="GK80" s="5"/>
      <c r="GL80" s="5"/>
      <c r="GM80" s="5"/>
    </row>
    <row r="81" spans="1:256" ht="15.75" x14ac:dyDescent="0.25">
      <c r="A81" s="8"/>
      <c r="B81" s="43" t="s">
        <v>341</v>
      </c>
      <c r="C81" s="4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19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19"/>
      <c r="FU81" s="5"/>
      <c r="FV81" s="5"/>
      <c r="FW81" s="5"/>
      <c r="FX81" s="5"/>
      <c r="FY81" s="45"/>
      <c r="FZ81" s="45"/>
      <c r="GA81" s="45"/>
      <c r="GB81" s="45"/>
      <c r="GC81" s="45"/>
      <c r="GD81" s="45"/>
      <c r="GE81" s="8"/>
      <c r="GF81" s="8"/>
      <c r="GG81" s="5"/>
      <c r="GH81" s="5"/>
      <c r="GI81" s="5"/>
      <c r="GJ81" s="5"/>
      <c r="GK81" s="5"/>
      <c r="GL81" s="5"/>
      <c r="GM81" s="5"/>
    </row>
    <row r="82" spans="1:256" x14ac:dyDescent="0.2">
      <c r="A82" s="3" t="s">
        <v>342</v>
      </c>
      <c r="B82" s="2" t="s">
        <v>343</v>
      </c>
      <c r="C82" s="13">
        <f t="shared" ref="C82:BN82" si="22">C9</f>
        <v>5613.5</v>
      </c>
      <c r="D82" s="13">
        <f t="shared" si="22"/>
        <v>37209</v>
      </c>
      <c r="E82" s="13">
        <f t="shared" si="22"/>
        <v>6634.5</v>
      </c>
      <c r="F82" s="13">
        <f t="shared" si="22"/>
        <v>15541.5</v>
      </c>
      <c r="G82" s="13">
        <f t="shared" si="22"/>
        <v>920.5</v>
      </c>
      <c r="H82" s="13">
        <f t="shared" si="22"/>
        <v>972</v>
      </c>
      <c r="I82" s="13">
        <f t="shared" si="22"/>
        <v>9145.5</v>
      </c>
      <c r="J82" s="13">
        <f t="shared" si="22"/>
        <v>1959</v>
      </c>
      <c r="K82" s="13">
        <f t="shared" si="22"/>
        <v>301</v>
      </c>
      <c r="L82" s="13">
        <f t="shared" si="22"/>
        <v>2520</v>
      </c>
      <c r="M82" s="13">
        <f t="shared" si="22"/>
        <v>1381.5</v>
      </c>
      <c r="N82" s="13">
        <f t="shared" si="22"/>
        <v>50668</v>
      </c>
      <c r="O82" s="13">
        <f t="shared" si="22"/>
        <v>14647.5</v>
      </c>
      <c r="P82" s="13">
        <f t="shared" si="22"/>
        <v>153.5</v>
      </c>
      <c r="Q82" s="13">
        <f t="shared" si="22"/>
        <v>36887</v>
      </c>
      <c r="R82" s="13">
        <f t="shared" si="22"/>
        <v>443.5</v>
      </c>
      <c r="S82" s="13">
        <f t="shared" si="22"/>
        <v>1275.5</v>
      </c>
      <c r="T82" s="13">
        <f t="shared" si="22"/>
        <v>127.5</v>
      </c>
      <c r="U82" s="13">
        <f t="shared" si="22"/>
        <v>47</v>
      </c>
      <c r="V82" s="13">
        <f t="shared" si="22"/>
        <v>255</v>
      </c>
      <c r="W82" s="16">
        <f t="shared" si="22"/>
        <v>50</v>
      </c>
      <c r="X82" s="13">
        <f t="shared" si="22"/>
        <v>40</v>
      </c>
      <c r="Y82" s="13">
        <f t="shared" si="22"/>
        <v>432</v>
      </c>
      <c r="Z82" s="13">
        <f t="shared" si="22"/>
        <v>240.5</v>
      </c>
      <c r="AA82" s="13">
        <f t="shared" si="22"/>
        <v>27650.5</v>
      </c>
      <c r="AB82" s="13">
        <f t="shared" si="22"/>
        <v>28507</v>
      </c>
      <c r="AC82" s="13">
        <f t="shared" si="22"/>
        <v>876</v>
      </c>
      <c r="AD82" s="13">
        <f t="shared" si="22"/>
        <v>1067</v>
      </c>
      <c r="AE82" s="13">
        <f t="shared" si="22"/>
        <v>109</v>
      </c>
      <c r="AF82" s="13">
        <f t="shared" si="22"/>
        <v>154</v>
      </c>
      <c r="AG82" s="13">
        <f t="shared" si="22"/>
        <v>827</v>
      </c>
      <c r="AH82" s="13">
        <f t="shared" si="22"/>
        <v>972</v>
      </c>
      <c r="AI82" s="13">
        <f t="shared" si="22"/>
        <v>360.5</v>
      </c>
      <c r="AJ82" s="13">
        <f t="shared" si="22"/>
        <v>204.5</v>
      </c>
      <c r="AK82" s="13">
        <f t="shared" si="22"/>
        <v>185.5</v>
      </c>
      <c r="AL82" s="13">
        <f t="shared" si="22"/>
        <v>247</v>
      </c>
      <c r="AM82" s="13">
        <f t="shared" si="22"/>
        <v>435</v>
      </c>
      <c r="AN82" s="13">
        <f t="shared" si="22"/>
        <v>361</v>
      </c>
      <c r="AO82" s="13">
        <f t="shared" si="22"/>
        <v>4626.5</v>
      </c>
      <c r="AP82" s="13">
        <f t="shared" si="22"/>
        <v>77313</v>
      </c>
      <c r="AQ82" s="13">
        <f t="shared" si="22"/>
        <v>253</v>
      </c>
      <c r="AR82" s="13">
        <f t="shared" si="22"/>
        <v>58976</v>
      </c>
      <c r="AS82" s="13">
        <f t="shared" si="22"/>
        <v>6045</v>
      </c>
      <c r="AT82" s="13">
        <f t="shared" si="22"/>
        <v>2421.5</v>
      </c>
      <c r="AU82" s="13">
        <f t="shared" si="22"/>
        <v>303.5</v>
      </c>
      <c r="AV82" s="13">
        <f t="shared" si="22"/>
        <v>282.5</v>
      </c>
      <c r="AW82" s="13">
        <f t="shared" si="22"/>
        <v>180</v>
      </c>
      <c r="AX82" s="13">
        <f t="shared" si="22"/>
        <v>31.5</v>
      </c>
      <c r="AY82" s="13">
        <f t="shared" si="22"/>
        <v>432.5</v>
      </c>
      <c r="AZ82" s="13">
        <f t="shared" si="22"/>
        <v>10536</v>
      </c>
      <c r="BA82" s="13">
        <f t="shared" si="22"/>
        <v>8565</v>
      </c>
      <c r="BB82" s="13">
        <f t="shared" si="22"/>
        <v>7373</v>
      </c>
      <c r="BC82" s="13">
        <f t="shared" si="22"/>
        <v>26200.5</v>
      </c>
      <c r="BD82" s="13">
        <f t="shared" si="22"/>
        <v>4812</v>
      </c>
      <c r="BE82" s="13">
        <f t="shared" si="22"/>
        <v>1403.5</v>
      </c>
      <c r="BF82" s="13">
        <f t="shared" si="22"/>
        <v>22771</v>
      </c>
      <c r="BG82" s="13">
        <f t="shared" si="22"/>
        <v>856</v>
      </c>
      <c r="BH82" s="13">
        <f t="shared" si="22"/>
        <v>567.5</v>
      </c>
      <c r="BI82" s="13">
        <f t="shared" si="22"/>
        <v>219</v>
      </c>
      <c r="BJ82" s="13">
        <f t="shared" si="22"/>
        <v>5826.5</v>
      </c>
      <c r="BK82" s="13">
        <f t="shared" si="22"/>
        <v>14165</v>
      </c>
      <c r="BL82" s="13">
        <f t="shared" si="22"/>
        <v>166</v>
      </c>
      <c r="BM82" s="13">
        <f t="shared" si="22"/>
        <v>272</v>
      </c>
      <c r="BN82" s="13">
        <f t="shared" si="22"/>
        <v>3535</v>
      </c>
      <c r="BO82" s="13">
        <f t="shared" ref="BO82:DZ82" si="23">BO9</f>
        <v>1413.5</v>
      </c>
      <c r="BP82" s="13">
        <f t="shared" si="23"/>
        <v>194.5</v>
      </c>
      <c r="BQ82" s="13">
        <f t="shared" si="23"/>
        <v>5247.5</v>
      </c>
      <c r="BR82" s="13">
        <f t="shared" si="23"/>
        <v>4536.5</v>
      </c>
      <c r="BS82" s="13">
        <f t="shared" si="23"/>
        <v>930</v>
      </c>
      <c r="BT82" s="13">
        <f t="shared" si="23"/>
        <v>366.5</v>
      </c>
      <c r="BU82" s="13">
        <f t="shared" si="23"/>
        <v>429</v>
      </c>
      <c r="BV82" s="13">
        <f t="shared" si="23"/>
        <v>1163</v>
      </c>
      <c r="BW82" s="13">
        <f t="shared" si="23"/>
        <v>1777</v>
      </c>
      <c r="BX82" s="13">
        <f t="shared" si="23"/>
        <v>65</v>
      </c>
      <c r="BY82" s="13">
        <f t="shared" si="23"/>
        <v>456.5</v>
      </c>
      <c r="BZ82" s="13">
        <f t="shared" si="23"/>
        <v>178.5</v>
      </c>
      <c r="CA82" s="13">
        <f t="shared" si="23"/>
        <v>186.5</v>
      </c>
      <c r="CB82" s="13">
        <f t="shared" si="23"/>
        <v>79013.5</v>
      </c>
      <c r="CC82" s="13">
        <f t="shared" si="23"/>
        <v>153</v>
      </c>
      <c r="CD82" s="13">
        <f t="shared" si="23"/>
        <v>64.5</v>
      </c>
      <c r="CE82" s="13">
        <f t="shared" si="23"/>
        <v>159.5</v>
      </c>
      <c r="CF82" s="13">
        <f t="shared" si="23"/>
        <v>103.5</v>
      </c>
      <c r="CG82" s="13">
        <f t="shared" si="23"/>
        <v>144.5</v>
      </c>
      <c r="CH82" s="13">
        <f t="shared" si="23"/>
        <v>121.5</v>
      </c>
      <c r="CI82" s="13">
        <f t="shared" si="23"/>
        <v>708.5</v>
      </c>
      <c r="CJ82" s="13">
        <f t="shared" si="23"/>
        <v>955.5</v>
      </c>
      <c r="CK82" s="13">
        <f t="shared" si="23"/>
        <v>4216.5</v>
      </c>
      <c r="CL82" s="13">
        <f t="shared" si="23"/>
        <v>1257.5</v>
      </c>
      <c r="CM82" s="13">
        <f t="shared" si="23"/>
        <v>713.5</v>
      </c>
      <c r="CN82" s="13">
        <f t="shared" si="23"/>
        <v>26338</v>
      </c>
      <c r="CO82" s="13">
        <f t="shared" si="23"/>
        <v>14813</v>
      </c>
      <c r="CP82" s="13">
        <f t="shared" si="23"/>
        <v>1016.5</v>
      </c>
      <c r="CQ82" s="13">
        <f t="shared" si="23"/>
        <v>980</v>
      </c>
      <c r="CR82" s="13">
        <f t="shared" si="23"/>
        <v>176.5</v>
      </c>
      <c r="CS82" s="13">
        <f t="shared" si="23"/>
        <v>348.5</v>
      </c>
      <c r="CT82" s="13">
        <f t="shared" si="23"/>
        <v>89.5</v>
      </c>
      <c r="CU82" s="13">
        <f t="shared" si="23"/>
        <v>36.5</v>
      </c>
      <c r="CV82" s="13">
        <f t="shared" si="23"/>
        <v>41</v>
      </c>
      <c r="CW82" s="13">
        <f t="shared" si="23"/>
        <v>153.5</v>
      </c>
      <c r="CX82" s="13">
        <f t="shared" si="23"/>
        <v>449.5</v>
      </c>
      <c r="CY82" s="13">
        <f t="shared" si="23"/>
        <v>27</v>
      </c>
      <c r="CZ82" s="13">
        <f t="shared" si="23"/>
        <v>2082.5</v>
      </c>
      <c r="DA82" s="13">
        <f t="shared" si="23"/>
        <v>182.5</v>
      </c>
      <c r="DB82" s="13">
        <f t="shared" si="23"/>
        <v>309</v>
      </c>
      <c r="DC82" s="13">
        <f t="shared" si="23"/>
        <v>178.5</v>
      </c>
      <c r="DD82" s="13">
        <f t="shared" si="23"/>
        <v>125.5</v>
      </c>
      <c r="DE82" s="13">
        <f t="shared" si="23"/>
        <v>399.5</v>
      </c>
      <c r="DF82" s="13">
        <f t="shared" si="23"/>
        <v>20425.5</v>
      </c>
      <c r="DG82" s="13">
        <f t="shared" si="23"/>
        <v>79.5</v>
      </c>
      <c r="DH82" s="13">
        <f t="shared" si="23"/>
        <v>1990.5</v>
      </c>
      <c r="DI82" s="13">
        <f t="shared" si="23"/>
        <v>2613</v>
      </c>
      <c r="DJ82" s="13">
        <f t="shared" si="23"/>
        <v>680.5</v>
      </c>
      <c r="DK82" s="13">
        <f t="shared" si="23"/>
        <v>365.5</v>
      </c>
      <c r="DL82" s="13">
        <f t="shared" si="23"/>
        <v>5714.5</v>
      </c>
      <c r="DM82" s="13">
        <f t="shared" si="23"/>
        <v>218</v>
      </c>
      <c r="DN82" s="13">
        <f t="shared" si="23"/>
        <v>1441.5</v>
      </c>
      <c r="DO82" s="13">
        <f t="shared" si="23"/>
        <v>2845.5</v>
      </c>
      <c r="DP82" s="13">
        <f t="shared" si="23"/>
        <v>191</v>
      </c>
      <c r="DQ82" s="13">
        <f t="shared" si="23"/>
        <v>484.5</v>
      </c>
      <c r="DR82" s="13">
        <f t="shared" si="23"/>
        <v>1254.5</v>
      </c>
      <c r="DS82" s="13">
        <f t="shared" si="23"/>
        <v>758</v>
      </c>
      <c r="DT82" s="13">
        <f t="shared" si="23"/>
        <v>132</v>
      </c>
      <c r="DU82" s="13">
        <f t="shared" si="23"/>
        <v>398.5</v>
      </c>
      <c r="DV82" s="13">
        <f t="shared" si="23"/>
        <v>205.5</v>
      </c>
      <c r="DW82" s="13">
        <f t="shared" si="23"/>
        <v>326</v>
      </c>
      <c r="DX82" s="13">
        <f t="shared" si="23"/>
        <v>178</v>
      </c>
      <c r="DY82" s="13">
        <f t="shared" si="23"/>
        <v>318.5</v>
      </c>
      <c r="DZ82" s="13">
        <f t="shared" si="23"/>
        <v>920</v>
      </c>
      <c r="EA82" s="13">
        <f t="shared" ref="EA82:FX82" si="24">EA9</f>
        <v>502.5</v>
      </c>
      <c r="EB82" s="13">
        <f t="shared" si="24"/>
        <v>551</v>
      </c>
      <c r="EC82" s="13">
        <f t="shared" si="24"/>
        <v>284</v>
      </c>
      <c r="ED82" s="13">
        <f t="shared" si="24"/>
        <v>1614.5</v>
      </c>
      <c r="EE82" s="13">
        <f t="shared" si="24"/>
        <v>186</v>
      </c>
      <c r="EF82" s="13">
        <f t="shared" si="24"/>
        <v>1480.5</v>
      </c>
      <c r="EG82" s="13">
        <f t="shared" si="24"/>
        <v>263.5</v>
      </c>
      <c r="EH82" s="13">
        <f t="shared" si="24"/>
        <v>199.5</v>
      </c>
      <c r="EI82" s="13">
        <f t="shared" si="24"/>
        <v>16108</v>
      </c>
      <c r="EJ82" s="13">
        <f t="shared" si="24"/>
        <v>8674.5</v>
      </c>
      <c r="EK82" s="13">
        <f t="shared" si="24"/>
        <v>630.5</v>
      </c>
      <c r="EL82" s="13">
        <f t="shared" si="24"/>
        <v>470.5</v>
      </c>
      <c r="EM82" s="13">
        <f t="shared" si="24"/>
        <v>432.5</v>
      </c>
      <c r="EN82" s="13">
        <f t="shared" si="24"/>
        <v>963</v>
      </c>
      <c r="EO82" s="13">
        <f t="shared" si="24"/>
        <v>435.5</v>
      </c>
      <c r="EP82" s="13">
        <f t="shared" si="24"/>
        <v>363.5</v>
      </c>
      <c r="EQ82" s="13">
        <f t="shared" si="24"/>
        <v>2315</v>
      </c>
      <c r="ER82" s="13">
        <f t="shared" si="24"/>
        <v>361</v>
      </c>
      <c r="ES82" s="13">
        <f t="shared" si="24"/>
        <v>118</v>
      </c>
      <c r="ET82" s="13">
        <f t="shared" si="24"/>
        <v>163.5</v>
      </c>
      <c r="EU82" s="13">
        <f t="shared" si="24"/>
        <v>595.5</v>
      </c>
      <c r="EV82" s="13">
        <f t="shared" si="24"/>
        <v>62</v>
      </c>
      <c r="EW82" s="13">
        <f t="shared" si="24"/>
        <v>788.5</v>
      </c>
      <c r="EX82" s="13">
        <f t="shared" si="24"/>
        <v>244</v>
      </c>
      <c r="EY82" s="13">
        <f t="shared" si="24"/>
        <v>231.5</v>
      </c>
      <c r="EZ82" s="13">
        <f t="shared" si="24"/>
        <v>108</v>
      </c>
      <c r="FA82" s="13">
        <f t="shared" si="24"/>
        <v>2976.5</v>
      </c>
      <c r="FB82" s="13">
        <f t="shared" si="24"/>
        <v>325</v>
      </c>
      <c r="FC82" s="13">
        <f t="shared" si="24"/>
        <v>2401</v>
      </c>
      <c r="FD82" s="13">
        <f t="shared" si="24"/>
        <v>337</v>
      </c>
      <c r="FE82" s="13">
        <f t="shared" si="24"/>
        <v>106.5</v>
      </c>
      <c r="FF82" s="13">
        <f t="shared" si="24"/>
        <v>182.5</v>
      </c>
      <c r="FG82" s="13">
        <f t="shared" si="24"/>
        <v>116</v>
      </c>
      <c r="FH82" s="13">
        <f t="shared" si="24"/>
        <v>78</v>
      </c>
      <c r="FI82" s="13">
        <f t="shared" si="24"/>
        <v>1745.5</v>
      </c>
      <c r="FJ82" s="13">
        <f t="shared" si="24"/>
        <v>1781.5</v>
      </c>
      <c r="FK82" s="13">
        <f t="shared" si="24"/>
        <v>2112.5</v>
      </c>
      <c r="FL82" s="13">
        <f t="shared" si="24"/>
        <v>4516.5</v>
      </c>
      <c r="FM82" s="13">
        <f t="shared" si="24"/>
        <v>3252.5</v>
      </c>
      <c r="FN82" s="13">
        <f t="shared" si="24"/>
        <v>19379.5</v>
      </c>
      <c r="FO82" s="13">
        <f t="shared" si="24"/>
        <v>1068.5</v>
      </c>
      <c r="FP82" s="13">
        <f t="shared" si="24"/>
        <v>2131</v>
      </c>
      <c r="FQ82" s="13">
        <f t="shared" si="24"/>
        <v>745.5</v>
      </c>
      <c r="FR82" s="13">
        <f t="shared" si="24"/>
        <v>148</v>
      </c>
      <c r="FS82" s="13">
        <f t="shared" si="24"/>
        <v>179</v>
      </c>
      <c r="FT82" s="16">
        <f t="shared" si="24"/>
        <v>81</v>
      </c>
      <c r="FU82" s="13">
        <f t="shared" si="24"/>
        <v>738.5</v>
      </c>
      <c r="FV82" s="13">
        <f t="shared" si="24"/>
        <v>652</v>
      </c>
      <c r="FW82" s="13">
        <f t="shared" si="24"/>
        <v>147.5</v>
      </c>
      <c r="FX82" s="13">
        <f t="shared" si="24"/>
        <v>57</v>
      </c>
      <c r="FY82" s="45"/>
      <c r="FZ82" s="13">
        <f t="shared" ref="FZ82:FZ87" si="25">SUM(C82:FX82)</f>
        <v>784802</v>
      </c>
      <c r="GA82" s="13"/>
      <c r="GB82" s="45"/>
      <c r="GC82" s="45"/>
      <c r="GD82" s="45"/>
      <c r="GE82" s="8"/>
      <c r="GF82" s="8"/>
      <c r="GG82" s="5"/>
      <c r="GH82" s="5"/>
      <c r="GI82" s="5"/>
      <c r="GJ82" s="5"/>
      <c r="GK82" s="5"/>
      <c r="GL82" s="5"/>
      <c r="GM82" s="5"/>
    </row>
    <row r="83" spans="1:256" x14ac:dyDescent="0.2">
      <c r="A83" s="3" t="s">
        <v>344</v>
      </c>
      <c r="B83" s="2" t="s">
        <v>345</v>
      </c>
      <c r="C83" s="13">
        <f t="shared" ref="C83:BN86" si="26">C17</f>
        <v>5487.5</v>
      </c>
      <c r="D83" s="13">
        <f t="shared" si="26"/>
        <v>36386</v>
      </c>
      <c r="E83" s="13">
        <f t="shared" si="26"/>
        <v>6585</v>
      </c>
      <c r="F83" s="13">
        <f t="shared" si="26"/>
        <v>15034.5</v>
      </c>
      <c r="G83" s="13">
        <f t="shared" si="26"/>
        <v>951</v>
      </c>
      <c r="H83" s="13">
        <f t="shared" si="26"/>
        <v>902.5</v>
      </c>
      <c r="I83" s="13">
        <f t="shared" si="26"/>
        <v>9168</v>
      </c>
      <c r="J83" s="13">
        <f t="shared" si="26"/>
        <v>1981.5</v>
      </c>
      <c r="K83" s="13">
        <f t="shared" si="26"/>
        <v>291</v>
      </c>
      <c r="L83" s="13">
        <f t="shared" si="26"/>
        <v>2648.5</v>
      </c>
      <c r="M83" s="13">
        <f t="shared" si="26"/>
        <v>1383</v>
      </c>
      <c r="N83" s="13">
        <f t="shared" si="26"/>
        <v>49957</v>
      </c>
      <c r="O83" s="13">
        <f t="shared" si="26"/>
        <v>14645.5</v>
      </c>
      <c r="P83" s="13">
        <f t="shared" si="26"/>
        <v>158</v>
      </c>
      <c r="Q83" s="13">
        <f t="shared" si="26"/>
        <v>35995</v>
      </c>
      <c r="R83" s="13">
        <f t="shared" si="26"/>
        <v>407.5</v>
      </c>
      <c r="S83" s="13">
        <f t="shared" si="26"/>
        <v>1317.5</v>
      </c>
      <c r="T83" s="13">
        <f t="shared" si="26"/>
        <v>123</v>
      </c>
      <c r="U83" s="13">
        <f t="shared" si="26"/>
        <v>41</v>
      </c>
      <c r="V83" s="13">
        <f t="shared" si="26"/>
        <v>257.5</v>
      </c>
      <c r="W83" s="16">
        <f t="shared" si="26"/>
        <v>46.5</v>
      </c>
      <c r="X83" s="13">
        <f t="shared" si="26"/>
        <v>42.5</v>
      </c>
      <c r="Y83" s="13">
        <f t="shared" si="26"/>
        <v>461.5</v>
      </c>
      <c r="Z83" s="13">
        <f t="shared" si="26"/>
        <v>246</v>
      </c>
      <c r="AA83" s="13">
        <f t="shared" si="26"/>
        <v>26863.5</v>
      </c>
      <c r="AB83" s="13">
        <f t="shared" si="26"/>
        <v>28080</v>
      </c>
      <c r="AC83" s="13">
        <f t="shared" si="26"/>
        <v>895.5</v>
      </c>
      <c r="AD83" s="13">
        <f t="shared" si="26"/>
        <v>1053</v>
      </c>
      <c r="AE83" s="13">
        <f t="shared" si="26"/>
        <v>107</v>
      </c>
      <c r="AF83" s="13">
        <f t="shared" si="26"/>
        <v>168</v>
      </c>
      <c r="AG83" s="13">
        <f t="shared" si="26"/>
        <v>851</v>
      </c>
      <c r="AH83" s="13">
        <f t="shared" si="26"/>
        <v>998.5</v>
      </c>
      <c r="AI83" s="13">
        <f t="shared" si="26"/>
        <v>318.5</v>
      </c>
      <c r="AJ83" s="13">
        <f t="shared" si="26"/>
        <v>204</v>
      </c>
      <c r="AK83" s="13">
        <f t="shared" si="26"/>
        <v>169.5</v>
      </c>
      <c r="AL83" s="13">
        <f t="shared" si="26"/>
        <v>254</v>
      </c>
      <c r="AM83" s="13">
        <f t="shared" si="26"/>
        <v>434.5</v>
      </c>
      <c r="AN83" s="13">
        <f t="shared" si="26"/>
        <v>363.5</v>
      </c>
      <c r="AO83" s="13">
        <f t="shared" si="26"/>
        <v>4859</v>
      </c>
      <c r="AP83" s="13">
        <f t="shared" si="26"/>
        <v>74486.5</v>
      </c>
      <c r="AQ83" s="13">
        <f t="shared" si="26"/>
        <v>253</v>
      </c>
      <c r="AR83" s="13">
        <f t="shared" si="26"/>
        <v>57569.5</v>
      </c>
      <c r="AS83" s="13">
        <f t="shared" si="26"/>
        <v>5949.5</v>
      </c>
      <c r="AT83" s="13">
        <f t="shared" si="26"/>
        <v>2485</v>
      </c>
      <c r="AU83" s="13">
        <f t="shared" si="26"/>
        <v>345.5</v>
      </c>
      <c r="AV83" s="13">
        <f t="shared" si="26"/>
        <v>278.5</v>
      </c>
      <c r="AW83" s="13">
        <f t="shared" si="26"/>
        <v>190.5</v>
      </c>
      <c r="AX83" s="13">
        <f t="shared" si="26"/>
        <v>36</v>
      </c>
      <c r="AY83" s="13">
        <f t="shared" si="26"/>
        <v>469</v>
      </c>
      <c r="AZ83" s="13">
        <f t="shared" si="26"/>
        <v>10124</v>
      </c>
      <c r="BA83" s="13">
        <f t="shared" si="26"/>
        <v>8541</v>
      </c>
      <c r="BB83" s="13">
        <f t="shared" si="26"/>
        <v>7200</v>
      </c>
      <c r="BC83" s="13">
        <f t="shared" si="26"/>
        <v>26767.5</v>
      </c>
      <c r="BD83" s="13">
        <f t="shared" si="26"/>
        <v>4353.5</v>
      </c>
      <c r="BE83" s="13">
        <f t="shared" si="26"/>
        <v>1419</v>
      </c>
      <c r="BF83" s="13">
        <f t="shared" si="26"/>
        <v>22520</v>
      </c>
      <c r="BG83" s="13">
        <f t="shared" si="26"/>
        <v>913.5</v>
      </c>
      <c r="BH83" s="13">
        <f t="shared" si="26"/>
        <v>618.5</v>
      </c>
      <c r="BI83" s="13">
        <f t="shared" si="26"/>
        <v>207.5</v>
      </c>
      <c r="BJ83" s="13">
        <f t="shared" si="26"/>
        <v>5718.5</v>
      </c>
      <c r="BK83" s="13">
        <f t="shared" si="26"/>
        <v>13996</v>
      </c>
      <c r="BL83" s="13">
        <f t="shared" si="26"/>
        <v>151.5</v>
      </c>
      <c r="BM83" s="13">
        <f t="shared" si="26"/>
        <v>236</v>
      </c>
      <c r="BN83" s="13">
        <f t="shared" si="26"/>
        <v>3510.5</v>
      </c>
      <c r="BO83" s="13">
        <f t="shared" ref="BO83:DZ86" si="27">BO17</f>
        <v>1495</v>
      </c>
      <c r="BP83" s="13">
        <f t="shared" si="27"/>
        <v>201</v>
      </c>
      <c r="BQ83" s="13">
        <f t="shared" si="27"/>
        <v>5114</v>
      </c>
      <c r="BR83" s="13">
        <f t="shared" si="27"/>
        <v>4445.5</v>
      </c>
      <c r="BS83" s="13">
        <f t="shared" si="27"/>
        <v>988</v>
      </c>
      <c r="BT83" s="13">
        <f t="shared" si="27"/>
        <v>330.5</v>
      </c>
      <c r="BU83" s="13">
        <f t="shared" si="27"/>
        <v>423</v>
      </c>
      <c r="BV83" s="13">
        <f t="shared" si="27"/>
        <v>1137</v>
      </c>
      <c r="BW83" s="13">
        <f t="shared" si="27"/>
        <v>1694.5</v>
      </c>
      <c r="BX83" s="13">
        <f t="shared" si="27"/>
        <v>68</v>
      </c>
      <c r="BY83" s="13">
        <f t="shared" si="27"/>
        <v>465</v>
      </c>
      <c r="BZ83" s="13">
        <f t="shared" si="27"/>
        <v>209</v>
      </c>
      <c r="CA83" s="13">
        <f t="shared" si="27"/>
        <v>179</v>
      </c>
      <c r="CB83" s="13">
        <f t="shared" si="27"/>
        <v>78865.5</v>
      </c>
      <c r="CC83" s="13">
        <f t="shared" si="27"/>
        <v>154</v>
      </c>
      <c r="CD83" s="13">
        <f t="shared" si="27"/>
        <v>70.5</v>
      </c>
      <c r="CE83" s="13">
        <f t="shared" si="27"/>
        <v>144</v>
      </c>
      <c r="CF83" s="13">
        <f t="shared" si="27"/>
        <v>121</v>
      </c>
      <c r="CG83" s="13">
        <f t="shared" si="27"/>
        <v>150.5</v>
      </c>
      <c r="CH83" s="13">
        <f t="shared" si="27"/>
        <v>116.5</v>
      </c>
      <c r="CI83" s="13">
        <f t="shared" si="27"/>
        <v>696</v>
      </c>
      <c r="CJ83" s="13">
        <f t="shared" si="27"/>
        <v>1012.5</v>
      </c>
      <c r="CK83" s="13">
        <f t="shared" si="27"/>
        <v>4149</v>
      </c>
      <c r="CL83" s="13">
        <f t="shared" si="27"/>
        <v>1299</v>
      </c>
      <c r="CM83" s="13">
        <f t="shared" si="27"/>
        <v>696.5</v>
      </c>
      <c r="CN83" s="13">
        <f t="shared" si="27"/>
        <v>25833.5</v>
      </c>
      <c r="CO83" s="13">
        <f t="shared" si="27"/>
        <v>14675.5</v>
      </c>
      <c r="CP83" s="13">
        <f t="shared" si="27"/>
        <v>1060.5</v>
      </c>
      <c r="CQ83" s="13">
        <f t="shared" si="27"/>
        <v>1166</v>
      </c>
      <c r="CR83" s="13">
        <f t="shared" si="27"/>
        <v>174.5</v>
      </c>
      <c r="CS83" s="13">
        <f t="shared" si="27"/>
        <v>357</v>
      </c>
      <c r="CT83" s="13">
        <f t="shared" si="27"/>
        <v>72.5</v>
      </c>
      <c r="CU83" s="13">
        <f t="shared" si="27"/>
        <v>28.5</v>
      </c>
      <c r="CV83" s="13">
        <f t="shared" si="27"/>
        <v>45</v>
      </c>
      <c r="CW83" s="13">
        <f t="shared" si="27"/>
        <v>150</v>
      </c>
      <c r="CX83" s="13">
        <f t="shared" si="27"/>
        <v>431.5</v>
      </c>
      <c r="CY83" s="13">
        <f t="shared" si="27"/>
        <v>23.5</v>
      </c>
      <c r="CZ83" s="13">
        <f t="shared" si="27"/>
        <v>2088</v>
      </c>
      <c r="DA83" s="13">
        <f t="shared" si="27"/>
        <v>184.5</v>
      </c>
      <c r="DB83" s="13">
        <f t="shared" si="27"/>
        <v>309</v>
      </c>
      <c r="DC83" s="13">
        <f t="shared" si="27"/>
        <v>180.5</v>
      </c>
      <c r="DD83" s="13">
        <f t="shared" si="27"/>
        <v>104.5</v>
      </c>
      <c r="DE83" s="13">
        <f t="shared" si="27"/>
        <v>468.5</v>
      </c>
      <c r="DF83" s="13">
        <f t="shared" si="27"/>
        <v>20312</v>
      </c>
      <c r="DG83" s="13">
        <f t="shared" si="27"/>
        <v>76.5</v>
      </c>
      <c r="DH83" s="13">
        <f t="shared" si="27"/>
        <v>2032</v>
      </c>
      <c r="DI83" s="13">
        <f t="shared" si="27"/>
        <v>2546.5</v>
      </c>
      <c r="DJ83" s="13">
        <f t="shared" si="27"/>
        <v>694</v>
      </c>
      <c r="DK83" s="13">
        <f t="shared" si="27"/>
        <v>374.5</v>
      </c>
      <c r="DL83" s="13">
        <f t="shared" si="27"/>
        <v>5700</v>
      </c>
      <c r="DM83" s="13">
        <f t="shared" si="27"/>
        <v>257.5</v>
      </c>
      <c r="DN83" s="13">
        <f t="shared" si="27"/>
        <v>1413.5</v>
      </c>
      <c r="DO83" s="13">
        <f t="shared" si="27"/>
        <v>2848.5</v>
      </c>
      <c r="DP83" s="13">
        <f t="shared" si="27"/>
        <v>189.5</v>
      </c>
      <c r="DQ83" s="13">
        <f t="shared" si="27"/>
        <v>473</v>
      </c>
      <c r="DR83" s="13">
        <f t="shared" si="27"/>
        <v>1265</v>
      </c>
      <c r="DS83" s="13">
        <f t="shared" si="27"/>
        <v>765</v>
      </c>
      <c r="DT83" s="13">
        <f t="shared" si="27"/>
        <v>127</v>
      </c>
      <c r="DU83" s="13">
        <f t="shared" si="27"/>
        <v>394</v>
      </c>
      <c r="DV83" s="13">
        <f t="shared" si="27"/>
        <v>199</v>
      </c>
      <c r="DW83" s="13">
        <f t="shared" si="27"/>
        <v>337</v>
      </c>
      <c r="DX83" s="13">
        <f t="shared" si="27"/>
        <v>163</v>
      </c>
      <c r="DY83" s="13">
        <f t="shared" si="27"/>
        <v>312</v>
      </c>
      <c r="DZ83" s="13">
        <f t="shared" si="27"/>
        <v>973.5</v>
      </c>
      <c r="EA83" s="13">
        <f t="shared" ref="EA83:FX86" si="28">EA17</f>
        <v>487</v>
      </c>
      <c r="EB83" s="13">
        <f t="shared" si="28"/>
        <v>569</v>
      </c>
      <c r="EC83" s="13">
        <f t="shared" si="28"/>
        <v>280</v>
      </c>
      <c r="ED83" s="13">
        <f t="shared" si="28"/>
        <v>1625.5</v>
      </c>
      <c r="EE83" s="13">
        <f t="shared" si="28"/>
        <v>199</v>
      </c>
      <c r="EF83" s="13">
        <f t="shared" si="28"/>
        <v>1497</v>
      </c>
      <c r="EG83" s="13">
        <f t="shared" si="28"/>
        <v>262.5</v>
      </c>
      <c r="EH83" s="13">
        <f t="shared" si="28"/>
        <v>219.5</v>
      </c>
      <c r="EI83" s="13">
        <f t="shared" si="28"/>
        <v>15938.5</v>
      </c>
      <c r="EJ83" s="13">
        <f t="shared" si="28"/>
        <v>8554</v>
      </c>
      <c r="EK83" s="13">
        <f t="shared" si="28"/>
        <v>625.5</v>
      </c>
      <c r="EL83" s="13">
        <f t="shared" si="28"/>
        <v>450</v>
      </c>
      <c r="EM83" s="13">
        <f t="shared" si="28"/>
        <v>457</v>
      </c>
      <c r="EN83" s="13">
        <f t="shared" si="28"/>
        <v>978.5</v>
      </c>
      <c r="EO83" s="13">
        <f t="shared" si="28"/>
        <v>434.5</v>
      </c>
      <c r="EP83" s="13">
        <f t="shared" si="28"/>
        <v>357</v>
      </c>
      <c r="EQ83" s="13">
        <f t="shared" si="28"/>
        <v>2242</v>
      </c>
      <c r="ER83" s="13">
        <f t="shared" si="28"/>
        <v>371.5</v>
      </c>
      <c r="ES83" s="13">
        <f t="shared" si="28"/>
        <v>100</v>
      </c>
      <c r="ET83" s="13">
        <f t="shared" si="28"/>
        <v>183</v>
      </c>
      <c r="EU83" s="13">
        <f t="shared" si="28"/>
        <v>568.5</v>
      </c>
      <c r="EV83" s="13">
        <f t="shared" si="28"/>
        <v>58.5</v>
      </c>
      <c r="EW83" s="13">
        <f t="shared" si="28"/>
        <v>764</v>
      </c>
      <c r="EX83" s="13">
        <f t="shared" si="28"/>
        <v>243.5</v>
      </c>
      <c r="EY83" s="13">
        <f t="shared" si="28"/>
        <v>233.5</v>
      </c>
      <c r="EZ83" s="13">
        <f t="shared" si="28"/>
        <v>115.5</v>
      </c>
      <c r="FA83" s="13">
        <f t="shared" si="28"/>
        <v>2881</v>
      </c>
      <c r="FB83" s="13">
        <f t="shared" si="28"/>
        <v>323</v>
      </c>
      <c r="FC83" s="13">
        <f t="shared" si="28"/>
        <v>2416.5</v>
      </c>
      <c r="FD83" s="13">
        <f t="shared" si="28"/>
        <v>331</v>
      </c>
      <c r="FE83" s="13">
        <f t="shared" si="28"/>
        <v>99</v>
      </c>
      <c r="FF83" s="13">
        <f t="shared" si="28"/>
        <v>172</v>
      </c>
      <c r="FG83" s="13">
        <f t="shared" si="28"/>
        <v>112.5</v>
      </c>
      <c r="FH83" s="13">
        <f t="shared" si="28"/>
        <v>79.5</v>
      </c>
      <c r="FI83" s="13">
        <f t="shared" si="28"/>
        <v>1759.5</v>
      </c>
      <c r="FJ83" s="13">
        <f t="shared" si="28"/>
        <v>1743.5</v>
      </c>
      <c r="FK83" s="13">
        <f t="shared" si="28"/>
        <v>2084</v>
      </c>
      <c r="FL83" s="13">
        <f t="shared" si="28"/>
        <v>4428</v>
      </c>
      <c r="FM83" s="13">
        <f t="shared" si="28"/>
        <v>3094.5</v>
      </c>
      <c r="FN83" s="13">
        <f t="shared" si="28"/>
        <v>18845</v>
      </c>
      <c r="FO83" s="13">
        <f t="shared" si="28"/>
        <v>1027</v>
      </c>
      <c r="FP83" s="13">
        <f t="shared" si="28"/>
        <v>2126</v>
      </c>
      <c r="FQ83" s="13">
        <f t="shared" si="28"/>
        <v>743</v>
      </c>
      <c r="FR83" s="13">
        <f t="shared" si="28"/>
        <v>148.5</v>
      </c>
      <c r="FS83" s="13">
        <f t="shared" si="28"/>
        <v>165.5</v>
      </c>
      <c r="FT83" s="16">
        <f t="shared" si="28"/>
        <v>79.5</v>
      </c>
      <c r="FU83" s="13">
        <f t="shared" si="28"/>
        <v>743.5</v>
      </c>
      <c r="FV83" s="13">
        <f t="shared" si="28"/>
        <v>669</v>
      </c>
      <c r="FW83" s="13">
        <f t="shared" si="28"/>
        <v>149.5</v>
      </c>
      <c r="FX83" s="13">
        <f t="shared" si="28"/>
        <v>67</v>
      </c>
      <c r="FY83" s="5"/>
      <c r="FZ83" s="13">
        <f t="shared" si="25"/>
        <v>773609</v>
      </c>
      <c r="GA83" s="13"/>
      <c r="GB83" s="45"/>
      <c r="GC83" s="45"/>
      <c r="GD83" s="45"/>
      <c r="GE83" s="5"/>
      <c r="GF83" s="5"/>
      <c r="GG83" s="5"/>
      <c r="GH83" s="5"/>
      <c r="GI83" s="5"/>
      <c r="GJ83" s="5"/>
      <c r="GK83" s="5"/>
      <c r="GL83" s="5"/>
      <c r="GM83" s="5"/>
    </row>
    <row r="84" spans="1:256" x14ac:dyDescent="0.2">
      <c r="A84" s="3" t="s">
        <v>346</v>
      </c>
      <c r="B84" s="2" t="s">
        <v>347</v>
      </c>
      <c r="C84" s="13">
        <f t="shared" si="26"/>
        <v>5197.5</v>
      </c>
      <c r="D84" s="13">
        <f t="shared" si="26"/>
        <v>35733.5</v>
      </c>
      <c r="E84" s="13">
        <f t="shared" si="26"/>
        <v>6414</v>
      </c>
      <c r="F84" s="13">
        <f t="shared" si="26"/>
        <v>14504</v>
      </c>
      <c r="G84" s="13">
        <f t="shared" si="26"/>
        <v>994.5</v>
      </c>
      <c r="H84" s="13">
        <f t="shared" si="26"/>
        <v>926</v>
      </c>
      <c r="I84" s="13">
        <f t="shared" si="26"/>
        <v>9150.5</v>
      </c>
      <c r="J84" s="13">
        <f t="shared" si="26"/>
        <v>2008.5</v>
      </c>
      <c r="K84" s="13">
        <f t="shared" si="26"/>
        <v>279</v>
      </c>
      <c r="L84" s="13">
        <f t="shared" si="26"/>
        <v>2632</v>
      </c>
      <c r="M84" s="13">
        <f t="shared" si="26"/>
        <v>1431</v>
      </c>
      <c r="N84" s="13">
        <f t="shared" si="26"/>
        <v>49307.5</v>
      </c>
      <c r="O84" s="13">
        <f t="shared" si="26"/>
        <v>14554</v>
      </c>
      <c r="P84" s="13">
        <f t="shared" si="26"/>
        <v>153.5</v>
      </c>
      <c r="Q84" s="13">
        <f t="shared" si="26"/>
        <v>35494</v>
      </c>
      <c r="R84" s="13">
        <f t="shared" si="26"/>
        <v>426.5</v>
      </c>
      <c r="S84" s="13">
        <f t="shared" si="26"/>
        <v>1358</v>
      </c>
      <c r="T84" s="13">
        <f t="shared" si="26"/>
        <v>131.5</v>
      </c>
      <c r="U84" s="13">
        <f t="shared" si="26"/>
        <v>65.5</v>
      </c>
      <c r="V84" s="13">
        <f t="shared" si="26"/>
        <v>249.5</v>
      </c>
      <c r="W84" s="16">
        <f t="shared" si="26"/>
        <v>53.5</v>
      </c>
      <c r="X84" s="13">
        <f t="shared" si="26"/>
        <v>47.5</v>
      </c>
      <c r="Y84" s="13">
        <f t="shared" si="26"/>
        <v>478</v>
      </c>
      <c r="Z84" s="13">
        <f t="shared" si="26"/>
        <v>257</v>
      </c>
      <c r="AA84" s="13">
        <f t="shared" si="26"/>
        <v>25788.5</v>
      </c>
      <c r="AB84" s="13">
        <f t="shared" si="26"/>
        <v>27865.5</v>
      </c>
      <c r="AC84" s="13">
        <f t="shared" si="26"/>
        <v>921</v>
      </c>
      <c r="AD84" s="13">
        <f t="shared" si="26"/>
        <v>1026</v>
      </c>
      <c r="AE84" s="13">
        <f t="shared" si="26"/>
        <v>113.5</v>
      </c>
      <c r="AF84" s="13">
        <f t="shared" si="26"/>
        <v>167.5</v>
      </c>
      <c r="AG84" s="13">
        <f t="shared" si="26"/>
        <v>880.5</v>
      </c>
      <c r="AH84" s="13">
        <f t="shared" si="26"/>
        <v>963</v>
      </c>
      <c r="AI84" s="13">
        <f t="shared" si="26"/>
        <v>315.5</v>
      </c>
      <c r="AJ84" s="13">
        <f t="shared" si="26"/>
        <v>214</v>
      </c>
      <c r="AK84" s="13">
        <f t="shared" si="26"/>
        <v>229.5</v>
      </c>
      <c r="AL84" s="13">
        <f t="shared" si="26"/>
        <v>261.5</v>
      </c>
      <c r="AM84" s="13">
        <f t="shared" si="26"/>
        <v>467</v>
      </c>
      <c r="AN84" s="13">
        <f t="shared" si="26"/>
        <v>398</v>
      </c>
      <c r="AO84" s="13">
        <f t="shared" si="26"/>
        <v>4808</v>
      </c>
      <c r="AP84" s="13">
        <f t="shared" si="26"/>
        <v>72270.5</v>
      </c>
      <c r="AQ84" s="13">
        <f t="shared" si="26"/>
        <v>253.5</v>
      </c>
      <c r="AR84" s="13">
        <f t="shared" si="26"/>
        <v>56063.5</v>
      </c>
      <c r="AS84" s="13">
        <f t="shared" si="26"/>
        <v>5888</v>
      </c>
      <c r="AT84" s="13">
        <f t="shared" si="26"/>
        <v>2448.5</v>
      </c>
      <c r="AU84" s="13">
        <f t="shared" si="26"/>
        <v>351</v>
      </c>
      <c r="AV84" s="13">
        <f t="shared" si="26"/>
        <v>295.5</v>
      </c>
      <c r="AW84" s="13">
        <f t="shared" si="26"/>
        <v>182</v>
      </c>
      <c r="AX84" s="13">
        <f t="shared" si="26"/>
        <v>34.5</v>
      </c>
      <c r="AY84" s="13">
        <f t="shared" si="26"/>
        <v>489</v>
      </c>
      <c r="AZ84" s="13">
        <f t="shared" si="26"/>
        <v>10082.5</v>
      </c>
      <c r="BA84" s="13">
        <f t="shared" si="26"/>
        <v>8454</v>
      </c>
      <c r="BB84" s="13">
        <f t="shared" si="26"/>
        <v>7083.5</v>
      </c>
      <c r="BC84" s="13">
        <f t="shared" si="26"/>
        <v>27184</v>
      </c>
      <c r="BD84" s="13">
        <f t="shared" si="26"/>
        <v>4335.5</v>
      </c>
      <c r="BE84" s="13">
        <f t="shared" si="26"/>
        <v>1427</v>
      </c>
      <c r="BF84" s="13">
        <f t="shared" si="26"/>
        <v>22009</v>
      </c>
      <c r="BG84" s="13">
        <f t="shared" si="26"/>
        <v>902.5</v>
      </c>
      <c r="BH84" s="13">
        <f t="shared" si="26"/>
        <v>614.5</v>
      </c>
      <c r="BI84" s="13">
        <f t="shared" si="26"/>
        <v>189</v>
      </c>
      <c r="BJ84" s="13">
        <f t="shared" si="26"/>
        <v>5617.5</v>
      </c>
      <c r="BK84" s="13">
        <f t="shared" si="26"/>
        <v>13709.5</v>
      </c>
      <c r="BL84" s="13">
        <f t="shared" si="26"/>
        <v>151.5</v>
      </c>
      <c r="BM84" s="13">
        <f t="shared" si="26"/>
        <v>280</v>
      </c>
      <c r="BN84" s="13">
        <f t="shared" si="26"/>
        <v>3633.5</v>
      </c>
      <c r="BO84" s="13">
        <f t="shared" si="27"/>
        <v>1540</v>
      </c>
      <c r="BP84" s="13">
        <f t="shared" si="27"/>
        <v>186.5</v>
      </c>
      <c r="BQ84" s="13">
        <f t="shared" si="27"/>
        <v>5020.5</v>
      </c>
      <c r="BR84" s="13">
        <f t="shared" si="27"/>
        <v>4447</v>
      </c>
      <c r="BS84" s="13">
        <f t="shared" si="27"/>
        <v>1033.5</v>
      </c>
      <c r="BT84" s="13">
        <f t="shared" si="27"/>
        <v>321.5</v>
      </c>
      <c r="BU84" s="13">
        <f t="shared" si="27"/>
        <v>411.5</v>
      </c>
      <c r="BV84" s="13">
        <f t="shared" si="27"/>
        <v>1173.5</v>
      </c>
      <c r="BW84" s="13">
        <f t="shared" si="27"/>
        <v>1683.5</v>
      </c>
      <c r="BX84" s="13">
        <f t="shared" si="27"/>
        <v>72.5</v>
      </c>
      <c r="BY84" s="13">
        <f t="shared" si="27"/>
        <v>504.5</v>
      </c>
      <c r="BZ84" s="13">
        <f t="shared" si="27"/>
        <v>207</v>
      </c>
      <c r="CA84" s="13">
        <f t="shared" si="27"/>
        <v>166</v>
      </c>
      <c r="CB84" s="13">
        <f t="shared" si="27"/>
        <v>79186.5</v>
      </c>
      <c r="CC84" s="13">
        <f t="shared" si="27"/>
        <v>169</v>
      </c>
      <c r="CD84" s="13">
        <f t="shared" si="27"/>
        <v>72.5</v>
      </c>
      <c r="CE84" s="13">
        <f t="shared" si="27"/>
        <v>135.5</v>
      </c>
      <c r="CF84" s="13">
        <f t="shared" si="27"/>
        <v>113</v>
      </c>
      <c r="CG84" s="13">
        <f t="shared" si="27"/>
        <v>140.5</v>
      </c>
      <c r="CH84" s="13">
        <f t="shared" si="27"/>
        <v>119</v>
      </c>
      <c r="CI84" s="13">
        <f t="shared" si="27"/>
        <v>711</v>
      </c>
      <c r="CJ84" s="13">
        <f t="shared" si="27"/>
        <v>1042</v>
      </c>
      <c r="CK84" s="13">
        <f t="shared" si="27"/>
        <v>4154</v>
      </c>
      <c r="CL84" s="13">
        <f t="shared" si="27"/>
        <v>1282</v>
      </c>
      <c r="CM84" s="13">
        <f t="shared" si="27"/>
        <v>718.5</v>
      </c>
      <c r="CN84" s="13">
        <f t="shared" si="27"/>
        <v>25479.5</v>
      </c>
      <c r="CO84" s="13">
        <f t="shared" si="27"/>
        <v>14455</v>
      </c>
      <c r="CP84" s="13">
        <f t="shared" si="27"/>
        <v>1081</v>
      </c>
      <c r="CQ84" s="13">
        <f t="shared" si="27"/>
        <v>1319</v>
      </c>
      <c r="CR84" s="13">
        <f t="shared" si="27"/>
        <v>165.5</v>
      </c>
      <c r="CS84" s="13">
        <f t="shared" si="27"/>
        <v>331</v>
      </c>
      <c r="CT84" s="13">
        <f t="shared" si="27"/>
        <v>70.5</v>
      </c>
      <c r="CU84" s="13">
        <f t="shared" si="27"/>
        <v>25</v>
      </c>
      <c r="CV84" s="13">
        <f t="shared" si="27"/>
        <v>49.5</v>
      </c>
      <c r="CW84" s="13">
        <f t="shared" si="27"/>
        <v>162</v>
      </c>
      <c r="CX84" s="13">
        <f t="shared" si="27"/>
        <v>425.5</v>
      </c>
      <c r="CY84" s="13">
        <f t="shared" si="27"/>
        <v>36</v>
      </c>
      <c r="CZ84" s="13">
        <f t="shared" si="27"/>
        <v>2120.5</v>
      </c>
      <c r="DA84" s="13">
        <f t="shared" si="27"/>
        <v>169.5</v>
      </c>
      <c r="DB84" s="13">
        <f t="shared" si="27"/>
        <v>302</v>
      </c>
      <c r="DC84" s="13">
        <f t="shared" si="27"/>
        <v>169</v>
      </c>
      <c r="DD84" s="13">
        <f t="shared" si="27"/>
        <v>90</v>
      </c>
      <c r="DE84" s="13">
        <f t="shared" si="27"/>
        <v>445.5</v>
      </c>
      <c r="DF84" s="13">
        <f t="shared" si="27"/>
        <v>20516</v>
      </c>
      <c r="DG84" s="13">
        <f t="shared" si="27"/>
        <v>79</v>
      </c>
      <c r="DH84" s="13">
        <f t="shared" si="27"/>
        <v>2063</v>
      </c>
      <c r="DI84" s="13">
        <f t="shared" si="27"/>
        <v>2652</v>
      </c>
      <c r="DJ84" s="13">
        <f t="shared" si="27"/>
        <v>653.5</v>
      </c>
      <c r="DK84" s="13">
        <f t="shared" si="27"/>
        <v>358</v>
      </c>
      <c r="DL84" s="13">
        <f t="shared" si="27"/>
        <v>5791</v>
      </c>
      <c r="DM84" s="13">
        <f t="shared" si="27"/>
        <v>296.5</v>
      </c>
      <c r="DN84" s="13">
        <f t="shared" si="27"/>
        <v>1365.5</v>
      </c>
      <c r="DO84" s="13">
        <f t="shared" si="27"/>
        <v>2890</v>
      </c>
      <c r="DP84" s="13">
        <f t="shared" si="27"/>
        <v>189.5</v>
      </c>
      <c r="DQ84" s="13">
        <f t="shared" si="27"/>
        <v>458</v>
      </c>
      <c r="DR84" s="13">
        <f t="shared" si="27"/>
        <v>1253</v>
      </c>
      <c r="DS84" s="13">
        <f t="shared" si="27"/>
        <v>797</v>
      </c>
      <c r="DT84" s="13">
        <f t="shared" si="27"/>
        <v>155</v>
      </c>
      <c r="DU84" s="13">
        <f t="shared" si="27"/>
        <v>396</v>
      </c>
      <c r="DV84" s="13">
        <f t="shared" si="27"/>
        <v>191.5</v>
      </c>
      <c r="DW84" s="13">
        <f t="shared" si="27"/>
        <v>345.5</v>
      </c>
      <c r="DX84" s="13">
        <f t="shared" si="27"/>
        <v>171</v>
      </c>
      <c r="DY84" s="13">
        <f t="shared" si="27"/>
        <v>326.5</v>
      </c>
      <c r="DZ84" s="13">
        <f t="shared" si="27"/>
        <v>979</v>
      </c>
      <c r="EA84" s="13">
        <f t="shared" si="28"/>
        <v>478</v>
      </c>
      <c r="EB84" s="13">
        <f t="shared" si="28"/>
        <v>576</v>
      </c>
      <c r="EC84" s="13">
        <f t="shared" si="28"/>
        <v>279.5</v>
      </c>
      <c r="ED84" s="13">
        <f t="shared" si="28"/>
        <v>1612.5</v>
      </c>
      <c r="EE84" s="13">
        <f t="shared" si="28"/>
        <v>223.5</v>
      </c>
      <c r="EF84" s="13">
        <f t="shared" si="28"/>
        <v>1488.5</v>
      </c>
      <c r="EG84" s="13">
        <f t="shared" si="28"/>
        <v>260.5</v>
      </c>
      <c r="EH84" s="13">
        <f t="shared" si="28"/>
        <v>207</v>
      </c>
      <c r="EI84" s="13">
        <f t="shared" si="28"/>
        <v>16170.5</v>
      </c>
      <c r="EJ84" s="13">
        <f t="shared" si="28"/>
        <v>8428</v>
      </c>
      <c r="EK84" s="13">
        <f t="shared" si="28"/>
        <v>628</v>
      </c>
      <c r="EL84" s="13">
        <f t="shared" si="28"/>
        <v>441</v>
      </c>
      <c r="EM84" s="13">
        <f t="shared" si="28"/>
        <v>505</v>
      </c>
      <c r="EN84" s="13">
        <f t="shared" si="28"/>
        <v>1008</v>
      </c>
      <c r="EO84" s="13">
        <f t="shared" si="28"/>
        <v>439.5</v>
      </c>
      <c r="EP84" s="13">
        <f t="shared" si="28"/>
        <v>334</v>
      </c>
      <c r="EQ84" s="13">
        <f t="shared" si="28"/>
        <v>2207</v>
      </c>
      <c r="ER84" s="13">
        <f t="shared" si="28"/>
        <v>346.5</v>
      </c>
      <c r="ES84" s="13">
        <f t="shared" si="28"/>
        <v>103</v>
      </c>
      <c r="ET84" s="13">
        <f t="shared" si="28"/>
        <v>186</v>
      </c>
      <c r="EU84" s="13">
        <f t="shared" si="28"/>
        <v>562</v>
      </c>
      <c r="EV84" s="13">
        <f t="shared" si="28"/>
        <v>63.5</v>
      </c>
      <c r="EW84" s="13">
        <f t="shared" si="28"/>
        <v>706.5</v>
      </c>
      <c r="EX84" s="13">
        <f t="shared" si="28"/>
        <v>237.5</v>
      </c>
      <c r="EY84" s="13">
        <f t="shared" si="28"/>
        <v>221.5</v>
      </c>
      <c r="EZ84" s="13">
        <f t="shared" si="28"/>
        <v>118.5</v>
      </c>
      <c r="FA84" s="13">
        <f t="shared" si="28"/>
        <v>2866.5</v>
      </c>
      <c r="FB84" s="13">
        <f t="shared" si="28"/>
        <v>339</v>
      </c>
      <c r="FC84" s="13">
        <f t="shared" si="28"/>
        <v>2537.5</v>
      </c>
      <c r="FD84" s="13">
        <f t="shared" si="28"/>
        <v>334.5</v>
      </c>
      <c r="FE84" s="13">
        <f t="shared" si="28"/>
        <v>95</v>
      </c>
      <c r="FF84" s="13">
        <f t="shared" si="28"/>
        <v>169.5</v>
      </c>
      <c r="FG84" s="13">
        <f t="shared" si="28"/>
        <v>106</v>
      </c>
      <c r="FH84" s="13">
        <f t="shared" si="28"/>
        <v>85</v>
      </c>
      <c r="FI84" s="13">
        <f t="shared" si="28"/>
        <v>1710.5</v>
      </c>
      <c r="FJ84" s="13">
        <f t="shared" si="28"/>
        <v>1707.5</v>
      </c>
      <c r="FK84" s="13">
        <f t="shared" si="28"/>
        <v>2081.5</v>
      </c>
      <c r="FL84" s="13">
        <f t="shared" si="28"/>
        <v>4262.5</v>
      </c>
      <c r="FM84" s="13">
        <f t="shared" si="28"/>
        <v>3009</v>
      </c>
      <c r="FN84" s="13">
        <f t="shared" si="28"/>
        <v>18478.5</v>
      </c>
      <c r="FO84" s="13">
        <f t="shared" si="28"/>
        <v>1048</v>
      </c>
      <c r="FP84" s="13">
        <f t="shared" si="28"/>
        <v>2192.5</v>
      </c>
      <c r="FQ84" s="13">
        <f t="shared" si="28"/>
        <v>775.5</v>
      </c>
      <c r="FR84" s="13">
        <f t="shared" si="28"/>
        <v>143.5</v>
      </c>
      <c r="FS84" s="13">
        <f t="shared" si="28"/>
        <v>155</v>
      </c>
      <c r="FT84" s="16">
        <f t="shared" si="28"/>
        <v>81.5</v>
      </c>
      <c r="FU84" s="13">
        <f t="shared" si="28"/>
        <v>753.5</v>
      </c>
      <c r="FV84" s="13">
        <f t="shared" si="28"/>
        <v>654.5</v>
      </c>
      <c r="FW84" s="13">
        <f t="shared" si="28"/>
        <v>130.5</v>
      </c>
      <c r="FX84" s="13">
        <f t="shared" si="28"/>
        <v>74.5</v>
      </c>
      <c r="FY84" s="13"/>
      <c r="FZ84" s="13">
        <f t="shared" si="25"/>
        <v>765271.5</v>
      </c>
      <c r="GA84" s="13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</row>
    <row r="85" spans="1:256" x14ac:dyDescent="0.2">
      <c r="A85" s="3" t="s">
        <v>348</v>
      </c>
      <c r="B85" s="2" t="s">
        <v>349</v>
      </c>
      <c r="C85" s="13">
        <f t="shared" si="26"/>
        <v>5165.5</v>
      </c>
      <c r="D85" s="13">
        <f t="shared" si="26"/>
        <v>34828.5</v>
      </c>
      <c r="E85" s="13">
        <f t="shared" si="26"/>
        <v>6219.5</v>
      </c>
      <c r="F85" s="13">
        <f t="shared" si="26"/>
        <v>13907.5</v>
      </c>
      <c r="G85" s="13">
        <f t="shared" si="26"/>
        <v>1053</v>
      </c>
      <c r="H85" s="13">
        <f t="shared" si="26"/>
        <v>938</v>
      </c>
      <c r="I85" s="13">
        <f t="shared" si="26"/>
        <v>9135</v>
      </c>
      <c r="J85" s="13">
        <f t="shared" si="26"/>
        <v>1976</v>
      </c>
      <c r="K85" s="13">
        <f t="shared" si="26"/>
        <v>286</v>
      </c>
      <c r="L85" s="13">
        <f t="shared" si="26"/>
        <v>2652</v>
      </c>
      <c r="M85" s="13">
        <f t="shared" si="26"/>
        <v>1439</v>
      </c>
      <c r="N85" s="13">
        <f t="shared" si="26"/>
        <v>48916.5</v>
      </c>
      <c r="O85" s="13">
        <f t="shared" si="26"/>
        <v>14733</v>
      </c>
      <c r="P85" s="13">
        <f t="shared" si="26"/>
        <v>149.5</v>
      </c>
      <c r="Q85" s="13">
        <f t="shared" si="26"/>
        <v>34528</v>
      </c>
      <c r="R85" s="13">
        <f t="shared" si="26"/>
        <v>423.5</v>
      </c>
      <c r="S85" s="13">
        <f t="shared" si="26"/>
        <v>1443.5</v>
      </c>
      <c r="T85" s="13">
        <f t="shared" si="26"/>
        <v>148.5</v>
      </c>
      <c r="U85" s="13">
        <f t="shared" si="26"/>
        <v>60.5</v>
      </c>
      <c r="V85" s="13">
        <f t="shared" si="26"/>
        <v>254</v>
      </c>
      <c r="W85" s="16">
        <f t="shared" si="26"/>
        <v>57.5</v>
      </c>
      <c r="X85" s="13">
        <f t="shared" si="26"/>
        <v>46.5</v>
      </c>
      <c r="Y85" s="13">
        <f t="shared" si="26"/>
        <v>488</v>
      </c>
      <c r="Z85" s="13">
        <f t="shared" si="26"/>
        <v>267</v>
      </c>
      <c r="AA85" s="13">
        <f t="shared" si="26"/>
        <v>25164.5</v>
      </c>
      <c r="AB85" s="13">
        <f t="shared" si="26"/>
        <v>27742</v>
      </c>
      <c r="AC85" s="13">
        <f t="shared" si="26"/>
        <v>891</v>
      </c>
      <c r="AD85" s="13">
        <f t="shared" si="26"/>
        <v>1039</v>
      </c>
      <c r="AE85" s="13">
        <f t="shared" si="26"/>
        <v>104.5</v>
      </c>
      <c r="AF85" s="13">
        <f t="shared" si="26"/>
        <v>169</v>
      </c>
      <c r="AG85" s="13">
        <f t="shared" si="26"/>
        <v>862.5</v>
      </c>
      <c r="AH85" s="13">
        <f t="shared" si="26"/>
        <v>992.5</v>
      </c>
      <c r="AI85" s="13">
        <f t="shared" si="26"/>
        <v>308.5</v>
      </c>
      <c r="AJ85" s="13">
        <f t="shared" si="26"/>
        <v>229.5</v>
      </c>
      <c r="AK85" s="13">
        <f t="shared" si="26"/>
        <v>221</v>
      </c>
      <c r="AL85" s="13">
        <f t="shared" si="26"/>
        <v>250</v>
      </c>
      <c r="AM85" s="13">
        <f t="shared" si="26"/>
        <v>468</v>
      </c>
      <c r="AN85" s="13">
        <f t="shared" si="26"/>
        <v>417</v>
      </c>
      <c r="AO85" s="13">
        <f t="shared" si="26"/>
        <v>4836</v>
      </c>
      <c r="AP85" s="13">
        <f t="shared" si="26"/>
        <v>69999.5</v>
      </c>
      <c r="AQ85" s="13">
        <f t="shared" si="26"/>
        <v>264</v>
      </c>
      <c r="AR85" s="13">
        <f t="shared" si="26"/>
        <v>54517</v>
      </c>
      <c r="AS85" s="13">
        <f t="shared" si="26"/>
        <v>5723.5</v>
      </c>
      <c r="AT85" s="13">
        <f t="shared" si="26"/>
        <v>2418</v>
      </c>
      <c r="AU85" s="13">
        <f t="shared" si="26"/>
        <v>333</v>
      </c>
      <c r="AV85" s="13">
        <f t="shared" si="26"/>
        <v>295</v>
      </c>
      <c r="AW85" s="13">
        <f t="shared" si="26"/>
        <v>206.5</v>
      </c>
      <c r="AX85" s="13">
        <f t="shared" si="26"/>
        <v>32</v>
      </c>
      <c r="AY85" s="13">
        <f t="shared" si="26"/>
        <v>512</v>
      </c>
      <c r="AZ85" s="13">
        <f t="shared" si="26"/>
        <v>10064</v>
      </c>
      <c r="BA85" s="13">
        <f t="shared" si="26"/>
        <v>8228</v>
      </c>
      <c r="BB85" s="13">
        <f t="shared" si="26"/>
        <v>6953.5</v>
      </c>
      <c r="BC85" s="13">
        <f t="shared" si="26"/>
        <v>27231</v>
      </c>
      <c r="BD85" s="13">
        <f t="shared" si="26"/>
        <v>4302.5</v>
      </c>
      <c r="BE85" s="13">
        <f t="shared" si="26"/>
        <v>1336</v>
      </c>
      <c r="BF85" s="13">
        <f t="shared" si="26"/>
        <v>21521</v>
      </c>
      <c r="BG85" s="13">
        <f t="shared" si="26"/>
        <v>897</v>
      </c>
      <c r="BH85" s="13">
        <f t="shared" si="26"/>
        <v>652</v>
      </c>
      <c r="BI85" s="13">
        <f t="shared" si="26"/>
        <v>204.5</v>
      </c>
      <c r="BJ85" s="13">
        <f t="shared" si="26"/>
        <v>5570.5</v>
      </c>
      <c r="BK85" s="13">
        <f t="shared" si="26"/>
        <v>13870.5</v>
      </c>
      <c r="BL85" s="13">
        <f t="shared" si="26"/>
        <v>174.5</v>
      </c>
      <c r="BM85" s="13">
        <f t="shared" si="26"/>
        <v>293.5</v>
      </c>
      <c r="BN85" s="13">
        <f t="shared" si="26"/>
        <v>3601</v>
      </c>
      <c r="BO85" s="13">
        <f t="shared" si="27"/>
        <v>1567.5</v>
      </c>
      <c r="BP85" s="13">
        <f t="shared" si="27"/>
        <v>199</v>
      </c>
      <c r="BQ85" s="13">
        <f t="shared" si="27"/>
        <v>4948.5</v>
      </c>
      <c r="BR85" s="13">
        <f t="shared" si="27"/>
        <v>4414</v>
      </c>
      <c r="BS85" s="13">
        <f t="shared" si="27"/>
        <v>990.5</v>
      </c>
      <c r="BT85" s="13">
        <f t="shared" si="27"/>
        <v>326</v>
      </c>
      <c r="BU85" s="13">
        <f t="shared" si="27"/>
        <v>416</v>
      </c>
      <c r="BV85" s="13">
        <f t="shared" si="27"/>
        <v>1223.5</v>
      </c>
      <c r="BW85" s="13">
        <f t="shared" si="27"/>
        <v>1689</v>
      </c>
      <c r="BX85" s="13">
        <f t="shared" si="27"/>
        <v>77</v>
      </c>
      <c r="BY85" s="13">
        <f t="shared" si="27"/>
        <v>523.5</v>
      </c>
      <c r="BZ85" s="13">
        <f t="shared" si="27"/>
        <v>206</v>
      </c>
      <c r="CA85" s="13">
        <f t="shared" si="27"/>
        <v>178.5</v>
      </c>
      <c r="CB85" s="13">
        <f t="shared" si="27"/>
        <v>79473</v>
      </c>
      <c r="CC85" s="13">
        <f t="shared" si="27"/>
        <v>160.5</v>
      </c>
      <c r="CD85" s="13">
        <f t="shared" si="27"/>
        <v>73</v>
      </c>
      <c r="CE85" s="13">
        <f t="shared" si="27"/>
        <v>144</v>
      </c>
      <c r="CF85" s="13">
        <f t="shared" si="27"/>
        <v>99.5</v>
      </c>
      <c r="CG85" s="13">
        <f t="shared" si="27"/>
        <v>175</v>
      </c>
      <c r="CH85" s="13">
        <f t="shared" si="27"/>
        <v>115</v>
      </c>
      <c r="CI85" s="13">
        <f t="shared" si="27"/>
        <v>715</v>
      </c>
      <c r="CJ85" s="13">
        <f t="shared" si="27"/>
        <v>1006</v>
      </c>
      <c r="CK85" s="13">
        <f t="shared" si="27"/>
        <v>4269</v>
      </c>
      <c r="CL85" s="13">
        <f t="shared" si="27"/>
        <v>1318</v>
      </c>
      <c r="CM85" s="13">
        <f t="shared" si="27"/>
        <v>711.5</v>
      </c>
      <c r="CN85" s="13">
        <f t="shared" si="27"/>
        <v>25035</v>
      </c>
      <c r="CO85" s="13">
        <f t="shared" si="27"/>
        <v>14195</v>
      </c>
      <c r="CP85" s="13">
        <f t="shared" si="27"/>
        <v>1072</v>
      </c>
      <c r="CQ85" s="13">
        <f t="shared" si="27"/>
        <v>1300</v>
      </c>
      <c r="CR85" s="13">
        <f t="shared" si="27"/>
        <v>199.5</v>
      </c>
      <c r="CS85" s="13">
        <f t="shared" si="27"/>
        <v>315</v>
      </c>
      <c r="CT85" s="13">
        <f t="shared" si="27"/>
        <v>93</v>
      </c>
      <c r="CU85" s="13">
        <f t="shared" si="27"/>
        <v>25.5</v>
      </c>
      <c r="CV85" s="13">
        <f t="shared" si="27"/>
        <v>54.5</v>
      </c>
      <c r="CW85" s="13">
        <f t="shared" si="27"/>
        <v>151</v>
      </c>
      <c r="CX85" s="13">
        <f t="shared" si="27"/>
        <v>423</v>
      </c>
      <c r="CY85" s="13">
        <f t="shared" si="27"/>
        <v>48</v>
      </c>
      <c r="CZ85" s="13">
        <f t="shared" si="27"/>
        <v>2211</v>
      </c>
      <c r="DA85" s="13">
        <f t="shared" si="27"/>
        <v>181.5</v>
      </c>
      <c r="DB85" s="13">
        <f t="shared" si="27"/>
        <v>303</v>
      </c>
      <c r="DC85" s="13">
        <f t="shared" si="27"/>
        <v>158.5</v>
      </c>
      <c r="DD85" s="13">
        <f t="shared" si="27"/>
        <v>105.5</v>
      </c>
      <c r="DE85" s="13">
        <f t="shared" si="27"/>
        <v>430</v>
      </c>
      <c r="DF85" s="13">
        <f t="shared" si="27"/>
        <v>20678</v>
      </c>
      <c r="DG85" s="13">
        <f t="shared" si="27"/>
        <v>84.5</v>
      </c>
      <c r="DH85" s="13">
        <f t="shared" si="27"/>
        <v>2151</v>
      </c>
      <c r="DI85" s="13">
        <f t="shared" si="27"/>
        <v>2717</v>
      </c>
      <c r="DJ85" s="13">
        <f t="shared" si="27"/>
        <v>616.5</v>
      </c>
      <c r="DK85" s="13">
        <f t="shared" si="27"/>
        <v>357.5</v>
      </c>
      <c r="DL85" s="13">
        <f t="shared" si="27"/>
        <v>5903.5</v>
      </c>
      <c r="DM85" s="13">
        <f t="shared" si="27"/>
        <v>302</v>
      </c>
      <c r="DN85" s="13">
        <f t="shared" si="27"/>
        <v>1383</v>
      </c>
      <c r="DO85" s="13">
        <f t="shared" si="27"/>
        <v>2914.5</v>
      </c>
      <c r="DP85" s="13">
        <f t="shared" si="27"/>
        <v>191.5</v>
      </c>
      <c r="DQ85" s="13">
        <f t="shared" si="27"/>
        <v>467</v>
      </c>
      <c r="DR85" s="13">
        <f t="shared" si="27"/>
        <v>1251</v>
      </c>
      <c r="DS85" s="13">
        <f t="shared" si="27"/>
        <v>772</v>
      </c>
      <c r="DT85" s="13">
        <f t="shared" si="27"/>
        <v>167</v>
      </c>
      <c r="DU85" s="13">
        <f t="shared" si="27"/>
        <v>405</v>
      </c>
      <c r="DV85" s="13">
        <f t="shared" si="27"/>
        <v>194</v>
      </c>
      <c r="DW85" s="13">
        <f t="shared" si="27"/>
        <v>363</v>
      </c>
      <c r="DX85" s="13">
        <f t="shared" si="27"/>
        <v>196</v>
      </c>
      <c r="DY85" s="13">
        <f t="shared" si="27"/>
        <v>314</v>
      </c>
      <c r="DZ85" s="13">
        <f t="shared" si="27"/>
        <v>1077.5</v>
      </c>
      <c r="EA85" s="13">
        <f t="shared" si="28"/>
        <v>492.5</v>
      </c>
      <c r="EB85" s="13">
        <f t="shared" si="28"/>
        <v>551.5</v>
      </c>
      <c r="EC85" s="13">
        <f t="shared" si="28"/>
        <v>282.5</v>
      </c>
      <c r="ED85" s="13">
        <f t="shared" si="28"/>
        <v>1622</v>
      </c>
      <c r="EE85" s="13">
        <f t="shared" si="28"/>
        <v>217</v>
      </c>
      <c r="EF85" s="13">
        <f t="shared" si="28"/>
        <v>1491</v>
      </c>
      <c r="EG85" s="13">
        <f t="shared" si="28"/>
        <v>259</v>
      </c>
      <c r="EH85" s="13">
        <f t="shared" si="28"/>
        <v>210.5</v>
      </c>
      <c r="EI85" s="13">
        <f t="shared" si="28"/>
        <v>16305</v>
      </c>
      <c r="EJ85" s="13">
        <f t="shared" si="28"/>
        <v>8329</v>
      </c>
      <c r="EK85" s="13">
        <f t="shared" si="28"/>
        <v>586.5</v>
      </c>
      <c r="EL85" s="13">
        <f t="shared" si="28"/>
        <v>421</v>
      </c>
      <c r="EM85" s="13">
        <f t="shared" si="28"/>
        <v>545.5</v>
      </c>
      <c r="EN85" s="13">
        <f t="shared" si="28"/>
        <v>999.5</v>
      </c>
      <c r="EO85" s="13">
        <f t="shared" si="28"/>
        <v>459.5</v>
      </c>
      <c r="EP85" s="13">
        <f t="shared" si="28"/>
        <v>366.5</v>
      </c>
      <c r="EQ85" s="13">
        <f t="shared" si="28"/>
        <v>2154</v>
      </c>
      <c r="ER85" s="13">
        <f t="shared" si="28"/>
        <v>359</v>
      </c>
      <c r="ES85" s="13">
        <f t="shared" si="28"/>
        <v>102</v>
      </c>
      <c r="ET85" s="13">
        <f t="shared" si="28"/>
        <v>185</v>
      </c>
      <c r="EU85" s="13">
        <f t="shared" si="28"/>
        <v>528.5</v>
      </c>
      <c r="EV85" s="13">
        <f t="shared" si="28"/>
        <v>61.5</v>
      </c>
      <c r="EW85" s="13">
        <f t="shared" si="28"/>
        <v>664.5</v>
      </c>
      <c r="EX85" s="13">
        <f t="shared" si="28"/>
        <v>220</v>
      </c>
      <c r="EY85" s="13">
        <f t="shared" si="28"/>
        <v>218.5</v>
      </c>
      <c r="EZ85" s="13">
        <f t="shared" si="28"/>
        <v>116</v>
      </c>
      <c r="FA85" s="13">
        <f t="shared" si="28"/>
        <v>2850</v>
      </c>
      <c r="FB85" s="13">
        <f t="shared" si="28"/>
        <v>370</v>
      </c>
      <c r="FC85" s="13">
        <f t="shared" si="28"/>
        <v>2541.5</v>
      </c>
      <c r="FD85" s="13">
        <f t="shared" si="28"/>
        <v>360</v>
      </c>
      <c r="FE85" s="13">
        <f t="shared" si="28"/>
        <v>100</v>
      </c>
      <c r="FF85" s="13">
        <f t="shared" si="28"/>
        <v>186</v>
      </c>
      <c r="FG85" s="13">
        <f t="shared" si="28"/>
        <v>100.5</v>
      </c>
      <c r="FH85" s="13">
        <f t="shared" si="28"/>
        <v>98.5</v>
      </c>
      <c r="FI85" s="13">
        <f t="shared" si="28"/>
        <v>1805</v>
      </c>
      <c r="FJ85" s="13">
        <f t="shared" si="28"/>
        <v>1694</v>
      </c>
      <c r="FK85" s="13">
        <f t="shared" si="28"/>
        <v>2096</v>
      </c>
      <c r="FL85" s="13">
        <f t="shared" si="28"/>
        <v>4076.5</v>
      </c>
      <c r="FM85" s="13">
        <f t="shared" si="28"/>
        <v>2892</v>
      </c>
      <c r="FN85" s="13">
        <f t="shared" si="28"/>
        <v>18187</v>
      </c>
      <c r="FO85" s="13">
        <f t="shared" si="28"/>
        <v>1044.5</v>
      </c>
      <c r="FP85" s="13">
        <f t="shared" si="28"/>
        <v>2107</v>
      </c>
      <c r="FQ85" s="13">
        <f t="shared" si="28"/>
        <v>822.5</v>
      </c>
      <c r="FR85" s="13">
        <f t="shared" si="28"/>
        <v>138.5</v>
      </c>
      <c r="FS85" s="13">
        <f t="shared" si="28"/>
        <v>162.5</v>
      </c>
      <c r="FT85" s="16">
        <f t="shared" si="28"/>
        <v>74.5</v>
      </c>
      <c r="FU85" s="13">
        <f t="shared" si="28"/>
        <v>771.5</v>
      </c>
      <c r="FV85" s="13">
        <f t="shared" si="28"/>
        <v>641.5</v>
      </c>
      <c r="FW85" s="13">
        <f t="shared" si="28"/>
        <v>125.5</v>
      </c>
      <c r="FX85" s="13">
        <f t="shared" si="28"/>
        <v>76</v>
      </c>
      <c r="FY85" s="13"/>
      <c r="FZ85" s="13">
        <f t="shared" si="25"/>
        <v>756904.5</v>
      </c>
      <c r="GA85" s="13"/>
      <c r="GB85" s="13"/>
      <c r="GC85" s="13"/>
      <c r="GD85" s="13"/>
      <c r="GE85" s="13"/>
      <c r="GF85" s="13"/>
      <c r="GG85" s="5"/>
      <c r="GH85" s="5"/>
      <c r="GI85" s="5"/>
      <c r="GJ85" s="5"/>
      <c r="GK85" s="5"/>
      <c r="GL85" s="5"/>
      <c r="GM85" s="5"/>
    </row>
    <row r="86" spans="1:256" x14ac:dyDescent="0.2">
      <c r="A86" s="3" t="s">
        <v>350</v>
      </c>
      <c r="B86" s="2" t="s">
        <v>351</v>
      </c>
      <c r="C86" s="13">
        <f t="shared" si="26"/>
        <v>5151</v>
      </c>
      <c r="D86" s="13">
        <f t="shared" si="26"/>
        <v>34844.5</v>
      </c>
      <c r="E86" s="13">
        <f t="shared" si="26"/>
        <v>6083</v>
      </c>
      <c r="F86" s="13">
        <f t="shared" si="26"/>
        <v>13327.5</v>
      </c>
      <c r="G86" s="13">
        <f t="shared" si="26"/>
        <v>1028</v>
      </c>
      <c r="H86" s="13">
        <f t="shared" si="26"/>
        <v>945.5</v>
      </c>
      <c r="I86" s="13">
        <f t="shared" si="26"/>
        <v>8909.5</v>
      </c>
      <c r="J86" s="13">
        <f t="shared" si="26"/>
        <v>1972</v>
      </c>
      <c r="K86" s="13">
        <f t="shared" si="26"/>
        <v>289</v>
      </c>
      <c r="L86" s="13">
        <f t="shared" si="26"/>
        <v>2799</v>
      </c>
      <c r="M86" s="13">
        <f t="shared" si="26"/>
        <v>1382.5</v>
      </c>
      <c r="N86" s="13">
        <f t="shared" si="26"/>
        <v>48502</v>
      </c>
      <c r="O86" s="13">
        <f t="shared" si="26"/>
        <v>14774.5</v>
      </c>
      <c r="P86" s="13">
        <f t="shared" si="26"/>
        <v>144.5</v>
      </c>
      <c r="Q86" s="13">
        <f t="shared" si="26"/>
        <v>33265.5</v>
      </c>
      <c r="R86" s="13">
        <f t="shared" si="26"/>
        <v>431.5</v>
      </c>
      <c r="S86" s="13">
        <f t="shared" si="26"/>
        <v>1464</v>
      </c>
      <c r="T86" s="13">
        <f t="shared" si="26"/>
        <v>145.5</v>
      </c>
      <c r="U86" s="13">
        <f t="shared" si="26"/>
        <v>63</v>
      </c>
      <c r="V86" s="13">
        <f t="shared" si="26"/>
        <v>262</v>
      </c>
      <c r="W86" s="13">
        <f t="shared" si="26"/>
        <v>67</v>
      </c>
      <c r="X86" s="13">
        <f t="shared" si="26"/>
        <v>43.5</v>
      </c>
      <c r="Y86" s="13">
        <f t="shared" si="26"/>
        <v>525</v>
      </c>
      <c r="Z86" s="13">
        <f t="shared" si="26"/>
        <v>237</v>
      </c>
      <c r="AA86" s="13">
        <f t="shared" si="26"/>
        <v>24555.5</v>
      </c>
      <c r="AB86" s="13">
        <f t="shared" si="26"/>
        <v>27336</v>
      </c>
      <c r="AC86" s="13">
        <f t="shared" si="26"/>
        <v>879</v>
      </c>
      <c r="AD86" s="13">
        <f t="shared" si="26"/>
        <v>1044</v>
      </c>
      <c r="AE86" s="13">
        <f t="shared" si="26"/>
        <v>93.5</v>
      </c>
      <c r="AF86" s="13">
        <f t="shared" si="26"/>
        <v>155.5</v>
      </c>
      <c r="AG86" s="13">
        <f t="shared" si="26"/>
        <v>856.5</v>
      </c>
      <c r="AH86" s="13">
        <f t="shared" si="26"/>
        <v>1006.5</v>
      </c>
      <c r="AI86" s="13">
        <f t="shared" si="26"/>
        <v>300.5</v>
      </c>
      <c r="AJ86" s="13">
        <f t="shared" si="26"/>
        <v>262.5</v>
      </c>
      <c r="AK86" s="13">
        <f t="shared" si="26"/>
        <v>190.5</v>
      </c>
      <c r="AL86" s="13">
        <f t="shared" si="26"/>
        <v>245.5</v>
      </c>
      <c r="AM86" s="13">
        <f t="shared" si="26"/>
        <v>460</v>
      </c>
      <c r="AN86" s="13">
        <f t="shared" si="26"/>
        <v>442</v>
      </c>
      <c r="AO86" s="13">
        <f t="shared" si="26"/>
        <v>4924.5</v>
      </c>
      <c r="AP86" s="13">
        <f t="shared" si="26"/>
        <v>67959</v>
      </c>
      <c r="AQ86" s="13">
        <f t="shared" si="26"/>
        <v>251.5</v>
      </c>
      <c r="AR86" s="13">
        <f t="shared" si="26"/>
        <v>53211.5</v>
      </c>
      <c r="AS86" s="13">
        <f t="shared" si="26"/>
        <v>5770.5</v>
      </c>
      <c r="AT86" s="13">
        <f t="shared" si="26"/>
        <v>2516</v>
      </c>
      <c r="AU86" s="13">
        <f t="shared" si="26"/>
        <v>336.5</v>
      </c>
      <c r="AV86" s="13">
        <f t="shared" si="26"/>
        <v>281.5</v>
      </c>
      <c r="AW86" s="13">
        <f t="shared" si="26"/>
        <v>219</v>
      </c>
      <c r="AX86" s="13">
        <f t="shared" si="26"/>
        <v>43.5</v>
      </c>
      <c r="AY86" s="13">
        <f t="shared" si="26"/>
        <v>514.5</v>
      </c>
      <c r="AZ86" s="13">
        <f t="shared" si="26"/>
        <v>10115.5</v>
      </c>
      <c r="BA86" s="13">
        <f t="shared" si="26"/>
        <v>8197.5</v>
      </c>
      <c r="BB86" s="13">
        <f t="shared" si="26"/>
        <v>6841.5</v>
      </c>
      <c r="BC86" s="13">
        <f t="shared" si="26"/>
        <v>27516.5</v>
      </c>
      <c r="BD86" s="13">
        <f t="shared" si="26"/>
        <v>4329</v>
      </c>
      <c r="BE86" s="13">
        <f t="shared" si="26"/>
        <v>1330.5</v>
      </c>
      <c r="BF86" s="13">
        <f t="shared" si="26"/>
        <v>21186</v>
      </c>
      <c r="BG86" s="13">
        <f t="shared" si="26"/>
        <v>800.5</v>
      </c>
      <c r="BH86" s="13">
        <f t="shared" si="26"/>
        <v>644</v>
      </c>
      <c r="BI86" s="13">
        <f t="shared" si="26"/>
        <v>244.5</v>
      </c>
      <c r="BJ86" s="13">
        <f t="shared" si="26"/>
        <v>5586</v>
      </c>
      <c r="BK86" s="13">
        <f t="shared" si="26"/>
        <v>13507</v>
      </c>
      <c r="BL86" s="13">
        <f t="shared" si="26"/>
        <v>150</v>
      </c>
      <c r="BM86" s="13">
        <f t="shared" si="26"/>
        <v>303.5</v>
      </c>
      <c r="BN86" s="13">
        <f>BN20</f>
        <v>3616</v>
      </c>
      <c r="BO86" s="13">
        <f t="shared" si="27"/>
        <v>1578.5</v>
      </c>
      <c r="BP86" s="13">
        <f t="shared" si="27"/>
        <v>197</v>
      </c>
      <c r="BQ86" s="13">
        <f t="shared" si="27"/>
        <v>5106</v>
      </c>
      <c r="BR86" s="13">
        <f t="shared" si="27"/>
        <v>4316</v>
      </c>
      <c r="BS86" s="13">
        <f t="shared" si="27"/>
        <v>1090</v>
      </c>
      <c r="BT86" s="13">
        <f t="shared" si="27"/>
        <v>302.5</v>
      </c>
      <c r="BU86" s="13">
        <f t="shared" si="27"/>
        <v>436.5</v>
      </c>
      <c r="BV86" s="13">
        <f t="shared" si="27"/>
        <v>1328.5</v>
      </c>
      <c r="BW86" s="13">
        <f t="shared" si="27"/>
        <v>1646</v>
      </c>
      <c r="BX86" s="13">
        <f t="shared" si="27"/>
        <v>77</v>
      </c>
      <c r="BY86" s="13">
        <f t="shared" si="27"/>
        <v>565</v>
      </c>
      <c r="BZ86" s="13">
        <f t="shared" si="27"/>
        <v>238</v>
      </c>
      <c r="CA86" s="13">
        <f t="shared" si="27"/>
        <v>193</v>
      </c>
      <c r="CB86" s="13">
        <f t="shared" si="27"/>
        <v>79864.5</v>
      </c>
      <c r="CC86" s="13">
        <f t="shared" si="27"/>
        <v>170</v>
      </c>
      <c r="CD86" s="13">
        <f t="shared" si="27"/>
        <v>75</v>
      </c>
      <c r="CE86" s="13">
        <f t="shared" si="27"/>
        <v>142.5</v>
      </c>
      <c r="CF86" s="13">
        <f t="shared" si="27"/>
        <v>111</v>
      </c>
      <c r="CG86" s="13">
        <f t="shared" si="27"/>
        <v>173</v>
      </c>
      <c r="CH86" s="13">
        <f t="shared" si="27"/>
        <v>118</v>
      </c>
      <c r="CI86" s="13">
        <f t="shared" si="27"/>
        <v>704.5</v>
      </c>
      <c r="CJ86" s="13">
        <f t="shared" si="27"/>
        <v>1031</v>
      </c>
      <c r="CK86" s="13">
        <f t="shared" si="27"/>
        <v>4322.5</v>
      </c>
      <c r="CL86" s="13">
        <f t="shared" si="27"/>
        <v>1316.5</v>
      </c>
      <c r="CM86" s="13">
        <f t="shared" si="27"/>
        <v>757.5</v>
      </c>
      <c r="CN86" s="13">
        <f t="shared" si="27"/>
        <v>24597.5</v>
      </c>
      <c r="CO86" s="13">
        <f t="shared" si="27"/>
        <v>14236.5</v>
      </c>
      <c r="CP86" s="13">
        <f t="shared" si="27"/>
        <v>1119.5</v>
      </c>
      <c r="CQ86" s="13">
        <f t="shared" si="27"/>
        <v>1347</v>
      </c>
      <c r="CR86" s="13">
        <f t="shared" si="27"/>
        <v>203</v>
      </c>
      <c r="CS86" s="13">
        <f t="shared" si="27"/>
        <v>315</v>
      </c>
      <c r="CT86" s="13">
        <f t="shared" si="27"/>
        <v>114</v>
      </c>
      <c r="CU86" s="13">
        <f t="shared" si="27"/>
        <v>26.5</v>
      </c>
      <c r="CV86" s="13">
        <f t="shared" si="27"/>
        <v>57</v>
      </c>
      <c r="CW86" s="13">
        <f t="shared" si="27"/>
        <v>165.5</v>
      </c>
      <c r="CX86" s="13">
        <f t="shared" si="27"/>
        <v>433</v>
      </c>
      <c r="CY86" s="13">
        <f t="shared" si="27"/>
        <v>56.5</v>
      </c>
      <c r="CZ86" s="13">
        <f t="shared" si="27"/>
        <v>2269</v>
      </c>
      <c r="DA86" s="13">
        <f t="shared" si="27"/>
        <v>168</v>
      </c>
      <c r="DB86" s="13">
        <f t="shared" si="27"/>
        <v>296.5</v>
      </c>
      <c r="DC86" s="13">
        <f t="shared" si="27"/>
        <v>150</v>
      </c>
      <c r="DD86" s="13">
        <f t="shared" si="27"/>
        <v>124</v>
      </c>
      <c r="DE86" s="13">
        <f t="shared" si="27"/>
        <v>449</v>
      </c>
      <c r="DF86" s="13">
        <f t="shared" si="27"/>
        <v>20579</v>
      </c>
      <c r="DG86" s="13">
        <f t="shared" si="27"/>
        <v>91.5</v>
      </c>
      <c r="DH86" s="13">
        <f t="shared" si="27"/>
        <v>2253.5</v>
      </c>
      <c r="DI86" s="13">
        <f t="shared" si="27"/>
        <v>2746</v>
      </c>
      <c r="DJ86" s="13">
        <f t="shared" si="27"/>
        <v>638.5</v>
      </c>
      <c r="DK86" s="13">
        <f t="shared" si="27"/>
        <v>356</v>
      </c>
      <c r="DL86" s="13">
        <f t="shared" si="27"/>
        <v>6006.5</v>
      </c>
      <c r="DM86" s="13">
        <f t="shared" si="27"/>
        <v>298.5</v>
      </c>
      <c r="DN86" s="13">
        <f t="shared" si="27"/>
        <v>1357.5</v>
      </c>
      <c r="DO86" s="13">
        <f t="shared" si="27"/>
        <v>2941.5</v>
      </c>
      <c r="DP86" s="13">
        <f t="shared" si="27"/>
        <v>185</v>
      </c>
      <c r="DQ86" s="13">
        <f t="shared" si="27"/>
        <v>492.5</v>
      </c>
      <c r="DR86" s="13">
        <f t="shared" si="27"/>
        <v>1264.5</v>
      </c>
      <c r="DS86" s="13">
        <f t="shared" si="27"/>
        <v>791</v>
      </c>
      <c r="DT86" s="13">
        <f t="shared" si="27"/>
        <v>171</v>
      </c>
      <c r="DU86" s="13">
        <f t="shared" si="27"/>
        <v>386</v>
      </c>
      <c r="DV86" s="13">
        <f t="shared" si="27"/>
        <v>191</v>
      </c>
      <c r="DW86" s="13">
        <f t="shared" si="27"/>
        <v>366</v>
      </c>
      <c r="DX86" s="13">
        <f t="shared" si="27"/>
        <v>212</v>
      </c>
      <c r="DY86" s="13">
        <f t="shared" si="27"/>
        <v>331</v>
      </c>
      <c r="DZ86" s="13">
        <f>DZ20</f>
        <v>1112</v>
      </c>
      <c r="EA86" s="13">
        <f t="shared" si="28"/>
        <v>499.5</v>
      </c>
      <c r="EB86" s="13">
        <f t="shared" si="28"/>
        <v>564</v>
      </c>
      <c r="EC86" s="13">
        <f t="shared" si="28"/>
        <v>275</v>
      </c>
      <c r="ED86" s="13">
        <f t="shared" si="28"/>
        <v>1588</v>
      </c>
      <c r="EE86" s="13">
        <f t="shared" si="28"/>
        <v>215.5</v>
      </c>
      <c r="EF86" s="13">
        <f t="shared" si="28"/>
        <v>1547.5</v>
      </c>
      <c r="EG86" s="13">
        <f t="shared" si="28"/>
        <v>255</v>
      </c>
      <c r="EH86" s="13">
        <f t="shared" si="28"/>
        <v>204.5</v>
      </c>
      <c r="EI86" s="13">
        <f t="shared" si="28"/>
        <v>16301</v>
      </c>
      <c r="EJ86" s="13">
        <f t="shared" si="28"/>
        <v>8411</v>
      </c>
      <c r="EK86" s="13">
        <f t="shared" si="28"/>
        <v>632.5</v>
      </c>
      <c r="EL86" s="13">
        <f t="shared" si="28"/>
        <v>447</v>
      </c>
      <c r="EM86" s="13">
        <f t="shared" si="28"/>
        <v>574</v>
      </c>
      <c r="EN86" s="13">
        <f t="shared" si="28"/>
        <v>1018</v>
      </c>
      <c r="EO86" s="13">
        <f t="shared" si="28"/>
        <v>464</v>
      </c>
      <c r="EP86" s="13">
        <f t="shared" si="28"/>
        <v>396.5</v>
      </c>
      <c r="EQ86" s="13">
        <f t="shared" si="28"/>
        <v>2101</v>
      </c>
      <c r="ER86" s="13">
        <f t="shared" si="28"/>
        <v>374.5</v>
      </c>
      <c r="ES86" s="13">
        <f t="shared" si="28"/>
        <v>109.5</v>
      </c>
      <c r="ET86" s="13">
        <f t="shared" si="28"/>
        <v>200.5</v>
      </c>
      <c r="EU86" s="13">
        <f t="shared" si="28"/>
        <v>555</v>
      </c>
      <c r="EV86" s="13">
        <f t="shared" si="28"/>
        <v>62</v>
      </c>
      <c r="EW86" s="13">
        <f t="shared" si="28"/>
        <v>645</v>
      </c>
      <c r="EX86" s="13">
        <f t="shared" si="28"/>
        <v>240</v>
      </c>
      <c r="EY86" s="13">
        <f t="shared" si="28"/>
        <v>222.5</v>
      </c>
      <c r="EZ86" s="13">
        <f t="shared" si="28"/>
        <v>114.5</v>
      </c>
      <c r="FA86" s="13">
        <f t="shared" si="28"/>
        <v>2828</v>
      </c>
      <c r="FB86" s="13">
        <f t="shared" si="28"/>
        <v>409.5</v>
      </c>
      <c r="FC86" s="13">
        <f t="shared" si="28"/>
        <v>2586.5</v>
      </c>
      <c r="FD86" s="13">
        <f t="shared" si="28"/>
        <v>359.5</v>
      </c>
      <c r="FE86" s="13">
        <f t="shared" si="28"/>
        <v>98.5</v>
      </c>
      <c r="FF86" s="13">
        <f t="shared" si="28"/>
        <v>180.5</v>
      </c>
      <c r="FG86" s="13">
        <f t="shared" si="28"/>
        <v>111.5</v>
      </c>
      <c r="FH86" s="13">
        <f t="shared" si="28"/>
        <v>91.5</v>
      </c>
      <c r="FI86" s="13">
        <f t="shared" si="28"/>
        <v>1712.5</v>
      </c>
      <c r="FJ86" s="13">
        <f t="shared" si="28"/>
        <v>1643.5</v>
      </c>
      <c r="FK86" s="13">
        <f t="shared" si="28"/>
        <v>1988</v>
      </c>
      <c r="FL86" s="13">
        <f t="shared" si="28"/>
        <v>3826.5</v>
      </c>
      <c r="FM86" s="13">
        <f t="shared" si="28"/>
        <v>2875</v>
      </c>
      <c r="FN86" s="13">
        <f t="shared" si="28"/>
        <v>17825</v>
      </c>
      <c r="FO86" s="13">
        <f t="shared" si="28"/>
        <v>1076</v>
      </c>
      <c r="FP86" s="13">
        <f t="shared" si="28"/>
        <v>2104</v>
      </c>
      <c r="FQ86" s="13">
        <f t="shared" si="28"/>
        <v>802.5</v>
      </c>
      <c r="FR86" s="13">
        <f t="shared" si="28"/>
        <v>143</v>
      </c>
      <c r="FS86" s="13">
        <f t="shared" si="28"/>
        <v>152</v>
      </c>
      <c r="FT86" s="16">
        <f t="shared" si="28"/>
        <v>89</v>
      </c>
      <c r="FU86" s="13">
        <f t="shared" si="28"/>
        <v>744.5</v>
      </c>
      <c r="FV86" s="13">
        <f t="shared" si="28"/>
        <v>626</v>
      </c>
      <c r="FW86" s="13">
        <f t="shared" si="28"/>
        <v>126.5</v>
      </c>
      <c r="FX86" s="13">
        <f t="shared" si="28"/>
        <v>81</v>
      </c>
      <c r="FY86" s="13"/>
      <c r="FZ86" s="13">
        <f t="shared" si="25"/>
        <v>750136</v>
      </c>
      <c r="GA86" s="13"/>
      <c r="GB86" s="13"/>
      <c r="GC86" s="13"/>
      <c r="GD86" s="13"/>
      <c r="GE86" s="13"/>
      <c r="GF86" s="13"/>
      <c r="GG86" s="5"/>
      <c r="GH86" s="5"/>
      <c r="GI86" s="5"/>
      <c r="GJ86" s="5"/>
      <c r="GK86" s="5"/>
      <c r="GL86" s="5"/>
      <c r="GM86" s="5"/>
      <c r="GN86" s="39"/>
      <c r="GO86" s="39"/>
    </row>
    <row r="87" spans="1:256" x14ac:dyDescent="0.2">
      <c r="A87" s="4" t="s">
        <v>352</v>
      </c>
      <c r="B87" s="2" t="s">
        <v>353</v>
      </c>
      <c r="C87" s="13">
        <f>MAX(C82,ROUND(AVERAGE(C82:C83),1),ROUND(AVERAGE(C82:C84),1),ROUND(AVERAGE(C82:C85),1),ROUND(AVERAGE(C82:C86),1))</f>
        <v>5613.5</v>
      </c>
      <c r="D87" s="13">
        <f t="shared" ref="D87:BO87" si="29">MAX(D82,ROUND(AVERAGE(D82:D83),1),ROUND(AVERAGE(D82:D84),1),ROUND(AVERAGE(D82:D85),1),ROUND(AVERAGE(D82:D86),1))</f>
        <v>37209</v>
      </c>
      <c r="E87" s="13">
        <f t="shared" si="29"/>
        <v>6634.5</v>
      </c>
      <c r="F87" s="13">
        <f t="shared" si="29"/>
        <v>15541.5</v>
      </c>
      <c r="G87" s="13">
        <f t="shared" si="29"/>
        <v>989.4</v>
      </c>
      <c r="H87" s="13">
        <f t="shared" si="29"/>
        <v>972</v>
      </c>
      <c r="I87" s="13">
        <f t="shared" si="29"/>
        <v>9156.7999999999993</v>
      </c>
      <c r="J87" s="13">
        <f t="shared" si="29"/>
        <v>1983</v>
      </c>
      <c r="K87" s="13">
        <f t="shared" si="29"/>
        <v>301</v>
      </c>
      <c r="L87" s="13">
        <f t="shared" si="29"/>
        <v>2650.3</v>
      </c>
      <c r="M87" s="13">
        <f t="shared" si="29"/>
        <v>1408.6</v>
      </c>
      <c r="N87" s="13">
        <f t="shared" si="29"/>
        <v>50668</v>
      </c>
      <c r="O87" s="13">
        <f t="shared" si="29"/>
        <v>14670.9</v>
      </c>
      <c r="P87" s="13">
        <f t="shared" si="29"/>
        <v>155.80000000000001</v>
      </c>
      <c r="Q87" s="13">
        <f t="shared" si="29"/>
        <v>36887</v>
      </c>
      <c r="R87" s="13">
        <f t="shared" si="29"/>
        <v>443.5</v>
      </c>
      <c r="S87" s="13">
        <f t="shared" si="29"/>
        <v>1371.7</v>
      </c>
      <c r="T87" s="13">
        <f t="shared" si="29"/>
        <v>135.19999999999999</v>
      </c>
      <c r="U87" s="13">
        <f t="shared" si="29"/>
        <v>55.4</v>
      </c>
      <c r="V87" s="13">
        <f t="shared" si="29"/>
        <v>256.3</v>
      </c>
      <c r="W87" s="13">
        <f t="shared" si="29"/>
        <v>54.9</v>
      </c>
      <c r="X87" s="13">
        <f t="shared" si="29"/>
        <v>44.1</v>
      </c>
      <c r="Y87" s="13">
        <f t="shared" si="29"/>
        <v>476.9</v>
      </c>
      <c r="Z87" s="13">
        <f t="shared" si="29"/>
        <v>252.6</v>
      </c>
      <c r="AA87" s="13">
        <f t="shared" si="29"/>
        <v>27650.5</v>
      </c>
      <c r="AB87" s="13">
        <f t="shared" si="29"/>
        <v>28507</v>
      </c>
      <c r="AC87" s="13">
        <f t="shared" si="29"/>
        <v>897.5</v>
      </c>
      <c r="AD87" s="13">
        <f t="shared" si="29"/>
        <v>1067</v>
      </c>
      <c r="AE87" s="13">
        <f t="shared" si="29"/>
        <v>109.8</v>
      </c>
      <c r="AF87" s="13">
        <f t="shared" si="29"/>
        <v>164.6</v>
      </c>
      <c r="AG87" s="13">
        <f t="shared" si="29"/>
        <v>855.5</v>
      </c>
      <c r="AH87" s="13">
        <f t="shared" si="29"/>
        <v>986.5</v>
      </c>
      <c r="AI87" s="13">
        <f t="shared" si="29"/>
        <v>360.5</v>
      </c>
      <c r="AJ87" s="13">
        <f t="shared" si="29"/>
        <v>222.9</v>
      </c>
      <c r="AK87" s="13">
        <f t="shared" si="29"/>
        <v>201.4</v>
      </c>
      <c r="AL87" s="13">
        <f t="shared" si="29"/>
        <v>254.2</v>
      </c>
      <c r="AM87" s="13">
        <f t="shared" si="29"/>
        <v>452.9</v>
      </c>
      <c r="AN87" s="13">
        <f t="shared" si="29"/>
        <v>396.3</v>
      </c>
      <c r="AO87" s="13">
        <f t="shared" si="29"/>
        <v>4810.8</v>
      </c>
      <c r="AP87" s="13">
        <f t="shared" si="29"/>
        <v>77313</v>
      </c>
      <c r="AQ87" s="13">
        <f t="shared" si="29"/>
        <v>255.9</v>
      </c>
      <c r="AR87" s="13">
        <f t="shared" si="29"/>
        <v>58976</v>
      </c>
      <c r="AS87" s="13">
        <f t="shared" si="29"/>
        <v>6045</v>
      </c>
      <c r="AT87" s="13">
        <f t="shared" si="29"/>
        <v>2457.8000000000002</v>
      </c>
      <c r="AU87" s="13">
        <f t="shared" si="29"/>
        <v>333.9</v>
      </c>
      <c r="AV87" s="13">
        <f t="shared" si="29"/>
        <v>287.89999999999998</v>
      </c>
      <c r="AW87" s="13">
        <f t="shared" si="29"/>
        <v>195.6</v>
      </c>
      <c r="AX87" s="13">
        <f t="shared" si="29"/>
        <v>35.5</v>
      </c>
      <c r="AY87" s="13">
        <f t="shared" si="29"/>
        <v>483.4</v>
      </c>
      <c r="AZ87" s="13">
        <f t="shared" si="29"/>
        <v>10536</v>
      </c>
      <c r="BA87" s="13">
        <f t="shared" si="29"/>
        <v>8565</v>
      </c>
      <c r="BB87" s="13">
        <f t="shared" si="29"/>
        <v>7373</v>
      </c>
      <c r="BC87" s="13">
        <f t="shared" si="29"/>
        <v>26979.9</v>
      </c>
      <c r="BD87" s="13">
        <f t="shared" si="29"/>
        <v>4812</v>
      </c>
      <c r="BE87" s="13">
        <f t="shared" si="29"/>
        <v>1416.5</v>
      </c>
      <c r="BF87" s="13">
        <f t="shared" si="29"/>
        <v>22771</v>
      </c>
      <c r="BG87" s="13">
        <f t="shared" si="29"/>
        <v>892.3</v>
      </c>
      <c r="BH87" s="13">
        <f t="shared" si="29"/>
        <v>619.29999999999995</v>
      </c>
      <c r="BI87" s="13">
        <f t="shared" si="29"/>
        <v>219</v>
      </c>
      <c r="BJ87" s="13">
        <f t="shared" si="29"/>
        <v>5826.5</v>
      </c>
      <c r="BK87" s="13">
        <f t="shared" si="29"/>
        <v>14165</v>
      </c>
      <c r="BL87" s="13">
        <f t="shared" si="29"/>
        <v>166</v>
      </c>
      <c r="BM87" s="13">
        <f t="shared" si="29"/>
        <v>277</v>
      </c>
      <c r="BN87" s="13">
        <f t="shared" si="29"/>
        <v>3579.2</v>
      </c>
      <c r="BO87" s="13">
        <f t="shared" si="29"/>
        <v>1518.9</v>
      </c>
      <c r="BP87" s="13">
        <f t="shared" ref="BP87:EA87" si="30">MAX(BP82,ROUND(AVERAGE(BP82:BP83),1),ROUND(AVERAGE(BP82:BP84),1),ROUND(AVERAGE(BP82:BP85),1),ROUND(AVERAGE(BP82:BP86),1))</f>
        <v>197.8</v>
      </c>
      <c r="BQ87" s="13">
        <f t="shared" si="30"/>
        <v>5247.5</v>
      </c>
      <c r="BR87" s="13">
        <f t="shared" si="30"/>
        <v>4536.5</v>
      </c>
      <c r="BS87" s="13">
        <f t="shared" si="30"/>
        <v>1006.4</v>
      </c>
      <c r="BT87" s="13">
        <f t="shared" si="30"/>
        <v>366.5</v>
      </c>
      <c r="BU87" s="13">
        <f t="shared" si="30"/>
        <v>429</v>
      </c>
      <c r="BV87" s="13">
        <f t="shared" si="30"/>
        <v>1205.0999999999999</v>
      </c>
      <c r="BW87" s="13">
        <f t="shared" si="30"/>
        <v>1777</v>
      </c>
      <c r="BX87" s="13">
        <f t="shared" si="30"/>
        <v>71.900000000000006</v>
      </c>
      <c r="BY87" s="13">
        <f t="shared" si="30"/>
        <v>502.9</v>
      </c>
      <c r="BZ87" s="13">
        <f t="shared" si="30"/>
        <v>207.7</v>
      </c>
      <c r="CA87" s="13">
        <f t="shared" si="30"/>
        <v>186.5</v>
      </c>
      <c r="CB87" s="13">
        <f t="shared" si="30"/>
        <v>79280.600000000006</v>
      </c>
      <c r="CC87" s="13">
        <f t="shared" si="30"/>
        <v>161.30000000000001</v>
      </c>
      <c r="CD87" s="13">
        <f t="shared" si="30"/>
        <v>71.099999999999994</v>
      </c>
      <c r="CE87" s="13">
        <f t="shared" si="30"/>
        <v>159.5</v>
      </c>
      <c r="CF87" s="13">
        <f t="shared" si="30"/>
        <v>112.5</v>
      </c>
      <c r="CG87" s="13">
        <f t="shared" si="30"/>
        <v>156.69999999999999</v>
      </c>
      <c r="CH87" s="13">
        <f t="shared" si="30"/>
        <v>121.5</v>
      </c>
      <c r="CI87" s="13">
        <f t="shared" si="30"/>
        <v>708.5</v>
      </c>
      <c r="CJ87" s="13">
        <f t="shared" si="30"/>
        <v>1009.4</v>
      </c>
      <c r="CK87" s="13">
        <f t="shared" si="30"/>
        <v>4222.2</v>
      </c>
      <c r="CL87" s="13">
        <f t="shared" si="30"/>
        <v>1294.5999999999999</v>
      </c>
      <c r="CM87" s="13">
        <f t="shared" si="30"/>
        <v>719.5</v>
      </c>
      <c r="CN87" s="13">
        <f t="shared" si="30"/>
        <v>26338</v>
      </c>
      <c r="CO87" s="13">
        <f t="shared" si="30"/>
        <v>14813</v>
      </c>
      <c r="CP87" s="13">
        <f t="shared" si="30"/>
        <v>1069.9000000000001</v>
      </c>
      <c r="CQ87" s="13">
        <f t="shared" si="30"/>
        <v>1222.4000000000001</v>
      </c>
      <c r="CR87" s="13">
        <f t="shared" si="30"/>
        <v>183.8</v>
      </c>
      <c r="CS87" s="13">
        <f t="shared" si="30"/>
        <v>352.8</v>
      </c>
      <c r="CT87" s="13">
        <f t="shared" si="30"/>
        <v>89.5</v>
      </c>
      <c r="CU87" s="13">
        <f t="shared" si="30"/>
        <v>36.5</v>
      </c>
      <c r="CV87" s="13">
        <f t="shared" si="30"/>
        <v>49.4</v>
      </c>
      <c r="CW87" s="13">
        <f t="shared" si="30"/>
        <v>156.4</v>
      </c>
      <c r="CX87" s="13">
        <f t="shared" si="30"/>
        <v>449.5</v>
      </c>
      <c r="CY87" s="13">
        <f t="shared" si="30"/>
        <v>38.200000000000003</v>
      </c>
      <c r="CZ87" s="13">
        <f t="shared" si="30"/>
        <v>2154.1999999999998</v>
      </c>
      <c r="DA87" s="13">
        <f t="shared" si="30"/>
        <v>183.5</v>
      </c>
      <c r="DB87" s="13">
        <f t="shared" si="30"/>
        <v>309</v>
      </c>
      <c r="DC87" s="13">
        <f t="shared" si="30"/>
        <v>179.5</v>
      </c>
      <c r="DD87" s="13">
        <f t="shared" si="30"/>
        <v>125.5</v>
      </c>
      <c r="DE87" s="13">
        <f t="shared" si="30"/>
        <v>438.5</v>
      </c>
      <c r="DF87" s="13">
        <f t="shared" si="30"/>
        <v>20502.099999999999</v>
      </c>
      <c r="DG87" s="13">
        <f t="shared" si="30"/>
        <v>82.2</v>
      </c>
      <c r="DH87" s="13">
        <f t="shared" si="30"/>
        <v>2098</v>
      </c>
      <c r="DI87" s="13">
        <f t="shared" si="30"/>
        <v>2654.9</v>
      </c>
      <c r="DJ87" s="13">
        <f t="shared" si="30"/>
        <v>687.3</v>
      </c>
      <c r="DK87" s="13">
        <f t="shared" si="30"/>
        <v>370</v>
      </c>
      <c r="DL87" s="13">
        <f t="shared" si="30"/>
        <v>5823.1</v>
      </c>
      <c r="DM87" s="13">
        <f t="shared" si="30"/>
        <v>274.5</v>
      </c>
      <c r="DN87" s="13">
        <f t="shared" si="30"/>
        <v>1441.5</v>
      </c>
      <c r="DO87" s="13">
        <f t="shared" si="30"/>
        <v>2888</v>
      </c>
      <c r="DP87" s="13">
        <f t="shared" si="30"/>
        <v>191</v>
      </c>
      <c r="DQ87" s="13">
        <f t="shared" si="30"/>
        <v>484.5</v>
      </c>
      <c r="DR87" s="13">
        <f t="shared" si="30"/>
        <v>1259.8</v>
      </c>
      <c r="DS87" s="13">
        <f t="shared" si="30"/>
        <v>776.6</v>
      </c>
      <c r="DT87" s="13">
        <f t="shared" si="30"/>
        <v>150.4</v>
      </c>
      <c r="DU87" s="13">
        <f t="shared" si="30"/>
        <v>398.5</v>
      </c>
      <c r="DV87" s="13">
        <f t="shared" si="30"/>
        <v>205.5</v>
      </c>
      <c r="DW87" s="13">
        <f t="shared" si="30"/>
        <v>347.5</v>
      </c>
      <c r="DX87" s="13">
        <f t="shared" si="30"/>
        <v>184</v>
      </c>
      <c r="DY87" s="13">
        <f t="shared" si="30"/>
        <v>320.39999999999998</v>
      </c>
      <c r="DZ87" s="13">
        <f t="shared" si="30"/>
        <v>1012.4</v>
      </c>
      <c r="EA87" s="13">
        <f t="shared" si="30"/>
        <v>502.5</v>
      </c>
      <c r="EB87" s="13">
        <f t="shared" ref="EB87:FX87" si="31">MAX(EB82,ROUND(AVERAGE(EB82:EB83),1),ROUND(AVERAGE(EB82:EB84),1),ROUND(AVERAGE(EB82:EB85),1),ROUND(AVERAGE(EB82:EB86),1))</f>
        <v>565.29999999999995</v>
      </c>
      <c r="EC87" s="13">
        <f t="shared" si="31"/>
        <v>284</v>
      </c>
      <c r="ED87" s="13">
        <f t="shared" si="31"/>
        <v>1620</v>
      </c>
      <c r="EE87" s="13">
        <f t="shared" si="31"/>
        <v>208.2</v>
      </c>
      <c r="EF87" s="13">
        <f t="shared" si="31"/>
        <v>1500.9</v>
      </c>
      <c r="EG87" s="13">
        <f t="shared" si="31"/>
        <v>263.5</v>
      </c>
      <c r="EH87" s="13">
        <f t="shared" si="31"/>
        <v>209.5</v>
      </c>
      <c r="EI87" s="13">
        <f t="shared" si="31"/>
        <v>16164.6</v>
      </c>
      <c r="EJ87" s="13">
        <f t="shared" si="31"/>
        <v>8674.5</v>
      </c>
      <c r="EK87" s="13">
        <f t="shared" si="31"/>
        <v>630.5</v>
      </c>
      <c r="EL87" s="13">
        <f t="shared" si="31"/>
        <v>470.5</v>
      </c>
      <c r="EM87" s="13">
        <f t="shared" si="31"/>
        <v>502.8</v>
      </c>
      <c r="EN87" s="13">
        <f t="shared" si="31"/>
        <v>993.4</v>
      </c>
      <c r="EO87" s="13">
        <f t="shared" si="31"/>
        <v>446.6</v>
      </c>
      <c r="EP87" s="13">
        <f t="shared" si="31"/>
        <v>363.5</v>
      </c>
      <c r="EQ87" s="13">
        <f t="shared" si="31"/>
        <v>2315</v>
      </c>
      <c r="ER87" s="13">
        <f t="shared" si="31"/>
        <v>366.3</v>
      </c>
      <c r="ES87" s="13">
        <f t="shared" si="31"/>
        <v>118</v>
      </c>
      <c r="ET87" s="13">
        <f t="shared" si="31"/>
        <v>183.6</v>
      </c>
      <c r="EU87" s="13">
        <f t="shared" si="31"/>
        <v>595.5</v>
      </c>
      <c r="EV87" s="13">
        <f t="shared" si="31"/>
        <v>62</v>
      </c>
      <c r="EW87" s="13">
        <f t="shared" si="31"/>
        <v>788.5</v>
      </c>
      <c r="EX87" s="13">
        <f t="shared" si="31"/>
        <v>244</v>
      </c>
      <c r="EY87" s="13">
        <f t="shared" si="31"/>
        <v>232.5</v>
      </c>
      <c r="EZ87" s="13">
        <f t="shared" si="31"/>
        <v>114.5</v>
      </c>
      <c r="FA87" s="13">
        <f t="shared" si="31"/>
        <v>2976.5</v>
      </c>
      <c r="FB87" s="13">
        <f t="shared" si="31"/>
        <v>353.3</v>
      </c>
      <c r="FC87" s="13">
        <f t="shared" si="31"/>
        <v>2496.6</v>
      </c>
      <c r="FD87" s="13">
        <f t="shared" si="31"/>
        <v>344.4</v>
      </c>
      <c r="FE87" s="13">
        <f t="shared" si="31"/>
        <v>106.5</v>
      </c>
      <c r="FF87" s="13">
        <f t="shared" si="31"/>
        <v>182.5</v>
      </c>
      <c r="FG87" s="13">
        <f t="shared" si="31"/>
        <v>116</v>
      </c>
      <c r="FH87" s="13">
        <f t="shared" si="31"/>
        <v>86.5</v>
      </c>
      <c r="FI87" s="13">
        <f t="shared" si="31"/>
        <v>1755.1</v>
      </c>
      <c r="FJ87" s="13">
        <f t="shared" si="31"/>
        <v>1781.5</v>
      </c>
      <c r="FK87" s="13">
        <f t="shared" si="31"/>
        <v>2112.5</v>
      </c>
      <c r="FL87" s="13">
        <f t="shared" si="31"/>
        <v>4516.5</v>
      </c>
      <c r="FM87" s="13">
        <f t="shared" si="31"/>
        <v>3252.5</v>
      </c>
      <c r="FN87" s="13">
        <f t="shared" si="31"/>
        <v>19379.5</v>
      </c>
      <c r="FO87" s="13">
        <f t="shared" si="31"/>
        <v>1068.5</v>
      </c>
      <c r="FP87" s="13">
        <f t="shared" si="31"/>
        <v>2149.8000000000002</v>
      </c>
      <c r="FQ87" s="13">
        <f t="shared" si="31"/>
        <v>777.8</v>
      </c>
      <c r="FR87" s="13">
        <f t="shared" si="31"/>
        <v>148.30000000000001</v>
      </c>
      <c r="FS87" s="13">
        <f t="shared" si="31"/>
        <v>179</v>
      </c>
      <c r="FT87" s="13">
        <f t="shared" si="31"/>
        <v>81.099999999999994</v>
      </c>
      <c r="FU87" s="13">
        <f t="shared" si="31"/>
        <v>751.8</v>
      </c>
      <c r="FV87" s="13">
        <f t="shared" si="31"/>
        <v>660.5</v>
      </c>
      <c r="FW87" s="13">
        <f t="shared" si="31"/>
        <v>148.5</v>
      </c>
      <c r="FX87" s="13">
        <f t="shared" si="31"/>
        <v>71.099999999999994</v>
      </c>
      <c r="FY87" s="13"/>
      <c r="FZ87" s="11">
        <f t="shared" si="25"/>
        <v>788980.40000000026</v>
      </c>
      <c r="GA87" s="11"/>
      <c r="GB87" s="13"/>
      <c r="GC87" s="13"/>
      <c r="GD87" s="13"/>
      <c r="GE87" s="13"/>
      <c r="GF87" s="13"/>
      <c r="GG87" s="5"/>
      <c r="GH87" s="5"/>
      <c r="GI87" s="5"/>
      <c r="GJ87" s="5"/>
      <c r="GK87" s="5"/>
      <c r="GL87" s="5"/>
      <c r="GM87" s="5"/>
      <c r="GN87" s="39"/>
      <c r="GO87" s="39"/>
    </row>
    <row r="88" spans="1:256" x14ac:dyDescent="0.2">
      <c r="A88" s="8"/>
      <c r="B88" s="2" t="s">
        <v>354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6"/>
      <c r="FU88" s="45"/>
      <c r="FV88" s="45"/>
      <c r="FW88" s="45"/>
      <c r="FX88" s="45"/>
      <c r="FY88" s="13"/>
      <c r="FZ88" s="11"/>
      <c r="GA88" s="11"/>
      <c r="GB88" s="13"/>
      <c r="GC88" s="13"/>
      <c r="GD88" s="13"/>
      <c r="GE88" s="13"/>
      <c r="GF88" s="13"/>
      <c r="GG88" s="5"/>
      <c r="GH88" s="5"/>
      <c r="GI88" s="5"/>
      <c r="GJ88" s="5"/>
      <c r="GK88" s="5"/>
      <c r="GL88" s="5"/>
      <c r="GM88" s="5"/>
      <c r="GN88" s="39"/>
      <c r="GO88" s="39"/>
    </row>
    <row r="89" spans="1:256" x14ac:dyDescent="0.2">
      <c r="A89" s="8"/>
      <c r="B89" s="2" t="s">
        <v>355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6"/>
      <c r="FU89" s="45"/>
      <c r="FV89" s="45"/>
      <c r="FW89" s="45"/>
      <c r="FX89" s="45"/>
      <c r="FY89" s="13"/>
      <c r="FZ89" s="11"/>
      <c r="GA89" s="11"/>
      <c r="GB89" s="13"/>
      <c r="GC89" s="13"/>
      <c r="GD89" s="13"/>
      <c r="GE89" s="13"/>
      <c r="GF89" s="13"/>
      <c r="GG89" s="5"/>
      <c r="GH89" s="5"/>
      <c r="GI89" s="5"/>
      <c r="GJ89" s="5"/>
      <c r="GK89" s="5"/>
      <c r="GL89" s="5"/>
      <c r="GM89" s="5"/>
      <c r="GN89" s="20"/>
      <c r="GO89" s="20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</row>
    <row r="90" spans="1:256" x14ac:dyDescent="0.2">
      <c r="A90" s="3" t="s">
        <v>356</v>
      </c>
      <c r="B90" s="2" t="s">
        <v>357</v>
      </c>
      <c r="C90" s="17">
        <f t="shared" ref="C90:BN90" si="32">ROUND(C4*2*$A$80,1)</f>
        <v>43.2</v>
      </c>
      <c r="D90" s="17">
        <f t="shared" si="32"/>
        <v>258.89999999999998</v>
      </c>
      <c r="E90" s="17">
        <f t="shared" si="32"/>
        <v>47.1</v>
      </c>
      <c r="F90" s="17">
        <f t="shared" si="32"/>
        <v>109.8</v>
      </c>
      <c r="G90" s="17">
        <f t="shared" si="32"/>
        <v>5.0999999999999996</v>
      </c>
      <c r="H90" s="17">
        <f t="shared" si="32"/>
        <v>5.3</v>
      </c>
      <c r="I90" s="17">
        <f t="shared" si="32"/>
        <v>70.599999999999994</v>
      </c>
      <c r="J90" s="17">
        <f t="shared" si="32"/>
        <v>13.3</v>
      </c>
      <c r="K90" s="17">
        <f t="shared" si="32"/>
        <v>1.5</v>
      </c>
      <c r="L90" s="17">
        <f t="shared" si="32"/>
        <v>18.7</v>
      </c>
      <c r="M90" s="17">
        <f t="shared" si="32"/>
        <v>8.8000000000000007</v>
      </c>
      <c r="N90" s="17">
        <f t="shared" si="32"/>
        <v>304.5</v>
      </c>
      <c r="O90" s="17">
        <f t="shared" si="32"/>
        <v>84.2</v>
      </c>
      <c r="P90" s="17">
        <f t="shared" si="32"/>
        <v>0.6</v>
      </c>
      <c r="Q90" s="17">
        <f t="shared" si="32"/>
        <v>281.2</v>
      </c>
      <c r="R90" s="17">
        <f t="shared" si="32"/>
        <v>2.2999999999999998</v>
      </c>
      <c r="S90" s="17">
        <f t="shared" si="32"/>
        <v>7.8</v>
      </c>
      <c r="T90" s="17">
        <f t="shared" si="32"/>
        <v>1.4</v>
      </c>
      <c r="U90" s="17">
        <f t="shared" si="32"/>
        <v>0.2</v>
      </c>
      <c r="V90" s="17">
        <f t="shared" si="32"/>
        <v>1.9</v>
      </c>
      <c r="W90" s="17">
        <f t="shared" si="32"/>
        <v>0.4</v>
      </c>
      <c r="X90" s="17">
        <f t="shared" si="32"/>
        <v>0.3</v>
      </c>
      <c r="Y90" s="17">
        <f t="shared" si="32"/>
        <v>2.9</v>
      </c>
      <c r="Z90" s="17">
        <f t="shared" si="32"/>
        <v>1.6</v>
      </c>
      <c r="AA90" s="17">
        <f t="shared" si="32"/>
        <v>182.3</v>
      </c>
      <c r="AB90" s="17">
        <f t="shared" si="32"/>
        <v>163.19999999999999</v>
      </c>
      <c r="AC90" s="17">
        <f t="shared" si="32"/>
        <v>4.0999999999999996</v>
      </c>
      <c r="AD90" s="17">
        <f t="shared" si="32"/>
        <v>7.4</v>
      </c>
      <c r="AE90" s="17">
        <f t="shared" si="32"/>
        <v>0.8</v>
      </c>
      <c r="AF90" s="17">
        <f t="shared" si="32"/>
        <v>1.3</v>
      </c>
      <c r="AG90" s="17">
        <f t="shared" si="32"/>
        <v>6.7</v>
      </c>
      <c r="AH90" s="17">
        <f t="shared" si="32"/>
        <v>5.8</v>
      </c>
      <c r="AI90" s="17">
        <f t="shared" si="32"/>
        <v>2.9</v>
      </c>
      <c r="AJ90" s="17">
        <f t="shared" si="32"/>
        <v>1.8</v>
      </c>
      <c r="AK90" s="17">
        <f t="shared" si="32"/>
        <v>1.2</v>
      </c>
      <c r="AL90" s="17">
        <f t="shared" si="32"/>
        <v>1.4</v>
      </c>
      <c r="AM90" s="17">
        <f t="shared" si="32"/>
        <v>2.7</v>
      </c>
      <c r="AN90" s="17">
        <f t="shared" si="32"/>
        <v>1.8</v>
      </c>
      <c r="AO90" s="17">
        <f t="shared" si="32"/>
        <v>27.2</v>
      </c>
      <c r="AP90" s="17">
        <f t="shared" si="32"/>
        <v>614.1</v>
      </c>
      <c r="AQ90" s="17">
        <f t="shared" si="32"/>
        <v>2.2000000000000002</v>
      </c>
      <c r="AR90" s="17">
        <f t="shared" si="32"/>
        <v>369.2</v>
      </c>
      <c r="AS90" s="17">
        <f t="shared" si="32"/>
        <v>39.9</v>
      </c>
      <c r="AT90" s="17">
        <f t="shared" si="32"/>
        <v>14.1</v>
      </c>
      <c r="AU90" s="17">
        <f t="shared" si="32"/>
        <v>1.4</v>
      </c>
      <c r="AV90" s="17">
        <f t="shared" si="32"/>
        <v>1</v>
      </c>
      <c r="AW90" s="17">
        <f t="shared" si="32"/>
        <v>0.8</v>
      </c>
      <c r="AX90" s="17">
        <f t="shared" si="32"/>
        <v>0.2</v>
      </c>
      <c r="AY90" s="17">
        <f t="shared" si="32"/>
        <v>3</v>
      </c>
      <c r="AZ90" s="17">
        <f t="shared" si="32"/>
        <v>91.9</v>
      </c>
      <c r="BA90" s="17">
        <f t="shared" si="32"/>
        <v>59.4</v>
      </c>
      <c r="BB90" s="17">
        <f t="shared" si="32"/>
        <v>69.599999999999994</v>
      </c>
      <c r="BC90" s="17">
        <f t="shared" si="32"/>
        <v>196.2</v>
      </c>
      <c r="BD90" s="17">
        <f t="shared" si="32"/>
        <v>28.7</v>
      </c>
      <c r="BE90" s="17">
        <f t="shared" si="32"/>
        <v>5.8</v>
      </c>
      <c r="BF90" s="17">
        <f t="shared" si="32"/>
        <v>123.9</v>
      </c>
      <c r="BG90" s="17">
        <f t="shared" si="32"/>
        <v>5.2</v>
      </c>
      <c r="BH90" s="17">
        <f t="shared" si="32"/>
        <v>2.6</v>
      </c>
      <c r="BI90" s="17">
        <f t="shared" si="32"/>
        <v>1.4</v>
      </c>
      <c r="BJ90" s="17">
        <f t="shared" si="32"/>
        <v>29.8</v>
      </c>
      <c r="BK90" s="17">
        <f t="shared" si="32"/>
        <v>99.8</v>
      </c>
      <c r="BL90" s="17">
        <f t="shared" si="32"/>
        <v>0.2</v>
      </c>
      <c r="BM90" s="17">
        <f t="shared" si="32"/>
        <v>1.5</v>
      </c>
      <c r="BN90" s="17">
        <f t="shared" si="32"/>
        <v>22.6</v>
      </c>
      <c r="BO90" s="17">
        <f t="shared" ref="BO90:DZ90" si="33">ROUND(BO4*2*$A$80,1)</f>
        <v>8.3000000000000007</v>
      </c>
      <c r="BP90" s="17">
        <f t="shared" si="33"/>
        <v>1</v>
      </c>
      <c r="BQ90" s="17">
        <f t="shared" si="33"/>
        <v>34.9</v>
      </c>
      <c r="BR90" s="17">
        <f t="shared" si="33"/>
        <v>30.6</v>
      </c>
      <c r="BS90" s="17">
        <f t="shared" si="33"/>
        <v>5.4</v>
      </c>
      <c r="BT90" s="17">
        <f t="shared" si="33"/>
        <v>3</v>
      </c>
      <c r="BU90" s="17">
        <f t="shared" si="33"/>
        <v>2.2000000000000002</v>
      </c>
      <c r="BV90" s="17">
        <f t="shared" si="33"/>
        <v>8.1</v>
      </c>
      <c r="BW90" s="17">
        <f t="shared" si="33"/>
        <v>13.8</v>
      </c>
      <c r="BX90" s="17">
        <f t="shared" si="33"/>
        <v>0.5</v>
      </c>
      <c r="BY90" s="17">
        <f t="shared" si="33"/>
        <v>3.1</v>
      </c>
      <c r="BZ90" s="17">
        <f t="shared" si="33"/>
        <v>0.9</v>
      </c>
      <c r="CA90" s="17">
        <f t="shared" si="33"/>
        <v>1.2</v>
      </c>
      <c r="CB90" s="17">
        <f t="shared" si="33"/>
        <v>484.3</v>
      </c>
      <c r="CC90" s="17">
        <f t="shared" si="33"/>
        <v>0.9</v>
      </c>
      <c r="CD90" s="17">
        <f t="shared" si="33"/>
        <v>0.2</v>
      </c>
      <c r="CE90" s="17">
        <f t="shared" si="33"/>
        <v>1.5</v>
      </c>
      <c r="CF90" s="17">
        <f t="shared" si="33"/>
        <v>0.6</v>
      </c>
      <c r="CG90" s="17">
        <f t="shared" si="33"/>
        <v>1.1000000000000001</v>
      </c>
      <c r="CH90" s="17">
        <f t="shared" si="33"/>
        <v>0.6</v>
      </c>
      <c r="CI90" s="17">
        <f t="shared" si="33"/>
        <v>5.7</v>
      </c>
      <c r="CJ90" s="17">
        <f t="shared" si="33"/>
        <v>7.4</v>
      </c>
      <c r="CK90" s="17">
        <f t="shared" si="33"/>
        <v>31.4</v>
      </c>
      <c r="CL90" s="17">
        <f t="shared" si="33"/>
        <v>8.6999999999999993</v>
      </c>
      <c r="CM90" s="17">
        <f t="shared" si="33"/>
        <v>4.8</v>
      </c>
      <c r="CN90" s="17">
        <f t="shared" si="33"/>
        <v>170.6</v>
      </c>
      <c r="CO90" s="17">
        <f t="shared" si="33"/>
        <v>91.6</v>
      </c>
      <c r="CP90" s="17">
        <f t="shared" si="33"/>
        <v>5.7</v>
      </c>
      <c r="CQ90" s="17">
        <f t="shared" si="33"/>
        <v>7.8</v>
      </c>
      <c r="CR90" s="17">
        <f t="shared" si="33"/>
        <v>1</v>
      </c>
      <c r="CS90" s="17">
        <f t="shared" si="33"/>
        <v>1.7</v>
      </c>
      <c r="CT90" s="17">
        <f t="shared" si="33"/>
        <v>1</v>
      </c>
      <c r="CU90" s="17">
        <f t="shared" si="33"/>
        <v>1.8</v>
      </c>
      <c r="CV90" s="17">
        <f t="shared" si="33"/>
        <v>0.3</v>
      </c>
      <c r="CW90" s="17">
        <f t="shared" si="33"/>
        <v>1</v>
      </c>
      <c r="CX90" s="17">
        <f t="shared" si="33"/>
        <v>3.2</v>
      </c>
      <c r="CY90" s="17">
        <f t="shared" si="33"/>
        <v>0.5</v>
      </c>
      <c r="CZ90" s="17">
        <f t="shared" si="33"/>
        <v>11.7</v>
      </c>
      <c r="DA90" s="17">
        <f t="shared" si="33"/>
        <v>1.2</v>
      </c>
      <c r="DB90" s="17">
        <f t="shared" si="33"/>
        <v>1.7</v>
      </c>
      <c r="DC90" s="17">
        <f t="shared" si="33"/>
        <v>0.6</v>
      </c>
      <c r="DD90" s="17">
        <f t="shared" si="33"/>
        <v>1</v>
      </c>
      <c r="DE90" s="17">
        <f t="shared" si="33"/>
        <v>1.7</v>
      </c>
      <c r="DF90" s="17">
        <f t="shared" si="33"/>
        <v>134.6</v>
      </c>
      <c r="DG90" s="17">
        <f t="shared" si="33"/>
        <v>0.1</v>
      </c>
      <c r="DH90" s="17">
        <f t="shared" si="33"/>
        <v>13.4</v>
      </c>
      <c r="DI90" s="17">
        <f t="shared" si="33"/>
        <v>18.100000000000001</v>
      </c>
      <c r="DJ90" s="17">
        <f t="shared" si="33"/>
        <v>4.7</v>
      </c>
      <c r="DK90" s="17">
        <f t="shared" si="33"/>
        <v>2.8</v>
      </c>
      <c r="DL90" s="17">
        <f t="shared" si="33"/>
        <v>34.5</v>
      </c>
      <c r="DM90" s="17">
        <f t="shared" si="33"/>
        <v>1.8</v>
      </c>
      <c r="DN90" s="17">
        <f t="shared" si="33"/>
        <v>8.4</v>
      </c>
      <c r="DO90" s="17">
        <f t="shared" si="33"/>
        <v>18.3</v>
      </c>
      <c r="DP90" s="17">
        <f t="shared" si="33"/>
        <v>1</v>
      </c>
      <c r="DQ90" s="17">
        <f t="shared" si="33"/>
        <v>3.4</v>
      </c>
      <c r="DR90" s="17">
        <f t="shared" si="33"/>
        <v>9.4</v>
      </c>
      <c r="DS90" s="17">
        <f t="shared" si="33"/>
        <v>4.5</v>
      </c>
      <c r="DT90" s="17">
        <f t="shared" si="33"/>
        <v>0.9</v>
      </c>
      <c r="DU90" s="17">
        <f t="shared" si="33"/>
        <v>2.2999999999999998</v>
      </c>
      <c r="DV90" s="17">
        <f t="shared" si="33"/>
        <v>1.8</v>
      </c>
      <c r="DW90" s="17">
        <f t="shared" si="33"/>
        <v>1.6</v>
      </c>
      <c r="DX90" s="17">
        <f t="shared" si="33"/>
        <v>1</v>
      </c>
      <c r="DY90" s="17">
        <f t="shared" si="33"/>
        <v>1.8</v>
      </c>
      <c r="DZ90" s="17">
        <f t="shared" si="33"/>
        <v>6.1</v>
      </c>
      <c r="EA90" s="17">
        <f t="shared" ref="EA90:FX90" si="34">ROUND(EA4*2*$A$80,1)</f>
        <v>3.8</v>
      </c>
      <c r="EB90" s="17">
        <f t="shared" si="34"/>
        <v>3.4</v>
      </c>
      <c r="EC90" s="17">
        <f t="shared" si="34"/>
        <v>2.2000000000000002</v>
      </c>
      <c r="ED90" s="17">
        <f t="shared" si="34"/>
        <v>9</v>
      </c>
      <c r="EE90" s="17">
        <f t="shared" si="34"/>
        <v>0.6</v>
      </c>
      <c r="EF90" s="17">
        <f t="shared" si="34"/>
        <v>10.6</v>
      </c>
      <c r="EG90" s="17">
        <f t="shared" si="34"/>
        <v>1.8</v>
      </c>
      <c r="EH90" s="17">
        <f t="shared" si="34"/>
        <v>1.1000000000000001</v>
      </c>
      <c r="EI90" s="17">
        <f t="shared" si="34"/>
        <v>143.69999999999999</v>
      </c>
      <c r="EJ90" s="17">
        <f t="shared" si="34"/>
        <v>53.9</v>
      </c>
      <c r="EK90" s="17">
        <f t="shared" si="34"/>
        <v>4</v>
      </c>
      <c r="EL90" s="17">
        <f t="shared" si="34"/>
        <v>4.8</v>
      </c>
      <c r="EM90" s="17">
        <f t="shared" si="34"/>
        <v>2.6</v>
      </c>
      <c r="EN90" s="17">
        <f t="shared" si="34"/>
        <v>5.9</v>
      </c>
      <c r="EO90" s="17">
        <f t="shared" si="34"/>
        <v>2.1</v>
      </c>
      <c r="EP90" s="17">
        <f t="shared" si="34"/>
        <v>2.2000000000000002</v>
      </c>
      <c r="EQ90" s="17">
        <f t="shared" si="34"/>
        <v>13.9</v>
      </c>
      <c r="ER90" s="17">
        <f t="shared" si="34"/>
        <v>2.1</v>
      </c>
      <c r="ES90" s="17">
        <f t="shared" si="34"/>
        <v>0.4</v>
      </c>
      <c r="ET90" s="17">
        <f t="shared" si="34"/>
        <v>1.5</v>
      </c>
      <c r="EU90" s="17">
        <f t="shared" si="34"/>
        <v>4.8</v>
      </c>
      <c r="EV90" s="17">
        <f t="shared" si="34"/>
        <v>0.3</v>
      </c>
      <c r="EW90" s="17">
        <f t="shared" si="34"/>
        <v>5.5</v>
      </c>
      <c r="EX90" s="17">
        <f t="shared" si="34"/>
        <v>1.8</v>
      </c>
      <c r="EY90" s="17">
        <f t="shared" si="34"/>
        <v>1.4</v>
      </c>
      <c r="EZ90" s="17">
        <f t="shared" si="34"/>
        <v>0.8</v>
      </c>
      <c r="FA90" s="17">
        <f t="shared" si="34"/>
        <v>25</v>
      </c>
      <c r="FB90" s="17">
        <f t="shared" si="34"/>
        <v>2.5</v>
      </c>
      <c r="FC90" s="17">
        <f t="shared" si="34"/>
        <v>12.4</v>
      </c>
      <c r="FD90" s="17">
        <f t="shared" si="34"/>
        <v>1.8</v>
      </c>
      <c r="FE90" s="17">
        <f t="shared" si="34"/>
        <v>0.6</v>
      </c>
      <c r="FF90" s="17">
        <f t="shared" si="34"/>
        <v>1.3</v>
      </c>
      <c r="FG90" s="17">
        <f t="shared" si="34"/>
        <v>0.8</v>
      </c>
      <c r="FH90" s="17">
        <f t="shared" si="34"/>
        <v>0.4</v>
      </c>
      <c r="FI90" s="17">
        <f t="shared" si="34"/>
        <v>10.8</v>
      </c>
      <c r="FJ90" s="17">
        <f t="shared" si="34"/>
        <v>11.5</v>
      </c>
      <c r="FK90" s="17">
        <f t="shared" si="34"/>
        <v>15.9</v>
      </c>
      <c r="FL90" s="17">
        <f t="shared" si="34"/>
        <v>29.8</v>
      </c>
      <c r="FM90" s="17">
        <f t="shared" si="34"/>
        <v>25.9</v>
      </c>
      <c r="FN90" s="17">
        <f t="shared" si="34"/>
        <v>141.4</v>
      </c>
      <c r="FO90" s="17">
        <f t="shared" si="34"/>
        <v>5.9</v>
      </c>
      <c r="FP90" s="17">
        <f t="shared" si="34"/>
        <v>14.3</v>
      </c>
      <c r="FQ90" s="17">
        <f t="shared" si="34"/>
        <v>3.9</v>
      </c>
      <c r="FR90" s="17">
        <f t="shared" si="34"/>
        <v>0.7</v>
      </c>
      <c r="FS90" s="17">
        <f t="shared" si="34"/>
        <v>1.1000000000000001</v>
      </c>
      <c r="FT90" s="18">
        <f t="shared" si="34"/>
        <v>0.5</v>
      </c>
      <c r="FU90" s="17">
        <f t="shared" si="34"/>
        <v>5.4</v>
      </c>
      <c r="FV90" s="17">
        <f t="shared" si="34"/>
        <v>4</v>
      </c>
      <c r="FW90" s="17">
        <f t="shared" si="34"/>
        <v>1.4</v>
      </c>
      <c r="FX90" s="17">
        <f t="shared" si="34"/>
        <v>0.2</v>
      </c>
      <c r="FY90" s="45"/>
      <c r="FZ90" s="11">
        <f>SUM(C90:FX90)</f>
        <v>5303.2</v>
      </c>
      <c r="GA90" s="11"/>
      <c r="GB90" s="11"/>
      <c r="GC90" s="11"/>
      <c r="GD90" s="11"/>
      <c r="GE90" s="11"/>
      <c r="GF90" s="5"/>
      <c r="GG90" s="5"/>
      <c r="GH90" s="13"/>
      <c r="GI90" s="13"/>
      <c r="GJ90" s="13"/>
      <c r="GK90" s="13"/>
      <c r="GL90" s="13"/>
      <c r="GM90" s="13"/>
      <c r="GN90" s="20"/>
      <c r="GO90" s="20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</row>
    <row r="91" spans="1:256" s="14" customFormat="1" x14ac:dyDescent="0.2">
      <c r="A91" s="3" t="s">
        <v>358</v>
      </c>
      <c r="B91" s="2" t="s">
        <v>359</v>
      </c>
      <c r="C91" s="17">
        <f>C22</f>
        <v>166.5</v>
      </c>
      <c r="D91" s="17">
        <f>D22</f>
        <v>276</v>
      </c>
      <c r="E91" s="17">
        <f t="shared" ref="E91:BP91" si="35">E22</f>
        <v>296</v>
      </c>
      <c r="F91" s="17">
        <f t="shared" si="35"/>
        <v>227</v>
      </c>
      <c r="G91" s="17">
        <f t="shared" si="35"/>
        <v>10</v>
      </c>
      <c r="H91" s="17">
        <f t="shared" si="35"/>
        <v>11</v>
      </c>
      <c r="I91" s="17">
        <f t="shared" si="35"/>
        <v>424</v>
      </c>
      <c r="J91" s="17">
        <f t="shared" si="35"/>
        <v>85.5</v>
      </c>
      <c r="K91" s="17">
        <f t="shared" si="35"/>
        <v>6</v>
      </c>
      <c r="L91" s="17">
        <f t="shared" si="35"/>
        <v>78.5</v>
      </c>
      <c r="M91" s="17">
        <f t="shared" si="35"/>
        <v>51.5</v>
      </c>
      <c r="N91" s="17">
        <f t="shared" si="35"/>
        <v>214</v>
      </c>
      <c r="O91" s="17">
        <f t="shared" si="35"/>
        <v>102.5</v>
      </c>
      <c r="P91" s="17">
        <f t="shared" si="35"/>
        <v>2.5</v>
      </c>
      <c r="Q91" s="17">
        <f t="shared" si="35"/>
        <v>877</v>
      </c>
      <c r="R91" s="17">
        <f t="shared" si="35"/>
        <v>6</v>
      </c>
      <c r="S91" s="17">
        <f t="shared" si="35"/>
        <v>29</v>
      </c>
      <c r="T91" s="17">
        <f t="shared" si="35"/>
        <v>5</v>
      </c>
      <c r="U91" s="17">
        <f t="shared" si="35"/>
        <v>1</v>
      </c>
      <c r="V91" s="17">
        <f t="shared" si="35"/>
        <v>9</v>
      </c>
      <c r="W91" s="18">
        <f t="shared" si="35"/>
        <v>1.5</v>
      </c>
      <c r="X91" s="17">
        <f t="shared" si="35"/>
        <v>1</v>
      </c>
      <c r="Y91" s="17">
        <f t="shared" si="35"/>
        <v>23.5</v>
      </c>
      <c r="Z91" s="17">
        <f t="shared" si="35"/>
        <v>5.5</v>
      </c>
      <c r="AA91" s="17">
        <f t="shared" si="35"/>
        <v>179</v>
      </c>
      <c r="AB91" s="17">
        <f t="shared" si="35"/>
        <v>167</v>
      </c>
      <c r="AC91" s="17">
        <f t="shared" si="35"/>
        <v>8</v>
      </c>
      <c r="AD91" s="17">
        <f t="shared" si="35"/>
        <v>26.5</v>
      </c>
      <c r="AE91" s="17">
        <f t="shared" si="35"/>
        <v>0</v>
      </c>
      <c r="AF91" s="17">
        <f t="shared" si="35"/>
        <v>4</v>
      </c>
      <c r="AG91" s="17">
        <f t="shared" si="35"/>
        <v>16.5</v>
      </c>
      <c r="AH91" s="17">
        <f t="shared" si="35"/>
        <v>30.5</v>
      </c>
      <c r="AI91" s="17">
        <f t="shared" si="35"/>
        <v>9.5</v>
      </c>
      <c r="AJ91" s="17">
        <f t="shared" si="35"/>
        <v>4</v>
      </c>
      <c r="AK91" s="17">
        <f t="shared" si="35"/>
        <v>9.5</v>
      </c>
      <c r="AL91" s="17">
        <f t="shared" si="35"/>
        <v>10</v>
      </c>
      <c r="AM91" s="17">
        <f t="shared" si="35"/>
        <v>14.5</v>
      </c>
      <c r="AN91" s="17">
        <f t="shared" si="35"/>
        <v>8.5</v>
      </c>
      <c r="AO91" s="17">
        <f t="shared" si="35"/>
        <v>116</v>
      </c>
      <c r="AP91" s="17">
        <f t="shared" si="35"/>
        <v>2401.5</v>
      </c>
      <c r="AQ91" s="17">
        <f t="shared" si="35"/>
        <v>6</v>
      </c>
      <c r="AR91" s="17">
        <f t="shared" si="35"/>
        <v>116.5</v>
      </c>
      <c r="AS91" s="17">
        <f t="shared" si="35"/>
        <v>90.5</v>
      </c>
      <c r="AT91" s="17">
        <f t="shared" si="35"/>
        <v>13.5</v>
      </c>
      <c r="AU91" s="17">
        <f t="shared" si="35"/>
        <v>4.5</v>
      </c>
      <c r="AV91" s="17">
        <f t="shared" si="35"/>
        <v>9</v>
      </c>
      <c r="AW91" s="17">
        <f t="shared" si="35"/>
        <v>4</v>
      </c>
      <c r="AX91" s="17">
        <f t="shared" si="35"/>
        <v>0</v>
      </c>
      <c r="AY91" s="17">
        <f t="shared" si="35"/>
        <v>9.5</v>
      </c>
      <c r="AZ91" s="17">
        <f t="shared" si="35"/>
        <v>220.5</v>
      </c>
      <c r="BA91" s="17">
        <f t="shared" si="35"/>
        <v>72</v>
      </c>
      <c r="BB91" s="17">
        <f t="shared" si="35"/>
        <v>126.5</v>
      </c>
      <c r="BC91" s="17">
        <f t="shared" si="35"/>
        <v>423.5</v>
      </c>
      <c r="BD91" s="17">
        <f t="shared" si="35"/>
        <v>0</v>
      </c>
      <c r="BE91" s="17">
        <f t="shared" si="35"/>
        <v>0</v>
      </c>
      <c r="BF91" s="17">
        <f t="shared" si="35"/>
        <v>39</v>
      </c>
      <c r="BG91" s="17">
        <f t="shared" si="35"/>
        <v>31.5</v>
      </c>
      <c r="BH91" s="17">
        <f t="shared" si="35"/>
        <v>9</v>
      </c>
      <c r="BI91" s="17">
        <f t="shared" si="35"/>
        <v>6</v>
      </c>
      <c r="BJ91" s="17">
        <f t="shared" si="35"/>
        <v>20</v>
      </c>
      <c r="BK91" s="17">
        <f t="shared" si="35"/>
        <v>62.5</v>
      </c>
      <c r="BL91" s="17">
        <f t="shared" si="35"/>
        <v>2.5</v>
      </c>
      <c r="BM91" s="17">
        <f t="shared" si="35"/>
        <v>7</v>
      </c>
      <c r="BN91" s="17">
        <f t="shared" si="35"/>
        <v>108</v>
      </c>
      <c r="BO91" s="17">
        <f t="shared" si="35"/>
        <v>33</v>
      </c>
      <c r="BP91" s="17">
        <f t="shared" si="35"/>
        <v>7</v>
      </c>
      <c r="BQ91" s="17">
        <f t="shared" ref="BQ91:EB91" si="36">BQ22</f>
        <v>103.5</v>
      </c>
      <c r="BR91" s="17">
        <f t="shared" si="36"/>
        <v>65</v>
      </c>
      <c r="BS91" s="17">
        <f t="shared" si="36"/>
        <v>42.5</v>
      </c>
      <c r="BT91" s="17">
        <f t="shared" si="36"/>
        <v>3.5</v>
      </c>
      <c r="BU91" s="17">
        <f t="shared" si="36"/>
        <v>10</v>
      </c>
      <c r="BV91" s="17">
        <f t="shared" si="36"/>
        <v>19.5</v>
      </c>
      <c r="BW91" s="17">
        <f t="shared" si="36"/>
        <v>23.5</v>
      </c>
      <c r="BX91" s="17">
        <f t="shared" si="36"/>
        <v>4</v>
      </c>
      <c r="BY91" s="17">
        <f t="shared" si="36"/>
        <v>20.5</v>
      </c>
      <c r="BZ91" s="17">
        <f t="shared" si="36"/>
        <v>3.5</v>
      </c>
      <c r="CA91" s="17">
        <f t="shared" si="36"/>
        <v>5</v>
      </c>
      <c r="CB91" s="17">
        <f t="shared" si="36"/>
        <v>833</v>
      </c>
      <c r="CC91" s="17">
        <f t="shared" si="36"/>
        <v>4.5</v>
      </c>
      <c r="CD91" s="17">
        <f t="shared" si="36"/>
        <v>2.5</v>
      </c>
      <c r="CE91" s="17">
        <f t="shared" si="36"/>
        <v>3.5</v>
      </c>
      <c r="CF91" s="17">
        <f t="shared" si="36"/>
        <v>3</v>
      </c>
      <c r="CG91" s="17">
        <f t="shared" si="36"/>
        <v>7</v>
      </c>
      <c r="CH91" s="17">
        <f t="shared" si="36"/>
        <v>3</v>
      </c>
      <c r="CI91" s="17">
        <f t="shared" si="36"/>
        <v>16</v>
      </c>
      <c r="CJ91" s="17">
        <f t="shared" si="36"/>
        <v>37.5</v>
      </c>
      <c r="CK91" s="17">
        <f t="shared" si="36"/>
        <v>97</v>
      </c>
      <c r="CL91" s="17">
        <f t="shared" si="36"/>
        <v>10</v>
      </c>
      <c r="CM91" s="17">
        <f t="shared" si="36"/>
        <v>21</v>
      </c>
      <c r="CN91" s="17">
        <f t="shared" si="36"/>
        <v>185</v>
      </c>
      <c r="CO91" s="17">
        <f t="shared" si="36"/>
        <v>137</v>
      </c>
      <c r="CP91" s="17">
        <f t="shared" si="36"/>
        <v>13</v>
      </c>
      <c r="CQ91" s="17">
        <f t="shared" si="36"/>
        <v>52.5</v>
      </c>
      <c r="CR91" s="17">
        <f t="shared" si="36"/>
        <v>3.5</v>
      </c>
      <c r="CS91" s="17">
        <f t="shared" si="36"/>
        <v>5</v>
      </c>
      <c r="CT91" s="17">
        <f t="shared" si="36"/>
        <v>4.5</v>
      </c>
      <c r="CU91" s="17">
        <f t="shared" si="36"/>
        <v>0</v>
      </c>
      <c r="CV91" s="17">
        <f t="shared" si="36"/>
        <v>1.5</v>
      </c>
      <c r="CW91" s="17">
        <f t="shared" si="36"/>
        <v>2.5</v>
      </c>
      <c r="CX91" s="17">
        <f t="shared" si="36"/>
        <v>10</v>
      </c>
      <c r="CY91" s="17">
        <f t="shared" si="36"/>
        <v>1</v>
      </c>
      <c r="CZ91" s="17">
        <f t="shared" si="36"/>
        <v>60.5</v>
      </c>
      <c r="DA91" s="17">
        <f t="shared" si="36"/>
        <v>5.5</v>
      </c>
      <c r="DB91" s="17">
        <f t="shared" si="36"/>
        <v>3.5</v>
      </c>
      <c r="DC91" s="17">
        <f t="shared" si="36"/>
        <v>2</v>
      </c>
      <c r="DD91" s="17">
        <f t="shared" si="36"/>
        <v>6</v>
      </c>
      <c r="DE91" s="17">
        <f t="shared" si="36"/>
        <v>9.5</v>
      </c>
      <c r="DF91" s="17">
        <f t="shared" si="36"/>
        <v>243</v>
      </c>
      <c r="DG91" s="17">
        <f t="shared" si="36"/>
        <v>3</v>
      </c>
      <c r="DH91" s="17">
        <f t="shared" si="36"/>
        <v>57</v>
      </c>
      <c r="DI91" s="17">
        <f t="shared" si="36"/>
        <v>55</v>
      </c>
      <c r="DJ91" s="17">
        <f t="shared" si="36"/>
        <v>8</v>
      </c>
      <c r="DK91" s="17">
        <f t="shared" si="36"/>
        <v>9</v>
      </c>
      <c r="DL91" s="17">
        <f t="shared" si="36"/>
        <v>89</v>
      </c>
      <c r="DM91" s="17">
        <f t="shared" si="36"/>
        <v>11.5</v>
      </c>
      <c r="DN91" s="17">
        <f t="shared" si="36"/>
        <v>28</v>
      </c>
      <c r="DO91" s="17">
        <f t="shared" si="36"/>
        <v>74.5</v>
      </c>
      <c r="DP91" s="17">
        <f t="shared" si="36"/>
        <v>7</v>
      </c>
      <c r="DQ91" s="17">
        <f t="shared" si="36"/>
        <v>13.5</v>
      </c>
      <c r="DR91" s="17">
        <f t="shared" si="36"/>
        <v>45.5</v>
      </c>
      <c r="DS91" s="17">
        <f t="shared" si="36"/>
        <v>26.5</v>
      </c>
      <c r="DT91" s="17">
        <f t="shared" si="36"/>
        <v>0</v>
      </c>
      <c r="DU91" s="17">
        <f t="shared" si="36"/>
        <v>8.5</v>
      </c>
      <c r="DV91" s="17">
        <f t="shared" si="36"/>
        <v>5.5</v>
      </c>
      <c r="DW91" s="17">
        <f t="shared" si="36"/>
        <v>0</v>
      </c>
      <c r="DX91" s="17">
        <f t="shared" si="36"/>
        <v>4</v>
      </c>
      <c r="DY91" s="17">
        <f t="shared" si="36"/>
        <v>2.5</v>
      </c>
      <c r="DZ91" s="17">
        <f t="shared" si="36"/>
        <v>11.5</v>
      </c>
      <c r="EA91" s="17">
        <f t="shared" si="36"/>
        <v>23.5</v>
      </c>
      <c r="EB91" s="17">
        <f t="shared" si="36"/>
        <v>12.5</v>
      </c>
      <c r="EC91" s="17">
        <f t="shared" ref="EC91:FX91" si="37">EC22</f>
        <v>7.5</v>
      </c>
      <c r="ED91" s="17">
        <f t="shared" si="37"/>
        <v>17.5</v>
      </c>
      <c r="EE91" s="17">
        <f t="shared" si="37"/>
        <v>1.5</v>
      </c>
      <c r="EF91" s="17">
        <f t="shared" si="37"/>
        <v>51</v>
      </c>
      <c r="EG91" s="17">
        <f t="shared" si="37"/>
        <v>9.5</v>
      </c>
      <c r="EH91" s="17">
        <f t="shared" si="37"/>
        <v>4</v>
      </c>
      <c r="EI91" s="17">
        <f t="shared" si="37"/>
        <v>594</v>
      </c>
      <c r="EJ91" s="17">
        <f t="shared" si="37"/>
        <v>91.5</v>
      </c>
      <c r="EK91" s="17">
        <f t="shared" si="37"/>
        <v>14.5</v>
      </c>
      <c r="EL91" s="17">
        <f t="shared" si="37"/>
        <v>10</v>
      </c>
      <c r="EM91" s="17">
        <f t="shared" si="37"/>
        <v>20.5</v>
      </c>
      <c r="EN91" s="17">
        <f t="shared" si="37"/>
        <v>20</v>
      </c>
      <c r="EO91" s="17">
        <f t="shared" si="37"/>
        <v>12.5</v>
      </c>
      <c r="EP91" s="17">
        <f t="shared" si="37"/>
        <v>7</v>
      </c>
      <c r="EQ91" s="17">
        <f t="shared" si="37"/>
        <v>14</v>
      </c>
      <c r="ER91" s="17">
        <f t="shared" si="37"/>
        <v>9</v>
      </c>
      <c r="ES91" s="17">
        <f t="shared" si="37"/>
        <v>5.5</v>
      </c>
      <c r="ET91" s="17">
        <f t="shared" si="37"/>
        <v>8.5</v>
      </c>
      <c r="EU91" s="17">
        <f t="shared" si="37"/>
        <v>24.5</v>
      </c>
      <c r="EV91" s="17">
        <f t="shared" si="37"/>
        <v>3.5</v>
      </c>
      <c r="EW91" s="17">
        <f t="shared" si="37"/>
        <v>9.5</v>
      </c>
      <c r="EX91" s="17">
        <f t="shared" si="37"/>
        <v>10</v>
      </c>
      <c r="EY91" s="17">
        <f t="shared" si="37"/>
        <v>7.5</v>
      </c>
      <c r="EZ91" s="17">
        <f t="shared" si="37"/>
        <v>6</v>
      </c>
      <c r="FA91" s="17">
        <f t="shared" si="37"/>
        <v>47.5</v>
      </c>
      <c r="FB91" s="17">
        <f t="shared" si="37"/>
        <v>13.5</v>
      </c>
      <c r="FC91" s="17">
        <f t="shared" si="37"/>
        <v>30</v>
      </c>
      <c r="FD91" s="17">
        <f t="shared" si="37"/>
        <v>4.5</v>
      </c>
      <c r="FE91" s="17">
        <f t="shared" si="37"/>
        <v>2.5</v>
      </c>
      <c r="FF91" s="17">
        <f t="shared" si="37"/>
        <v>9</v>
      </c>
      <c r="FG91" s="17">
        <f t="shared" si="37"/>
        <v>0</v>
      </c>
      <c r="FH91" s="17">
        <f t="shared" si="37"/>
        <v>2</v>
      </c>
      <c r="FI91" s="17">
        <f t="shared" si="37"/>
        <v>34.5</v>
      </c>
      <c r="FJ91" s="17">
        <f t="shared" si="37"/>
        <v>30</v>
      </c>
      <c r="FK91" s="17">
        <f t="shared" si="37"/>
        <v>41.5</v>
      </c>
      <c r="FL91" s="17">
        <f t="shared" si="37"/>
        <v>22.5</v>
      </c>
      <c r="FM91" s="17">
        <f t="shared" si="37"/>
        <v>44</v>
      </c>
      <c r="FN91" s="17">
        <f t="shared" si="37"/>
        <v>245</v>
      </c>
      <c r="FO91" s="17">
        <f t="shared" si="37"/>
        <v>23</v>
      </c>
      <c r="FP91" s="17">
        <f t="shared" si="37"/>
        <v>82.5</v>
      </c>
      <c r="FQ91" s="17">
        <f t="shared" si="37"/>
        <v>16</v>
      </c>
      <c r="FR91" s="17">
        <f t="shared" si="37"/>
        <v>3.5</v>
      </c>
      <c r="FS91" s="17">
        <f t="shared" si="37"/>
        <v>4.5</v>
      </c>
      <c r="FT91" s="18">
        <f t="shared" si="37"/>
        <v>2</v>
      </c>
      <c r="FU91" s="17">
        <f t="shared" si="37"/>
        <v>15</v>
      </c>
      <c r="FV91" s="17">
        <f t="shared" si="37"/>
        <v>11</v>
      </c>
      <c r="FW91" s="17">
        <f t="shared" si="37"/>
        <v>5.5</v>
      </c>
      <c r="FX91" s="17">
        <f t="shared" si="37"/>
        <v>2</v>
      </c>
      <c r="FY91" s="45"/>
      <c r="FZ91" s="17">
        <f>SUM(C91:FX91)</f>
        <v>11566</v>
      </c>
      <c r="GA91" s="17"/>
      <c r="GB91" s="11"/>
      <c r="GC91" s="11"/>
      <c r="GD91" s="11"/>
      <c r="GE91" s="11"/>
      <c r="GF91" s="11"/>
      <c r="GG91" s="5"/>
      <c r="GH91" s="13"/>
      <c r="GI91" s="13"/>
      <c r="GJ91" s="13"/>
      <c r="GK91" s="13"/>
      <c r="GL91" s="13"/>
      <c r="GM91" s="13"/>
      <c r="GN91" s="20"/>
      <c r="GO91" s="20"/>
    </row>
    <row r="92" spans="1:256" s="14" customFormat="1" x14ac:dyDescent="0.2">
      <c r="A92" s="4" t="s">
        <v>360</v>
      </c>
      <c r="B92" s="2" t="s">
        <v>361</v>
      </c>
      <c r="C92" s="18">
        <f>C27</f>
        <v>0</v>
      </c>
      <c r="D92" s="18">
        <f t="shared" ref="D92:BO92" si="38">D27</f>
        <v>0</v>
      </c>
      <c r="E92" s="18">
        <f t="shared" si="38"/>
        <v>59</v>
      </c>
      <c r="F92" s="18">
        <f t="shared" si="38"/>
        <v>55</v>
      </c>
      <c r="G92" s="18">
        <f t="shared" si="38"/>
        <v>0</v>
      </c>
      <c r="H92" s="18">
        <f t="shared" si="38"/>
        <v>0</v>
      </c>
      <c r="I92" s="18">
        <f t="shared" si="38"/>
        <v>0</v>
      </c>
      <c r="J92" s="18">
        <f t="shared" si="38"/>
        <v>0</v>
      </c>
      <c r="K92" s="18">
        <f t="shared" si="38"/>
        <v>0</v>
      </c>
      <c r="L92" s="18">
        <f t="shared" si="38"/>
        <v>0</v>
      </c>
      <c r="M92" s="18">
        <f t="shared" si="38"/>
        <v>0</v>
      </c>
      <c r="N92" s="18">
        <f t="shared" si="38"/>
        <v>0</v>
      </c>
      <c r="O92" s="18">
        <f t="shared" si="38"/>
        <v>0</v>
      </c>
      <c r="P92" s="18">
        <f t="shared" si="38"/>
        <v>0</v>
      </c>
      <c r="Q92" s="18">
        <f t="shared" si="38"/>
        <v>0</v>
      </c>
      <c r="R92" s="18">
        <f t="shared" si="38"/>
        <v>0</v>
      </c>
      <c r="S92" s="18">
        <f t="shared" si="38"/>
        <v>0</v>
      </c>
      <c r="T92" s="18">
        <f t="shared" si="38"/>
        <v>0</v>
      </c>
      <c r="U92" s="18">
        <f t="shared" si="38"/>
        <v>0</v>
      </c>
      <c r="V92" s="18">
        <f t="shared" si="38"/>
        <v>0</v>
      </c>
      <c r="W92" s="18">
        <f t="shared" si="38"/>
        <v>0</v>
      </c>
      <c r="X92" s="18">
        <f t="shared" si="38"/>
        <v>0</v>
      </c>
      <c r="Y92" s="18">
        <f t="shared" si="38"/>
        <v>0</v>
      </c>
      <c r="Z92" s="18">
        <f t="shared" si="38"/>
        <v>0</v>
      </c>
      <c r="AA92" s="18">
        <f t="shared" si="38"/>
        <v>0</v>
      </c>
      <c r="AB92" s="18">
        <f t="shared" si="38"/>
        <v>0</v>
      </c>
      <c r="AC92" s="18">
        <f t="shared" si="38"/>
        <v>0</v>
      </c>
      <c r="AD92" s="18">
        <f t="shared" si="38"/>
        <v>0</v>
      </c>
      <c r="AE92" s="18">
        <f t="shared" si="38"/>
        <v>0</v>
      </c>
      <c r="AF92" s="18">
        <f t="shared" si="38"/>
        <v>0</v>
      </c>
      <c r="AG92" s="18">
        <f t="shared" si="38"/>
        <v>0</v>
      </c>
      <c r="AH92" s="18">
        <f t="shared" si="38"/>
        <v>0</v>
      </c>
      <c r="AI92" s="18">
        <f t="shared" si="38"/>
        <v>0</v>
      </c>
      <c r="AJ92" s="18">
        <f t="shared" si="38"/>
        <v>0</v>
      </c>
      <c r="AK92" s="18">
        <f t="shared" si="38"/>
        <v>0</v>
      </c>
      <c r="AL92" s="18">
        <f t="shared" si="38"/>
        <v>0</v>
      </c>
      <c r="AM92" s="18">
        <f t="shared" si="38"/>
        <v>0</v>
      </c>
      <c r="AN92" s="18">
        <f t="shared" si="38"/>
        <v>0</v>
      </c>
      <c r="AO92" s="18">
        <f t="shared" si="38"/>
        <v>0</v>
      </c>
      <c r="AP92" s="18">
        <f t="shared" si="38"/>
        <v>0</v>
      </c>
      <c r="AQ92" s="18">
        <f t="shared" si="38"/>
        <v>0</v>
      </c>
      <c r="AR92" s="18">
        <f t="shared" si="38"/>
        <v>0</v>
      </c>
      <c r="AS92" s="18">
        <f t="shared" si="38"/>
        <v>0</v>
      </c>
      <c r="AT92" s="18">
        <f t="shared" si="38"/>
        <v>0</v>
      </c>
      <c r="AU92" s="18">
        <f t="shared" si="38"/>
        <v>0</v>
      </c>
      <c r="AV92" s="18">
        <f t="shared" si="38"/>
        <v>0</v>
      </c>
      <c r="AW92" s="18">
        <f t="shared" si="38"/>
        <v>0</v>
      </c>
      <c r="AX92" s="18">
        <f t="shared" si="38"/>
        <v>0</v>
      </c>
      <c r="AY92" s="18">
        <f t="shared" si="38"/>
        <v>0</v>
      </c>
      <c r="AZ92" s="18">
        <f t="shared" si="38"/>
        <v>0</v>
      </c>
      <c r="BA92" s="18">
        <f t="shared" si="38"/>
        <v>0</v>
      </c>
      <c r="BB92" s="18">
        <f t="shared" si="38"/>
        <v>0</v>
      </c>
      <c r="BC92" s="18">
        <f t="shared" si="38"/>
        <v>0</v>
      </c>
      <c r="BD92" s="18">
        <f t="shared" si="38"/>
        <v>0</v>
      </c>
      <c r="BE92" s="18">
        <f t="shared" si="38"/>
        <v>0</v>
      </c>
      <c r="BF92" s="18">
        <f t="shared" si="38"/>
        <v>0</v>
      </c>
      <c r="BG92" s="18">
        <f t="shared" si="38"/>
        <v>0</v>
      </c>
      <c r="BH92" s="18">
        <f t="shared" si="38"/>
        <v>0</v>
      </c>
      <c r="BI92" s="18">
        <f t="shared" si="38"/>
        <v>0</v>
      </c>
      <c r="BJ92" s="18">
        <f t="shared" si="38"/>
        <v>0</v>
      </c>
      <c r="BK92" s="18">
        <f t="shared" si="38"/>
        <v>0</v>
      </c>
      <c r="BL92" s="18">
        <f t="shared" si="38"/>
        <v>0</v>
      </c>
      <c r="BM92" s="18">
        <f t="shared" si="38"/>
        <v>0</v>
      </c>
      <c r="BN92" s="18">
        <f t="shared" si="38"/>
        <v>0</v>
      </c>
      <c r="BO92" s="18">
        <f t="shared" si="38"/>
        <v>0</v>
      </c>
      <c r="BP92" s="18">
        <f t="shared" ref="BP92:EA92" si="39">BP27</f>
        <v>0</v>
      </c>
      <c r="BQ92" s="18">
        <f t="shared" si="39"/>
        <v>0</v>
      </c>
      <c r="BR92" s="18">
        <f t="shared" si="39"/>
        <v>0</v>
      </c>
      <c r="BS92" s="18">
        <f t="shared" si="39"/>
        <v>0</v>
      </c>
      <c r="BT92" s="18">
        <f t="shared" si="39"/>
        <v>0</v>
      </c>
      <c r="BU92" s="18">
        <f t="shared" si="39"/>
        <v>0</v>
      </c>
      <c r="BV92" s="18">
        <f t="shared" si="39"/>
        <v>0</v>
      </c>
      <c r="BW92" s="18">
        <f t="shared" si="39"/>
        <v>0</v>
      </c>
      <c r="BX92" s="18">
        <f t="shared" si="39"/>
        <v>0</v>
      </c>
      <c r="BY92" s="18">
        <f t="shared" si="39"/>
        <v>0</v>
      </c>
      <c r="BZ92" s="18">
        <f t="shared" si="39"/>
        <v>0</v>
      </c>
      <c r="CA92" s="18">
        <f t="shared" si="39"/>
        <v>0</v>
      </c>
      <c r="CB92" s="18">
        <f t="shared" si="39"/>
        <v>0</v>
      </c>
      <c r="CC92" s="18">
        <f t="shared" si="39"/>
        <v>0</v>
      </c>
      <c r="CD92" s="18">
        <f t="shared" si="39"/>
        <v>0</v>
      </c>
      <c r="CE92" s="18">
        <f t="shared" si="39"/>
        <v>0</v>
      </c>
      <c r="CF92" s="18">
        <f t="shared" si="39"/>
        <v>0</v>
      </c>
      <c r="CG92" s="18">
        <f t="shared" si="39"/>
        <v>0</v>
      </c>
      <c r="CH92" s="18">
        <f t="shared" si="39"/>
        <v>0</v>
      </c>
      <c r="CI92" s="18">
        <f t="shared" si="39"/>
        <v>0</v>
      </c>
      <c r="CJ92" s="18">
        <f t="shared" si="39"/>
        <v>0</v>
      </c>
      <c r="CK92" s="18">
        <f t="shared" si="39"/>
        <v>0</v>
      </c>
      <c r="CL92" s="18">
        <f t="shared" si="39"/>
        <v>0</v>
      </c>
      <c r="CM92" s="18">
        <f t="shared" si="39"/>
        <v>0</v>
      </c>
      <c r="CN92" s="18">
        <f t="shared" si="39"/>
        <v>0</v>
      </c>
      <c r="CO92" s="18">
        <f t="shared" si="39"/>
        <v>0</v>
      </c>
      <c r="CP92" s="18">
        <f t="shared" si="39"/>
        <v>0</v>
      </c>
      <c r="CQ92" s="18">
        <f t="shared" si="39"/>
        <v>0</v>
      </c>
      <c r="CR92" s="18">
        <f t="shared" si="39"/>
        <v>0</v>
      </c>
      <c r="CS92" s="18">
        <f t="shared" si="39"/>
        <v>0</v>
      </c>
      <c r="CT92" s="18">
        <f t="shared" si="39"/>
        <v>0</v>
      </c>
      <c r="CU92" s="18">
        <f t="shared" si="39"/>
        <v>0</v>
      </c>
      <c r="CV92" s="18">
        <f t="shared" si="39"/>
        <v>0</v>
      </c>
      <c r="CW92" s="18">
        <f t="shared" si="39"/>
        <v>0</v>
      </c>
      <c r="CX92" s="18">
        <f t="shared" si="39"/>
        <v>0</v>
      </c>
      <c r="CY92" s="18">
        <f t="shared" si="39"/>
        <v>0</v>
      </c>
      <c r="CZ92" s="18">
        <f t="shared" si="39"/>
        <v>0</v>
      </c>
      <c r="DA92" s="18">
        <f t="shared" si="39"/>
        <v>0</v>
      </c>
      <c r="DB92" s="18">
        <f t="shared" si="39"/>
        <v>0</v>
      </c>
      <c r="DC92" s="18">
        <f t="shared" si="39"/>
        <v>0</v>
      </c>
      <c r="DD92" s="18">
        <f t="shared" si="39"/>
        <v>0</v>
      </c>
      <c r="DE92" s="18">
        <f t="shared" si="39"/>
        <v>0</v>
      </c>
      <c r="DF92" s="18">
        <f t="shared" si="39"/>
        <v>0</v>
      </c>
      <c r="DG92" s="18">
        <f t="shared" si="39"/>
        <v>0</v>
      </c>
      <c r="DH92" s="18">
        <f t="shared" si="39"/>
        <v>0</v>
      </c>
      <c r="DI92" s="18">
        <f t="shared" si="39"/>
        <v>0</v>
      </c>
      <c r="DJ92" s="18">
        <f t="shared" si="39"/>
        <v>0</v>
      </c>
      <c r="DK92" s="18">
        <f t="shared" si="39"/>
        <v>0</v>
      </c>
      <c r="DL92" s="18">
        <f t="shared" si="39"/>
        <v>0</v>
      </c>
      <c r="DM92" s="18">
        <f t="shared" si="39"/>
        <v>0</v>
      </c>
      <c r="DN92" s="18">
        <f t="shared" si="39"/>
        <v>0</v>
      </c>
      <c r="DO92" s="18">
        <f t="shared" si="39"/>
        <v>0</v>
      </c>
      <c r="DP92" s="18">
        <f t="shared" si="39"/>
        <v>0</v>
      </c>
      <c r="DQ92" s="18">
        <f t="shared" si="39"/>
        <v>0</v>
      </c>
      <c r="DR92" s="18">
        <f t="shared" si="39"/>
        <v>0</v>
      </c>
      <c r="DS92" s="18">
        <f t="shared" si="39"/>
        <v>0</v>
      </c>
      <c r="DT92" s="18">
        <f t="shared" si="39"/>
        <v>0</v>
      </c>
      <c r="DU92" s="18">
        <f t="shared" si="39"/>
        <v>0</v>
      </c>
      <c r="DV92" s="18">
        <f t="shared" si="39"/>
        <v>0</v>
      </c>
      <c r="DW92" s="18">
        <f t="shared" si="39"/>
        <v>0</v>
      </c>
      <c r="DX92" s="18">
        <f t="shared" si="39"/>
        <v>0</v>
      </c>
      <c r="DY92" s="18">
        <f t="shared" si="39"/>
        <v>0</v>
      </c>
      <c r="DZ92" s="18">
        <f t="shared" si="39"/>
        <v>0</v>
      </c>
      <c r="EA92" s="18">
        <f t="shared" si="39"/>
        <v>0</v>
      </c>
      <c r="EB92" s="18">
        <f t="shared" ref="EB92:FX92" si="40">EB27</f>
        <v>0</v>
      </c>
      <c r="EC92" s="18">
        <f t="shared" si="40"/>
        <v>0</v>
      </c>
      <c r="ED92" s="18">
        <f t="shared" si="40"/>
        <v>0</v>
      </c>
      <c r="EE92" s="18">
        <f t="shared" si="40"/>
        <v>0</v>
      </c>
      <c r="EF92" s="18">
        <f t="shared" si="40"/>
        <v>0</v>
      </c>
      <c r="EG92" s="18">
        <f t="shared" si="40"/>
        <v>0</v>
      </c>
      <c r="EH92" s="18">
        <f t="shared" si="40"/>
        <v>0</v>
      </c>
      <c r="EI92" s="18">
        <f t="shared" si="40"/>
        <v>0</v>
      </c>
      <c r="EJ92" s="18">
        <f t="shared" si="40"/>
        <v>0</v>
      </c>
      <c r="EK92" s="18">
        <f t="shared" si="40"/>
        <v>0</v>
      </c>
      <c r="EL92" s="18">
        <f t="shared" si="40"/>
        <v>0</v>
      </c>
      <c r="EM92" s="18">
        <f t="shared" si="40"/>
        <v>0</v>
      </c>
      <c r="EN92" s="18">
        <f t="shared" si="40"/>
        <v>0</v>
      </c>
      <c r="EO92" s="18">
        <f t="shared" si="40"/>
        <v>0</v>
      </c>
      <c r="EP92" s="18">
        <f t="shared" si="40"/>
        <v>0</v>
      </c>
      <c r="EQ92" s="18">
        <f t="shared" si="40"/>
        <v>0</v>
      </c>
      <c r="ER92" s="18">
        <f t="shared" si="40"/>
        <v>0</v>
      </c>
      <c r="ES92" s="18">
        <f t="shared" si="40"/>
        <v>0</v>
      </c>
      <c r="ET92" s="18">
        <f t="shared" si="40"/>
        <v>0</v>
      </c>
      <c r="EU92" s="18">
        <f t="shared" si="40"/>
        <v>0</v>
      </c>
      <c r="EV92" s="18">
        <f t="shared" si="40"/>
        <v>0</v>
      </c>
      <c r="EW92" s="18">
        <f t="shared" si="40"/>
        <v>0</v>
      </c>
      <c r="EX92" s="18">
        <f t="shared" si="40"/>
        <v>0</v>
      </c>
      <c r="EY92" s="18">
        <f t="shared" si="40"/>
        <v>0</v>
      </c>
      <c r="EZ92" s="18">
        <f t="shared" si="40"/>
        <v>0</v>
      </c>
      <c r="FA92" s="18">
        <f t="shared" si="40"/>
        <v>0</v>
      </c>
      <c r="FB92" s="18">
        <f t="shared" si="40"/>
        <v>0</v>
      </c>
      <c r="FC92" s="18">
        <f t="shared" si="40"/>
        <v>0</v>
      </c>
      <c r="FD92" s="18">
        <f t="shared" si="40"/>
        <v>0</v>
      </c>
      <c r="FE92" s="18">
        <f t="shared" si="40"/>
        <v>0</v>
      </c>
      <c r="FF92" s="18">
        <f t="shared" si="40"/>
        <v>0</v>
      </c>
      <c r="FG92" s="18">
        <f t="shared" si="40"/>
        <v>0</v>
      </c>
      <c r="FH92" s="18">
        <f t="shared" si="40"/>
        <v>0</v>
      </c>
      <c r="FI92" s="18">
        <f t="shared" si="40"/>
        <v>0</v>
      </c>
      <c r="FJ92" s="18">
        <f t="shared" si="40"/>
        <v>0</v>
      </c>
      <c r="FK92" s="18">
        <f t="shared" si="40"/>
        <v>0</v>
      </c>
      <c r="FL92" s="18">
        <f t="shared" si="40"/>
        <v>0</v>
      </c>
      <c r="FM92" s="18">
        <f t="shared" si="40"/>
        <v>0</v>
      </c>
      <c r="FN92" s="18">
        <f t="shared" si="40"/>
        <v>0</v>
      </c>
      <c r="FO92" s="18">
        <f t="shared" si="40"/>
        <v>0</v>
      </c>
      <c r="FP92" s="18">
        <f t="shared" si="40"/>
        <v>0</v>
      </c>
      <c r="FQ92" s="18">
        <f t="shared" si="40"/>
        <v>0</v>
      </c>
      <c r="FR92" s="18">
        <f t="shared" si="40"/>
        <v>0</v>
      </c>
      <c r="FS92" s="18">
        <f t="shared" si="40"/>
        <v>0</v>
      </c>
      <c r="FT92" s="18">
        <f t="shared" si="40"/>
        <v>0</v>
      </c>
      <c r="FU92" s="18">
        <f t="shared" si="40"/>
        <v>0</v>
      </c>
      <c r="FV92" s="18">
        <f t="shared" si="40"/>
        <v>0</v>
      </c>
      <c r="FW92" s="18">
        <f t="shared" si="40"/>
        <v>0</v>
      </c>
      <c r="FX92" s="18">
        <f t="shared" si="40"/>
        <v>0</v>
      </c>
      <c r="FY92" s="18">
        <f>SUM(C92:FX92)</f>
        <v>114</v>
      </c>
      <c r="FZ92" s="17">
        <f>SUM(C92:FX92)</f>
        <v>114</v>
      </c>
      <c r="GA92" s="17"/>
      <c r="GB92" s="11"/>
      <c r="GC92" s="11"/>
      <c r="GD92" s="11"/>
      <c r="GE92" s="11"/>
      <c r="GF92" s="11"/>
      <c r="GG92" s="5"/>
      <c r="GH92" s="13"/>
      <c r="GI92" s="13"/>
      <c r="GJ92" s="13"/>
      <c r="GK92" s="13"/>
      <c r="GL92" s="13"/>
      <c r="GM92" s="13"/>
      <c r="GN92" s="20"/>
      <c r="GO92" s="20"/>
    </row>
    <row r="93" spans="1:256" s="14" customFormat="1" x14ac:dyDescent="0.2">
      <c r="A93" s="4" t="s">
        <v>362</v>
      </c>
      <c r="B93" s="2" t="s">
        <v>363</v>
      </c>
      <c r="C93" s="18">
        <f t="shared" ref="C93:BO93" si="41">C24</f>
        <v>305</v>
      </c>
      <c r="D93" s="18">
        <f t="shared" si="41"/>
        <v>2048.5</v>
      </c>
      <c r="E93" s="18">
        <f t="shared" si="41"/>
        <v>693</v>
      </c>
      <c r="F93" s="18">
        <f t="shared" si="41"/>
        <v>686.5</v>
      </c>
      <c r="G93" s="18">
        <f t="shared" si="41"/>
        <v>0</v>
      </c>
      <c r="H93" s="18">
        <f t="shared" si="41"/>
        <v>0</v>
      </c>
      <c r="I93" s="18">
        <f t="shared" si="41"/>
        <v>607</v>
      </c>
      <c r="J93" s="18">
        <f t="shared" si="41"/>
        <v>0</v>
      </c>
      <c r="K93" s="18">
        <f t="shared" si="41"/>
        <v>0</v>
      </c>
      <c r="L93" s="18">
        <f t="shared" si="41"/>
        <v>0</v>
      </c>
      <c r="M93" s="18">
        <f t="shared" si="41"/>
        <v>0</v>
      </c>
      <c r="N93" s="18">
        <f t="shared" si="41"/>
        <v>0</v>
      </c>
      <c r="O93" s="18">
        <f t="shared" si="41"/>
        <v>0</v>
      </c>
      <c r="P93" s="18">
        <f t="shared" si="41"/>
        <v>0</v>
      </c>
      <c r="Q93" s="18">
        <f t="shared" si="41"/>
        <v>0</v>
      </c>
      <c r="R93" s="18">
        <f t="shared" si="41"/>
        <v>0</v>
      </c>
      <c r="S93" s="18">
        <f t="shared" si="41"/>
        <v>0</v>
      </c>
      <c r="T93" s="18">
        <f t="shared" si="41"/>
        <v>0</v>
      </c>
      <c r="U93" s="18">
        <f t="shared" si="41"/>
        <v>0</v>
      </c>
      <c r="V93" s="18">
        <f t="shared" si="41"/>
        <v>0</v>
      </c>
      <c r="W93" s="18">
        <f t="shared" si="41"/>
        <v>0</v>
      </c>
      <c r="X93" s="18">
        <f t="shared" si="41"/>
        <v>0</v>
      </c>
      <c r="Y93" s="18">
        <f t="shared" si="41"/>
        <v>0</v>
      </c>
      <c r="Z93" s="18">
        <f t="shared" si="41"/>
        <v>0</v>
      </c>
      <c r="AA93" s="18">
        <f t="shared" si="41"/>
        <v>0</v>
      </c>
      <c r="AB93" s="18">
        <f t="shared" si="41"/>
        <v>0</v>
      </c>
      <c r="AC93" s="18">
        <f t="shared" si="41"/>
        <v>0</v>
      </c>
      <c r="AD93" s="18">
        <f t="shared" si="41"/>
        <v>0</v>
      </c>
      <c r="AE93" s="18">
        <f t="shared" si="41"/>
        <v>0</v>
      </c>
      <c r="AF93" s="18">
        <f t="shared" si="41"/>
        <v>0</v>
      </c>
      <c r="AG93" s="18">
        <f t="shared" si="41"/>
        <v>0</v>
      </c>
      <c r="AH93" s="18">
        <f t="shared" si="41"/>
        <v>0</v>
      </c>
      <c r="AI93" s="18">
        <f t="shared" si="41"/>
        <v>0</v>
      </c>
      <c r="AJ93" s="18">
        <f t="shared" si="41"/>
        <v>0</v>
      </c>
      <c r="AK93" s="18">
        <f t="shared" si="41"/>
        <v>0</v>
      </c>
      <c r="AL93" s="18">
        <f t="shared" si="41"/>
        <v>0</v>
      </c>
      <c r="AM93" s="18">
        <f t="shared" si="41"/>
        <v>0</v>
      </c>
      <c r="AN93" s="18">
        <f t="shared" si="41"/>
        <v>0</v>
      </c>
      <c r="AO93" s="18">
        <f t="shared" si="41"/>
        <v>0</v>
      </c>
      <c r="AP93" s="18">
        <f t="shared" si="41"/>
        <v>0</v>
      </c>
      <c r="AQ93" s="18">
        <f t="shared" si="41"/>
        <v>0</v>
      </c>
      <c r="AR93" s="18">
        <f t="shared" si="41"/>
        <v>0</v>
      </c>
      <c r="AS93" s="18">
        <f t="shared" si="41"/>
        <v>275.5</v>
      </c>
      <c r="AT93" s="18">
        <f t="shared" si="41"/>
        <v>0</v>
      </c>
      <c r="AU93" s="18">
        <f t="shared" si="41"/>
        <v>0</v>
      </c>
      <c r="AV93" s="18">
        <f t="shared" si="41"/>
        <v>0</v>
      </c>
      <c r="AW93" s="18">
        <f t="shared" si="41"/>
        <v>0</v>
      </c>
      <c r="AX93" s="18">
        <f t="shared" si="41"/>
        <v>0</v>
      </c>
      <c r="AY93" s="18">
        <f t="shared" si="41"/>
        <v>54</v>
      </c>
      <c r="AZ93" s="18">
        <f t="shared" si="41"/>
        <v>0</v>
      </c>
      <c r="BA93" s="18">
        <f t="shared" si="41"/>
        <v>0</v>
      </c>
      <c r="BB93" s="18">
        <f t="shared" si="41"/>
        <v>0</v>
      </c>
      <c r="BC93" s="18">
        <f t="shared" si="41"/>
        <v>2459</v>
      </c>
      <c r="BD93" s="18">
        <f t="shared" si="41"/>
        <v>0</v>
      </c>
      <c r="BE93" s="18">
        <f t="shared" si="41"/>
        <v>0</v>
      </c>
      <c r="BF93" s="18">
        <f t="shared" si="41"/>
        <v>0</v>
      </c>
      <c r="BG93" s="18">
        <f t="shared" si="41"/>
        <v>0</v>
      </c>
      <c r="BH93" s="18">
        <f t="shared" si="41"/>
        <v>0</v>
      </c>
      <c r="BI93" s="18">
        <f t="shared" si="41"/>
        <v>0</v>
      </c>
      <c r="BJ93" s="18">
        <f t="shared" si="41"/>
        <v>0</v>
      </c>
      <c r="BK93" s="18">
        <f t="shared" si="41"/>
        <v>0</v>
      </c>
      <c r="BL93" s="18">
        <f t="shared" si="41"/>
        <v>0</v>
      </c>
      <c r="BM93" s="18">
        <f t="shared" si="41"/>
        <v>0</v>
      </c>
      <c r="BN93" s="18">
        <f t="shared" si="41"/>
        <v>0</v>
      </c>
      <c r="BO93" s="18">
        <f t="shared" si="41"/>
        <v>0</v>
      </c>
      <c r="BP93" s="18">
        <f t="shared" ref="BP93:EA93" si="42">BP24</f>
        <v>0</v>
      </c>
      <c r="BQ93" s="18">
        <f t="shared" si="42"/>
        <v>215.5</v>
      </c>
      <c r="BR93" s="18">
        <f t="shared" si="42"/>
        <v>0</v>
      </c>
      <c r="BS93" s="18">
        <f t="shared" si="42"/>
        <v>0</v>
      </c>
      <c r="BT93" s="18">
        <f t="shared" si="42"/>
        <v>0</v>
      </c>
      <c r="BU93" s="18">
        <f t="shared" si="42"/>
        <v>0</v>
      </c>
      <c r="BV93" s="18">
        <f t="shared" si="42"/>
        <v>0</v>
      </c>
      <c r="BW93" s="18">
        <f t="shared" si="42"/>
        <v>0</v>
      </c>
      <c r="BX93" s="18">
        <f t="shared" si="42"/>
        <v>0</v>
      </c>
      <c r="BY93" s="18">
        <f t="shared" si="42"/>
        <v>0</v>
      </c>
      <c r="BZ93" s="18">
        <f t="shared" si="42"/>
        <v>0</v>
      </c>
      <c r="CA93" s="18">
        <f t="shared" si="42"/>
        <v>0</v>
      </c>
      <c r="CB93" s="18">
        <f t="shared" si="42"/>
        <v>0</v>
      </c>
      <c r="CC93" s="18">
        <f t="shared" si="42"/>
        <v>0</v>
      </c>
      <c r="CD93" s="18">
        <f t="shared" si="42"/>
        <v>0</v>
      </c>
      <c r="CE93" s="18">
        <f t="shared" si="42"/>
        <v>0</v>
      </c>
      <c r="CF93" s="18">
        <f t="shared" si="42"/>
        <v>0</v>
      </c>
      <c r="CG93" s="18">
        <f t="shared" si="42"/>
        <v>0</v>
      </c>
      <c r="CH93" s="18">
        <f t="shared" si="42"/>
        <v>0</v>
      </c>
      <c r="CI93" s="18">
        <f t="shared" si="42"/>
        <v>0</v>
      </c>
      <c r="CJ93" s="18">
        <f t="shared" si="42"/>
        <v>0</v>
      </c>
      <c r="CK93" s="18">
        <f t="shared" si="42"/>
        <v>433</v>
      </c>
      <c r="CL93" s="18">
        <f t="shared" si="42"/>
        <v>0</v>
      </c>
      <c r="CM93" s="18">
        <f t="shared" si="42"/>
        <v>0</v>
      </c>
      <c r="CN93" s="18">
        <f t="shared" si="42"/>
        <v>686.5</v>
      </c>
      <c r="CO93" s="18">
        <f t="shared" si="42"/>
        <v>0</v>
      </c>
      <c r="CP93" s="18">
        <f t="shared" si="42"/>
        <v>0</v>
      </c>
      <c r="CQ93" s="18">
        <f t="shared" si="42"/>
        <v>0</v>
      </c>
      <c r="CR93" s="18">
        <f t="shared" si="42"/>
        <v>0</v>
      </c>
      <c r="CS93" s="18">
        <f t="shared" si="42"/>
        <v>0</v>
      </c>
      <c r="CT93" s="18">
        <f t="shared" si="42"/>
        <v>0</v>
      </c>
      <c r="CU93" s="18">
        <f t="shared" si="42"/>
        <v>0</v>
      </c>
      <c r="CV93" s="18">
        <f t="shared" si="42"/>
        <v>0</v>
      </c>
      <c r="CW93" s="18">
        <f t="shared" si="42"/>
        <v>0</v>
      </c>
      <c r="CX93" s="18">
        <f t="shared" si="42"/>
        <v>0</v>
      </c>
      <c r="CY93" s="18">
        <f t="shared" si="42"/>
        <v>0</v>
      </c>
      <c r="CZ93" s="18">
        <f t="shared" si="42"/>
        <v>0</v>
      </c>
      <c r="DA93" s="18">
        <f t="shared" si="42"/>
        <v>0</v>
      </c>
      <c r="DB93" s="18">
        <f t="shared" si="42"/>
        <v>0</v>
      </c>
      <c r="DC93" s="18">
        <f t="shared" si="42"/>
        <v>0</v>
      </c>
      <c r="DD93" s="18">
        <f t="shared" si="42"/>
        <v>0</v>
      </c>
      <c r="DE93" s="18">
        <f t="shared" si="42"/>
        <v>0</v>
      </c>
      <c r="DF93" s="18">
        <f t="shared" si="42"/>
        <v>710.5</v>
      </c>
      <c r="DG93" s="18">
        <f t="shared" si="42"/>
        <v>0</v>
      </c>
      <c r="DH93" s="18">
        <f t="shared" si="42"/>
        <v>0</v>
      </c>
      <c r="DI93" s="18">
        <f t="shared" si="42"/>
        <v>0</v>
      </c>
      <c r="DJ93" s="18">
        <f t="shared" si="42"/>
        <v>0</v>
      </c>
      <c r="DK93" s="18">
        <f t="shared" si="42"/>
        <v>0</v>
      </c>
      <c r="DL93" s="18">
        <f t="shared" si="42"/>
        <v>0</v>
      </c>
      <c r="DM93" s="18">
        <f t="shared" si="42"/>
        <v>0</v>
      </c>
      <c r="DN93" s="18">
        <f t="shared" si="42"/>
        <v>0</v>
      </c>
      <c r="DO93" s="18">
        <f t="shared" si="42"/>
        <v>0</v>
      </c>
      <c r="DP93" s="18">
        <f t="shared" si="42"/>
        <v>0</v>
      </c>
      <c r="DQ93" s="18">
        <f t="shared" si="42"/>
        <v>0</v>
      </c>
      <c r="DR93" s="18">
        <f t="shared" si="42"/>
        <v>0</v>
      </c>
      <c r="DS93" s="18">
        <f t="shared" si="42"/>
        <v>0</v>
      </c>
      <c r="DT93" s="18">
        <f t="shared" si="42"/>
        <v>0</v>
      </c>
      <c r="DU93" s="18">
        <f t="shared" si="42"/>
        <v>0</v>
      </c>
      <c r="DV93" s="18">
        <f t="shared" si="42"/>
        <v>0</v>
      </c>
      <c r="DW93" s="18">
        <f t="shared" si="42"/>
        <v>0</v>
      </c>
      <c r="DX93" s="18">
        <f t="shared" si="42"/>
        <v>0</v>
      </c>
      <c r="DY93" s="18">
        <f t="shared" si="42"/>
        <v>0</v>
      </c>
      <c r="DZ93" s="18">
        <f t="shared" si="42"/>
        <v>0</v>
      </c>
      <c r="EA93" s="18">
        <f t="shared" si="42"/>
        <v>0</v>
      </c>
      <c r="EB93" s="18">
        <f t="shared" ref="EB93:FX93" si="43">EB24</f>
        <v>0</v>
      </c>
      <c r="EC93" s="18">
        <f t="shared" si="43"/>
        <v>0</v>
      </c>
      <c r="ED93" s="18">
        <f t="shared" si="43"/>
        <v>0</v>
      </c>
      <c r="EE93" s="18">
        <f t="shared" si="43"/>
        <v>0</v>
      </c>
      <c r="EF93" s="18">
        <f t="shared" si="43"/>
        <v>0</v>
      </c>
      <c r="EG93" s="18">
        <f t="shared" si="43"/>
        <v>0</v>
      </c>
      <c r="EH93" s="18">
        <f t="shared" si="43"/>
        <v>0</v>
      </c>
      <c r="EI93" s="18">
        <f t="shared" si="43"/>
        <v>158</v>
      </c>
      <c r="EJ93" s="18">
        <f t="shared" si="43"/>
        <v>0</v>
      </c>
      <c r="EK93" s="18">
        <f t="shared" si="43"/>
        <v>0</v>
      </c>
      <c r="EL93" s="18">
        <f t="shared" si="43"/>
        <v>0</v>
      </c>
      <c r="EM93" s="18">
        <f t="shared" si="43"/>
        <v>0</v>
      </c>
      <c r="EN93" s="18">
        <f t="shared" si="43"/>
        <v>0</v>
      </c>
      <c r="EO93" s="18">
        <f t="shared" si="43"/>
        <v>0</v>
      </c>
      <c r="EP93" s="18">
        <f t="shared" si="43"/>
        <v>0</v>
      </c>
      <c r="EQ93" s="18">
        <f t="shared" si="43"/>
        <v>0</v>
      </c>
      <c r="ER93" s="18">
        <f t="shared" si="43"/>
        <v>0</v>
      </c>
      <c r="ES93" s="18">
        <f t="shared" si="43"/>
        <v>0</v>
      </c>
      <c r="ET93" s="18">
        <f t="shared" si="43"/>
        <v>0</v>
      </c>
      <c r="EU93" s="18">
        <f t="shared" si="43"/>
        <v>0</v>
      </c>
      <c r="EV93" s="18">
        <f t="shared" si="43"/>
        <v>0</v>
      </c>
      <c r="EW93" s="18">
        <f t="shared" si="43"/>
        <v>0</v>
      </c>
      <c r="EX93" s="18">
        <f t="shared" si="43"/>
        <v>0</v>
      </c>
      <c r="EY93" s="18">
        <f t="shared" si="43"/>
        <v>0</v>
      </c>
      <c r="EZ93" s="18">
        <f t="shared" si="43"/>
        <v>0</v>
      </c>
      <c r="FA93" s="18">
        <f t="shared" si="43"/>
        <v>0</v>
      </c>
      <c r="FB93" s="18">
        <f t="shared" si="43"/>
        <v>0</v>
      </c>
      <c r="FC93" s="18">
        <f t="shared" si="43"/>
        <v>0</v>
      </c>
      <c r="FD93" s="18">
        <f t="shared" si="43"/>
        <v>0</v>
      </c>
      <c r="FE93" s="18">
        <f t="shared" si="43"/>
        <v>0</v>
      </c>
      <c r="FF93" s="18">
        <f t="shared" si="43"/>
        <v>0</v>
      </c>
      <c r="FG93" s="18">
        <f t="shared" si="43"/>
        <v>0</v>
      </c>
      <c r="FH93" s="18">
        <f t="shared" si="43"/>
        <v>0</v>
      </c>
      <c r="FI93" s="18">
        <f t="shared" si="43"/>
        <v>0</v>
      </c>
      <c r="FJ93" s="18">
        <f t="shared" si="43"/>
        <v>0</v>
      </c>
      <c r="FK93" s="18">
        <f t="shared" si="43"/>
        <v>0</v>
      </c>
      <c r="FL93" s="18">
        <f t="shared" si="43"/>
        <v>0</v>
      </c>
      <c r="FM93" s="18">
        <f t="shared" si="43"/>
        <v>0</v>
      </c>
      <c r="FN93" s="18">
        <f t="shared" si="43"/>
        <v>0</v>
      </c>
      <c r="FO93" s="18">
        <f t="shared" si="43"/>
        <v>0</v>
      </c>
      <c r="FP93" s="18">
        <f t="shared" si="43"/>
        <v>0</v>
      </c>
      <c r="FQ93" s="18">
        <f t="shared" si="43"/>
        <v>0</v>
      </c>
      <c r="FR93" s="18">
        <f t="shared" si="43"/>
        <v>0</v>
      </c>
      <c r="FS93" s="18">
        <f t="shared" si="43"/>
        <v>0</v>
      </c>
      <c r="FT93" s="18">
        <f t="shared" si="43"/>
        <v>0</v>
      </c>
      <c r="FU93" s="18">
        <f t="shared" si="43"/>
        <v>0</v>
      </c>
      <c r="FV93" s="18">
        <f t="shared" si="43"/>
        <v>0</v>
      </c>
      <c r="FW93" s="18">
        <f t="shared" si="43"/>
        <v>0</v>
      </c>
      <c r="FX93" s="18">
        <f t="shared" si="43"/>
        <v>0</v>
      </c>
      <c r="FY93" s="18"/>
      <c r="FZ93" s="18"/>
      <c r="GA93" s="18"/>
      <c r="GB93" s="12"/>
      <c r="GC93" s="12"/>
      <c r="GD93" s="12"/>
      <c r="GE93" s="12"/>
      <c r="GF93" s="12"/>
      <c r="GG93" s="19"/>
      <c r="GH93" s="16"/>
      <c r="GI93" s="16"/>
      <c r="GJ93" s="16"/>
      <c r="GK93" s="16"/>
      <c r="GL93" s="16"/>
      <c r="GM93" s="16"/>
      <c r="GN93" s="20"/>
      <c r="GO93" s="20"/>
    </row>
    <row r="94" spans="1:256" s="14" customFormat="1" x14ac:dyDescent="0.2">
      <c r="A94" s="4" t="s">
        <v>364</v>
      </c>
      <c r="B94" s="2" t="s">
        <v>365</v>
      </c>
      <c r="C94" s="18">
        <f t="shared" ref="C94:BN94" si="44">ROUND(C25*2*$A$80,1)</f>
        <v>0</v>
      </c>
      <c r="D94" s="18">
        <f t="shared" si="44"/>
        <v>11.9</v>
      </c>
      <c r="E94" s="18">
        <f t="shared" si="44"/>
        <v>7.2</v>
      </c>
      <c r="F94" s="18">
        <f t="shared" si="44"/>
        <v>7.1</v>
      </c>
      <c r="G94" s="18">
        <f t="shared" si="44"/>
        <v>0</v>
      </c>
      <c r="H94" s="18">
        <f t="shared" si="44"/>
        <v>0</v>
      </c>
      <c r="I94" s="18">
        <f t="shared" si="44"/>
        <v>4.2</v>
      </c>
      <c r="J94" s="18">
        <f t="shared" si="44"/>
        <v>0</v>
      </c>
      <c r="K94" s="18">
        <f t="shared" si="44"/>
        <v>0</v>
      </c>
      <c r="L94" s="18">
        <f t="shared" si="44"/>
        <v>0</v>
      </c>
      <c r="M94" s="18">
        <f t="shared" si="44"/>
        <v>0</v>
      </c>
      <c r="N94" s="18">
        <f t="shared" si="44"/>
        <v>0</v>
      </c>
      <c r="O94" s="18">
        <f t="shared" si="44"/>
        <v>0</v>
      </c>
      <c r="P94" s="18">
        <f t="shared" si="44"/>
        <v>0</v>
      </c>
      <c r="Q94" s="18">
        <f t="shared" si="44"/>
        <v>0</v>
      </c>
      <c r="R94" s="18">
        <f t="shared" si="44"/>
        <v>0</v>
      </c>
      <c r="S94" s="18">
        <f t="shared" si="44"/>
        <v>0</v>
      </c>
      <c r="T94" s="18">
        <f t="shared" si="44"/>
        <v>0</v>
      </c>
      <c r="U94" s="18">
        <f t="shared" si="44"/>
        <v>0</v>
      </c>
      <c r="V94" s="18">
        <f t="shared" si="44"/>
        <v>0</v>
      </c>
      <c r="W94" s="18">
        <f t="shared" si="44"/>
        <v>0</v>
      </c>
      <c r="X94" s="18">
        <f t="shared" si="44"/>
        <v>0</v>
      </c>
      <c r="Y94" s="18">
        <f t="shared" si="44"/>
        <v>0</v>
      </c>
      <c r="Z94" s="18">
        <f t="shared" si="44"/>
        <v>0</v>
      </c>
      <c r="AA94" s="18">
        <f t="shared" si="44"/>
        <v>0</v>
      </c>
      <c r="AB94" s="18">
        <f t="shared" si="44"/>
        <v>0</v>
      </c>
      <c r="AC94" s="18">
        <f t="shared" si="44"/>
        <v>0</v>
      </c>
      <c r="AD94" s="18">
        <f t="shared" si="44"/>
        <v>0</v>
      </c>
      <c r="AE94" s="18">
        <f t="shared" si="44"/>
        <v>0</v>
      </c>
      <c r="AF94" s="18">
        <f t="shared" si="44"/>
        <v>0</v>
      </c>
      <c r="AG94" s="18">
        <f t="shared" si="44"/>
        <v>0</v>
      </c>
      <c r="AH94" s="18">
        <f t="shared" si="44"/>
        <v>0</v>
      </c>
      <c r="AI94" s="18">
        <f t="shared" si="44"/>
        <v>0</v>
      </c>
      <c r="AJ94" s="18">
        <f t="shared" si="44"/>
        <v>0</v>
      </c>
      <c r="AK94" s="18">
        <f t="shared" si="44"/>
        <v>0</v>
      </c>
      <c r="AL94" s="18">
        <f t="shared" si="44"/>
        <v>0</v>
      </c>
      <c r="AM94" s="18">
        <f t="shared" si="44"/>
        <v>0</v>
      </c>
      <c r="AN94" s="18">
        <f t="shared" si="44"/>
        <v>0</v>
      </c>
      <c r="AO94" s="18">
        <f t="shared" si="44"/>
        <v>0</v>
      </c>
      <c r="AP94" s="18">
        <f t="shared" si="44"/>
        <v>0</v>
      </c>
      <c r="AQ94" s="18">
        <f t="shared" si="44"/>
        <v>0</v>
      </c>
      <c r="AR94" s="18">
        <f t="shared" si="44"/>
        <v>0</v>
      </c>
      <c r="AS94" s="18">
        <f t="shared" si="44"/>
        <v>2.5</v>
      </c>
      <c r="AT94" s="18">
        <f t="shared" si="44"/>
        <v>0</v>
      </c>
      <c r="AU94" s="18">
        <f t="shared" si="44"/>
        <v>0</v>
      </c>
      <c r="AV94" s="18">
        <f t="shared" si="44"/>
        <v>0</v>
      </c>
      <c r="AW94" s="18">
        <f t="shared" si="44"/>
        <v>0</v>
      </c>
      <c r="AX94" s="18">
        <f t="shared" si="44"/>
        <v>0</v>
      </c>
      <c r="AY94" s="18">
        <f t="shared" si="44"/>
        <v>0.6</v>
      </c>
      <c r="AZ94" s="18">
        <f t="shared" si="44"/>
        <v>0</v>
      </c>
      <c r="BA94" s="18">
        <f t="shared" si="44"/>
        <v>0</v>
      </c>
      <c r="BB94" s="18">
        <f t="shared" si="44"/>
        <v>0</v>
      </c>
      <c r="BC94" s="18">
        <f t="shared" si="44"/>
        <v>20.6</v>
      </c>
      <c r="BD94" s="18">
        <f t="shared" si="44"/>
        <v>0</v>
      </c>
      <c r="BE94" s="18">
        <f t="shared" si="44"/>
        <v>0</v>
      </c>
      <c r="BF94" s="18">
        <f t="shared" si="44"/>
        <v>0</v>
      </c>
      <c r="BG94" s="18">
        <f t="shared" si="44"/>
        <v>0</v>
      </c>
      <c r="BH94" s="18">
        <f t="shared" si="44"/>
        <v>0</v>
      </c>
      <c r="BI94" s="18">
        <f t="shared" si="44"/>
        <v>0</v>
      </c>
      <c r="BJ94" s="18">
        <f t="shared" si="44"/>
        <v>0</v>
      </c>
      <c r="BK94" s="18">
        <f t="shared" si="44"/>
        <v>0</v>
      </c>
      <c r="BL94" s="18">
        <f t="shared" si="44"/>
        <v>0</v>
      </c>
      <c r="BM94" s="18">
        <f t="shared" si="44"/>
        <v>0</v>
      </c>
      <c r="BN94" s="18">
        <f t="shared" si="44"/>
        <v>0</v>
      </c>
      <c r="BO94" s="18">
        <f t="shared" ref="BO94:DZ94" si="45">ROUND(BO25*2*$A$80,1)</f>
        <v>0</v>
      </c>
      <c r="BP94" s="18">
        <f t="shared" si="45"/>
        <v>0</v>
      </c>
      <c r="BQ94" s="18">
        <f t="shared" si="45"/>
        <v>2.8</v>
      </c>
      <c r="BR94" s="18">
        <f t="shared" si="45"/>
        <v>0</v>
      </c>
      <c r="BS94" s="18">
        <f t="shared" si="45"/>
        <v>0</v>
      </c>
      <c r="BT94" s="18">
        <f t="shared" si="45"/>
        <v>0</v>
      </c>
      <c r="BU94" s="18">
        <f t="shared" si="45"/>
        <v>0</v>
      </c>
      <c r="BV94" s="18">
        <f t="shared" si="45"/>
        <v>0</v>
      </c>
      <c r="BW94" s="18">
        <f t="shared" si="45"/>
        <v>0</v>
      </c>
      <c r="BX94" s="18">
        <f t="shared" si="45"/>
        <v>0</v>
      </c>
      <c r="BY94" s="18">
        <f t="shared" si="45"/>
        <v>0</v>
      </c>
      <c r="BZ94" s="18">
        <f t="shared" si="45"/>
        <v>0</v>
      </c>
      <c r="CA94" s="18">
        <f t="shared" si="45"/>
        <v>0</v>
      </c>
      <c r="CB94" s="18">
        <f t="shared" si="45"/>
        <v>0</v>
      </c>
      <c r="CC94" s="18">
        <f t="shared" si="45"/>
        <v>0</v>
      </c>
      <c r="CD94" s="18">
        <f t="shared" si="45"/>
        <v>0</v>
      </c>
      <c r="CE94" s="18">
        <f t="shared" si="45"/>
        <v>0</v>
      </c>
      <c r="CF94" s="18">
        <f t="shared" si="45"/>
        <v>0</v>
      </c>
      <c r="CG94" s="18">
        <f t="shared" si="45"/>
        <v>0</v>
      </c>
      <c r="CH94" s="18">
        <f t="shared" si="45"/>
        <v>0</v>
      </c>
      <c r="CI94" s="18">
        <f t="shared" si="45"/>
        <v>0</v>
      </c>
      <c r="CJ94" s="18">
        <f t="shared" si="45"/>
        <v>0</v>
      </c>
      <c r="CK94" s="18">
        <f t="shared" si="45"/>
        <v>0</v>
      </c>
      <c r="CL94" s="18">
        <f t="shared" si="45"/>
        <v>0</v>
      </c>
      <c r="CM94" s="18">
        <f t="shared" si="45"/>
        <v>0</v>
      </c>
      <c r="CN94" s="18">
        <f t="shared" si="45"/>
        <v>11.7</v>
      </c>
      <c r="CO94" s="18">
        <f t="shared" si="45"/>
        <v>0</v>
      </c>
      <c r="CP94" s="18">
        <f t="shared" si="45"/>
        <v>0</v>
      </c>
      <c r="CQ94" s="18">
        <f t="shared" si="45"/>
        <v>0</v>
      </c>
      <c r="CR94" s="18">
        <f t="shared" si="45"/>
        <v>0</v>
      </c>
      <c r="CS94" s="18">
        <f t="shared" si="45"/>
        <v>0</v>
      </c>
      <c r="CT94" s="18">
        <f t="shared" si="45"/>
        <v>0</v>
      </c>
      <c r="CU94" s="18">
        <f t="shared" si="45"/>
        <v>0</v>
      </c>
      <c r="CV94" s="18">
        <f t="shared" si="45"/>
        <v>0</v>
      </c>
      <c r="CW94" s="18">
        <f t="shared" si="45"/>
        <v>0</v>
      </c>
      <c r="CX94" s="18">
        <f t="shared" si="45"/>
        <v>0</v>
      </c>
      <c r="CY94" s="18">
        <f t="shared" si="45"/>
        <v>0</v>
      </c>
      <c r="CZ94" s="18">
        <f t="shared" si="45"/>
        <v>0</v>
      </c>
      <c r="DA94" s="18">
        <f t="shared" si="45"/>
        <v>0</v>
      </c>
      <c r="DB94" s="18">
        <f t="shared" si="45"/>
        <v>0</v>
      </c>
      <c r="DC94" s="18">
        <f t="shared" si="45"/>
        <v>0</v>
      </c>
      <c r="DD94" s="18">
        <f t="shared" si="45"/>
        <v>0</v>
      </c>
      <c r="DE94" s="18">
        <f t="shared" si="45"/>
        <v>0</v>
      </c>
      <c r="DF94" s="18">
        <f t="shared" si="45"/>
        <v>7.1</v>
      </c>
      <c r="DG94" s="18">
        <f t="shared" si="45"/>
        <v>0</v>
      </c>
      <c r="DH94" s="18">
        <f t="shared" si="45"/>
        <v>0</v>
      </c>
      <c r="DI94" s="18">
        <f t="shared" si="45"/>
        <v>0</v>
      </c>
      <c r="DJ94" s="18">
        <f t="shared" si="45"/>
        <v>0</v>
      </c>
      <c r="DK94" s="18">
        <f t="shared" si="45"/>
        <v>0</v>
      </c>
      <c r="DL94" s="18">
        <f t="shared" si="45"/>
        <v>0</v>
      </c>
      <c r="DM94" s="18">
        <f t="shared" si="45"/>
        <v>0</v>
      </c>
      <c r="DN94" s="18">
        <f t="shared" si="45"/>
        <v>0</v>
      </c>
      <c r="DO94" s="18">
        <f t="shared" si="45"/>
        <v>0</v>
      </c>
      <c r="DP94" s="18">
        <f t="shared" si="45"/>
        <v>0</v>
      </c>
      <c r="DQ94" s="18">
        <f t="shared" si="45"/>
        <v>0</v>
      </c>
      <c r="DR94" s="18">
        <f t="shared" si="45"/>
        <v>0</v>
      </c>
      <c r="DS94" s="18">
        <f t="shared" si="45"/>
        <v>0</v>
      </c>
      <c r="DT94" s="18">
        <f t="shared" si="45"/>
        <v>0</v>
      </c>
      <c r="DU94" s="18">
        <f t="shared" si="45"/>
        <v>0</v>
      </c>
      <c r="DV94" s="18">
        <f t="shared" si="45"/>
        <v>0</v>
      </c>
      <c r="DW94" s="18">
        <f t="shared" si="45"/>
        <v>0</v>
      </c>
      <c r="DX94" s="18">
        <f t="shared" si="45"/>
        <v>0</v>
      </c>
      <c r="DY94" s="18">
        <f t="shared" si="45"/>
        <v>0</v>
      </c>
      <c r="DZ94" s="18">
        <f t="shared" si="45"/>
        <v>0</v>
      </c>
      <c r="EA94" s="18">
        <f t="shared" ref="EA94:FX94" si="46">ROUND(EA25*2*$A$80,1)</f>
        <v>0</v>
      </c>
      <c r="EB94" s="18">
        <f t="shared" si="46"/>
        <v>0</v>
      </c>
      <c r="EC94" s="18">
        <f t="shared" si="46"/>
        <v>0</v>
      </c>
      <c r="ED94" s="18">
        <f t="shared" si="46"/>
        <v>0</v>
      </c>
      <c r="EE94" s="18">
        <f t="shared" si="46"/>
        <v>0</v>
      </c>
      <c r="EF94" s="18">
        <f t="shared" si="46"/>
        <v>0</v>
      </c>
      <c r="EG94" s="18">
        <f t="shared" si="46"/>
        <v>0</v>
      </c>
      <c r="EH94" s="18">
        <f t="shared" si="46"/>
        <v>0</v>
      </c>
      <c r="EI94" s="18">
        <f t="shared" si="46"/>
        <v>0</v>
      </c>
      <c r="EJ94" s="18">
        <f t="shared" si="46"/>
        <v>0</v>
      </c>
      <c r="EK94" s="18">
        <f t="shared" si="46"/>
        <v>0</v>
      </c>
      <c r="EL94" s="18">
        <f t="shared" si="46"/>
        <v>0</v>
      </c>
      <c r="EM94" s="18">
        <f t="shared" si="46"/>
        <v>0</v>
      </c>
      <c r="EN94" s="18">
        <f t="shared" si="46"/>
        <v>0</v>
      </c>
      <c r="EO94" s="18">
        <f t="shared" si="46"/>
        <v>0</v>
      </c>
      <c r="EP94" s="18">
        <f t="shared" si="46"/>
        <v>0</v>
      </c>
      <c r="EQ94" s="18">
        <f t="shared" si="46"/>
        <v>0</v>
      </c>
      <c r="ER94" s="18">
        <f t="shared" si="46"/>
        <v>0</v>
      </c>
      <c r="ES94" s="18">
        <f t="shared" si="46"/>
        <v>0</v>
      </c>
      <c r="ET94" s="18">
        <f t="shared" si="46"/>
        <v>0</v>
      </c>
      <c r="EU94" s="18">
        <f t="shared" si="46"/>
        <v>0</v>
      </c>
      <c r="EV94" s="18">
        <f t="shared" si="46"/>
        <v>0</v>
      </c>
      <c r="EW94" s="18">
        <f t="shared" si="46"/>
        <v>0</v>
      </c>
      <c r="EX94" s="18">
        <f t="shared" si="46"/>
        <v>0</v>
      </c>
      <c r="EY94" s="18">
        <f t="shared" si="46"/>
        <v>0</v>
      </c>
      <c r="EZ94" s="18">
        <f t="shared" si="46"/>
        <v>0</v>
      </c>
      <c r="FA94" s="18">
        <f t="shared" si="46"/>
        <v>0</v>
      </c>
      <c r="FB94" s="18">
        <f t="shared" si="46"/>
        <v>0</v>
      </c>
      <c r="FC94" s="18">
        <f t="shared" si="46"/>
        <v>0</v>
      </c>
      <c r="FD94" s="18">
        <f t="shared" si="46"/>
        <v>0</v>
      </c>
      <c r="FE94" s="18">
        <f t="shared" si="46"/>
        <v>0</v>
      </c>
      <c r="FF94" s="18">
        <f t="shared" si="46"/>
        <v>0</v>
      </c>
      <c r="FG94" s="18">
        <f t="shared" si="46"/>
        <v>0</v>
      </c>
      <c r="FH94" s="18">
        <f t="shared" si="46"/>
        <v>0</v>
      </c>
      <c r="FI94" s="18">
        <f t="shared" si="46"/>
        <v>0</v>
      </c>
      <c r="FJ94" s="18">
        <f t="shared" si="46"/>
        <v>0</v>
      </c>
      <c r="FK94" s="18">
        <f t="shared" si="46"/>
        <v>0</v>
      </c>
      <c r="FL94" s="18">
        <f t="shared" si="46"/>
        <v>0</v>
      </c>
      <c r="FM94" s="18">
        <f t="shared" si="46"/>
        <v>0</v>
      </c>
      <c r="FN94" s="18">
        <f t="shared" si="46"/>
        <v>0</v>
      </c>
      <c r="FO94" s="18">
        <f t="shared" si="46"/>
        <v>0</v>
      </c>
      <c r="FP94" s="18">
        <f t="shared" si="46"/>
        <v>0</v>
      </c>
      <c r="FQ94" s="18">
        <f t="shared" si="46"/>
        <v>0</v>
      </c>
      <c r="FR94" s="18">
        <f t="shared" si="46"/>
        <v>0</v>
      </c>
      <c r="FS94" s="18">
        <f t="shared" si="46"/>
        <v>0</v>
      </c>
      <c r="FT94" s="18">
        <f t="shared" si="46"/>
        <v>0</v>
      </c>
      <c r="FU94" s="18">
        <f t="shared" si="46"/>
        <v>0</v>
      </c>
      <c r="FV94" s="18">
        <f t="shared" si="46"/>
        <v>0</v>
      </c>
      <c r="FW94" s="18">
        <f t="shared" si="46"/>
        <v>0</v>
      </c>
      <c r="FX94" s="18">
        <f t="shared" si="46"/>
        <v>0</v>
      </c>
      <c r="FY94" s="17">
        <f>SUM(C94:FX94)</f>
        <v>75.7</v>
      </c>
      <c r="FZ94" s="18"/>
      <c r="GA94" s="18"/>
      <c r="GB94" s="18"/>
      <c r="GC94" s="18"/>
      <c r="GD94" s="18"/>
      <c r="GE94" s="18"/>
      <c r="GF94" s="19"/>
      <c r="GG94" s="19"/>
      <c r="GH94" s="16"/>
      <c r="GI94" s="16"/>
      <c r="GJ94" s="16"/>
      <c r="GK94" s="16"/>
      <c r="GL94" s="16"/>
      <c r="GM94" s="16"/>
      <c r="GN94" s="20"/>
      <c r="GO94" s="20"/>
    </row>
    <row r="95" spans="1:256" s="14" customFormat="1" x14ac:dyDescent="0.2">
      <c r="A95" s="93" t="s">
        <v>366</v>
      </c>
      <c r="B95" s="94" t="s">
        <v>367</v>
      </c>
      <c r="C95" s="34">
        <f>IF(AND((C87+C90+C91+C92+C93+C94)&lt;50,(C7=0)),50,(C87+C90+C91+C92+C93+C94))</f>
        <v>6128.2</v>
      </c>
      <c r="D95" s="34">
        <f t="shared" ref="D95:BO95" si="47">IF(AND((D87+D90+D91+D92+D93+D94)&lt;50,(D7=0)),50,(D87+D90+D91+D92+D93+D94))</f>
        <v>39804.300000000003</v>
      </c>
      <c r="E95" s="34">
        <f t="shared" si="47"/>
        <v>7736.8</v>
      </c>
      <c r="F95" s="34">
        <f t="shared" si="47"/>
        <v>16626.899999999998</v>
      </c>
      <c r="G95" s="34">
        <f t="shared" si="47"/>
        <v>1004.5</v>
      </c>
      <c r="H95" s="34">
        <f t="shared" si="47"/>
        <v>988.3</v>
      </c>
      <c r="I95" s="34">
        <f t="shared" si="47"/>
        <v>10262.6</v>
      </c>
      <c r="J95" s="34">
        <f t="shared" si="47"/>
        <v>2081.8000000000002</v>
      </c>
      <c r="K95" s="34">
        <f t="shared" si="47"/>
        <v>308.5</v>
      </c>
      <c r="L95" s="34">
        <f t="shared" si="47"/>
        <v>2747.5</v>
      </c>
      <c r="M95" s="34">
        <f t="shared" si="47"/>
        <v>1468.8999999999999</v>
      </c>
      <c r="N95" s="34">
        <f t="shared" si="47"/>
        <v>51186.5</v>
      </c>
      <c r="O95" s="34">
        <f t="shared" si="47"/>
        <v>14857.6</v>
      </c>
      <c r="P95" s="34">
        <f t="shared" si="47"/>
        <v>158.9</v>
      </c>
      <c r="Q95" s="34">
        <f t="shared" si="47"/>
        <v>38045.199999999997</v>
      </c>
      <c r="R95" s="34">
        <f t="shared" si="47"/>
        <v>451.8</v>
      </c>
      <c r="S95" s="34">
        <f t="shared" si="47"/>
        <v>1408.5</v>
      </c>
      <c r="T95" s="34">
        <f t="shared" si="47"/>
        <v>141.6</v>
      </c>
      <c r="U95" s="34">
        <f t="shared" si="47"/>
        <v>56.6</v>
      </c>
      <c r="V95" s="34">
        <f t="shared" si="47"/>
        <v>267.2</v>
      </c>
      <c r="W95" s="34">
        <f t="shared" si="47"/>
        <v>56.8</v>
      </c>
      <c r="X95" s="34">
        <f t="shared" si="47"/>
        <v>50</v>
      </c>
      <c r="Y95" s="34">
        <f t="shared" si="47"/>
        <v>503.29999999999995</v>
      </c>
      <c r="Z95" s="34">
        <f t="shared" si="47"/>
        <v>259.7</v>
      </c>
      <c r="AA95" s="34">
        <f t="shared" si="47"/>
        <v>28011.8</v>
      </c>
      <c r="AB95" s="34">
        <f t="shared" si="47"/>
        <v>28837.200000000001</v>
      </c>
      <c r="AC95" s="34">
        <f t="shared" si="47"/>
        <v>909.6</v>
      </c>
      <c r="AD95" s="34">
        <f t="shared" si="47"/>
        <v>1100.9000000000001</v>
      </c>
      <c r="AE95" s="34">
        <f t="shared" si="47"/>
        <v>110.6</v>
      </c>
      <c r="AF95" s="34">
        <f t="shared" si="47"/>
        <v>169.9</v>
      </c>
      <c r="AG95" s="34">
        <f t="shared" si="47"/>
        <v>878.7</v>
      </c>
      <c r="AH95" s="34">
        <f t="shared" si="47"/>
        <v>1022.8</v>
      </c>
      <c r="AI95" s="34">
        <f t="shared" si="47"/>
        <v>372.9</v>
      </c>
      <c r="AJ95" s="34">
        <f t="shared" si="47"/>
        <v>228.70000000000002</v>
      </c>
      <c r="AK95" s="34">
        <f t="shared" si="47"/>
        <v>212.1</v>
      </c>
      <c r="AL95" s="34">
        <f t="shared" si="47"/>
        <v>265.60000000000002</v>
      </c>
      <c r="AM95" s="34">
        <f t="shared" si="47"/>
        <v>470.09999999999997</v>
      </c>
      <c r="AN95" s="34">
        <f t="shared" si="47"/>
        <v>406.6</v>
      </c>
      <c r="AO95" s="34">
        <f t="shared" si="47"/>
        <v>4954</v>
      </c>
      <c r="AP95" s="34">
        <f t="shared" si="47"/>
        <v>80328.600000000006</v>
      </c>
      <c r="AQ95" s="34">
        <f t="shared" si="47"/>
        <v>264.10000000000002</v>
      </c>
      <c r="AR95" s="34">
        <f t="shared" si="47"/>
        <v>59461.7</v>
      </c>
      <c r="AS95" s="34">
        <f t="shared" si="47"/>
        <v>6453.4</v>
      </c>
      <c r="AT95" s="34">
        <f t="shared" si="47"/>
        <v>2485.4</v>
      </c>
      <c r="AU95" s="34">
        <f t="shared" si="47"/>
        <v>339.79999999999995</v>
      </c>
      <c r="AV95" s="34">
        <f t="shared" si="47"/>
        <v>297.89999999999998</v>
      </c>
      <c r="AW95" s="34">
        <f t="shared" si="47"/>
        <v>200.4</v>
      </c>
      <c r="AX95" s="34">
        <f t="shared" si="47"/>
        <v>50</v>
      </c>
      <c r="AY95" s="34">
        <f t="shared" si="47"/>
        <v>550.5</v>
      </c>
      <c r="AZ95" s="34">
        <f t="shared" si="47"/>
        <v>10848.4</v>
      </c>
      <c r="BA95" s="34">
        <f t="shared" si="47"/>
        <v>8696.4</v>
      </c>
      <c r="BB95" s="34">
        <f t="shared" si="47"/>
        <v>7569.1</v>
      </c>
      <c r="BC95" s="34">
        <f t="shared" si="47"/>
        <v>30079.200000000001</v>
      </c>
      <c r="BD95" s="34">
        <f t="shared" si="47"/>
        <v>4840.7</v>
      </c>
      <c r="BE95" s="34">
        <f t="shared" si="47"/>
        <v>1422.3</v>
      </c>
      <c r="BF95" s="34">
        <f t="shared" si="47"/>
        <v>22933.9</v>
      </c>
      <c r="BG95" s="34">
        <f t="shared" si="47"/>
        <v>929</v>
      </c>
      <c r="BH95" s="34">
        <f t="shared" si="47"/>
        <v>630.9</v>
      </c>
      <c r="BI95" s="34">
        <f t="shared" si="47"/>
        <v>226.4</v>
      </c>
      <c r="BJ95" s="34">
        <f t="shared" si="47"/>
        <v>5876.3</v>
      </c>
      <c r="BK95" s="34">
        <f t="shared" si="47"/>
        <v>14327.3</v>
      </c>
      <c r="BL95" s="34">
        <f t="shared" si="47"/>
        <v>168.7</v>
      </c>
      <c r="BM95" s="34">
        <f t="shared" si="47"/>
        <v>285.5</v>
      </c>
      <c r="BN95" s="34">
        <f t="shared" si="47"/>
        <v>3709.7999999999997</v>
      </c>
      <c r="BO95" s="34">
        <f t="shared" si="47"/>
        <v>1560.2</v>
      </c>
      <c r="BP95" s="34">
        <f t="shared" ref="BP95:EA95" si="48">IF(AND((BP87+BP90+BP91+BP92+BP93+BP94)&lt;50,(BP7=0)),50,(BP87+BP90+BP91+BP92+BP93+BP94))</f>
        <v>205.8</v>
      </c>
      <c r="BQ95" s="34">
        <f t="shared" si="48"/>
        <v>5604.2</v>
      </c>
      <c r="BR95" s="34">
        <f t="shared" si="48"/>
        <v>4632.1000000000004</v>
      </c>
      <c r="BS95" s="34">
        <f t="shared" si="48"/>
        <v>1054.3</v>
      </c>
      <c r="BT95" s="34">
        <f t="shared" si="48"/>
        <v>373</v>
      </c>
      <c r="BU95" s="34">
        <f t="shared" si="48"/>
        <v>441.2</v>
      </c>
      <c r="BV95" s="34">
        <f t="shared" si="48"/>
        <v>1232.6999999999998</v>
      </c>
      <c r="BW95" s="34">
        <f t="shared" si="48"/>
        <v>1814.3</v>
      </c>
      <c r="BX95" s="34">
        <f t="shared" si="48"/>
        <v>76.400000000000006</v>
      </c>
      <c r="BY95" s="34">
        <f t="shared" si="48"/>
        <v>526.5</v>
      </c>
      <c r="BZ95" s="34">
        <f t="shared" si="48"/>
        <v>212.1</v>
      </c>
      <c r="CA95" s="34">
        <f t="shared" si="48"/>
        <v>192.7</v>
      </c>
      <c r="CB95" s="34">
        <f t="shared" si="48"/>
        <v>80597.900000000009</v>
      </c>
      <c r="CC95" s="34">
        <f t="shared" si="48"/>
        <v>166.70000000000002</v>
      </c>
      <c r="CD95" s="34">
        <f t="shared" si="48"/>
        <v>73.8</v>
      </c>
      <c r="CE95" s="34">
        <f t="shared" si="48"/>
        <v>164.5</v>
      </c>
      <c r="CF95" s="34">
        <f t="shared" si="48"/>
        <v>116.1</v>
      </c>
      <c r="CG95" s="34">
        <f t="shared" si="48"/>
        <v>164.79999999999998</v>
      </c>
      <c r="CH95" s="34">
        <f t="shared" si="48"/>
        <v>125.1</v>
      </c>
      <c r="CI95" s="34">
        <f t="shared" si="48"/>
        <v>730.2</v>
      </c>
      <c r="CJ95" s="34">
        <f t="shared" si="48"/>
        <v>1054.3</v>
      </c>
      <c r="CK95" s="34">
        <f t="shared" si="48"/>
        <v>4783.5999999999995</v>
      </c>
      <c r="CL95" s="34">
        <f t="shared" si="48"/>
        <v>1313.3</v>
      </c>
      <c r="CM95" s="34">
        <f t="shared" si="48"/>
        <v>745.3</v>
      </c>
      <c r="CN95" s="34">
        <f t="shared" si="48"/>
        <v>27391.8</v>
      </c>
      <c r="CO95" s="34">
        <f t="shared" si="48"/>
        <v>15041.6</v>
      </c>
      <c r="CP95" s="34">
        <f t="shared" si="48"/>
        <v>1088.6000000000001</v>
      </c>
      <c r="CQ95" s="34">
        <f t="shared" si="48"/>
        <v>1282.7</v>
      </c>
      <c r="CR95" s="34">
        <f t="shared" si="48"/>
        <v>188.3</v>
      </c>
      <c r="CS95" s="34">
        <f t="shared" si="48"/>
        <v>359.5</v>
      </c>
      <c r="CT95" s="34">
        <f t="shared" si="48"/>
        <v>95</v>
      </c>
      <c r="CU95" s="34">
        <f t="shared" si="48"/>
        <v>38.299999999999997</v>
      </c>
      <c r="CV95" s="34">
        <f t="shared" si="48"/>
        <v>51.199999999999996</v>
      </c>
      <c r="CW95" s="34">
        <f t="shared" si="48"/>
        <v>159.9</v>
      </c>
      <c r="CX95" s="34">
        <f t="shared" si="48"/>
        <v>462.7</v>
      </c>
      <c r="CY95" s="34">
        <f t="shared" si="48"/>
        <v>39.700000000000003</v>
      </c>
      <c r="CZ95" s="34">
        <f t="shared" si="48"/>
        <v>2226.3999999999996</v>
      </c>
      <c r="DA95" s="34">
        <f t="shared" si="48"/>
        <v>190.2</v>
      </c>
      <c r="DB95" s="34">
        <f t="shared" si="48"/>
        <v>314.2</v>
      </c>
      <c r="DC95" s="34">
        <f t="shared" si="48"/>
        <v>182.1</v>
      </c>
      <c r="DD95" s="34">
        <f t="shared" si="48"/>
        <v>132.5</v>
      </c>
      <c r="DE95" s="34">
        <f t="shared" si="48"/>
        <v>449.7</v>
      </c>
      <c r="DF95" s="34">
        <f t="shared" si="48"/>
        <v>21597.299999999996</v>
      </c>
      <c r="DG95" s="34">
        <f t="shared" si="48"/>
        <v>85.3</v>
      </c>
      <c r="DH95" s="34">
        <f t="shared" si="48"/>
        <v>2168.4</v>
      </c>
      <c r="DI95" s="34">
        <f t="shared" si="48"/>
        <v>2728</v>
      </c>
      <c r="DJ95" s="34">
        <f t="shared" si="48"/>
        <v>700</v>
      </c>
      <c r="DK95" s="34">
        <f t="shared" si="48"/>
        <v>381.8</v>
      </c>
      <c r="DL95" s="34">
        <f t="shared" si="48"/>
        <v>5946.6</v>
      </c>
      <c r="DM95" s="34">
        <f t="shared" si="48"/>
        <v>287.8</v>
      </c>
      <c r="DN95" s="34">
        <f t="shared" si="48"/>
        <v>1477.9</v>
      </c>
      <c r="DO95" s="34">
        <f t="shared" si="48"/>
        <v>2980.8</v>
      </c>
      <c r="DP95" s="34">
        <f t="shared" si="48"/>
        <v>199</v>
      </c>
      <c r="DQ95" s="34">
        <f t="shared" si="48"/>
        <v>501.4</v>
      </c>
      <c r="DR95" s="34">
        <f t="shared" si="48"/>
        <v>1314.7</v>
      </c>
      <c r="DS95" s="34">
        <f t="shared" si="48"/>
        <v>807.6</v>
      </c>
      <c r="DT95" s="34">
        <f t="shared" si="48"/>
        <v>151.30000000000001</v>
      </c>
      <c r="DU95" s="34">
        <f t="shared" si="48"/>
        <v>409.3</v>
      </c>
      <c r="DV95" s="34">
        <f t="shared" si="48"/>
        <v>212.8</v>
      </c>
      <c r="DW95" s="34">
        <f t="shared" si="48"/>
        <v>349.1</v>
      </c>
      <c r="DX95" s="34">
        <f t="shared" si="48"/>
        <v>189</v>
      </c>
      <c r="DY95" s="34">
        <f t="shared" si="48"/>
        <v>324.7</v>
      </c>
      <c r="DZ95" s="34">
        <f t="shared" si="48"/>
        <v>1030</v>
      </c>
      <c r="EA95" s="34">
        <f t="shared" si="48"/>
        <v>529.79999999999995</v>
      </c>
      <c r="EB95" s="34">
        <f t="shared" ref="EB95:FX95" si="49">IF(AND((EB87+EB90+EB91+EB92+EB93+EB94)&lt;50,(EB7=0)),50,(EB87+EB90+EB91+EB92+EB93+EB94))</f>
        <v>581.19999999999993</v>
      </c>
      <c r="EC95" s="34">
        <f t="shared" si="49"/>
        <v>293.7</v>
      </c>
      <c r="ED95" s="34">
        <f t="shared" si="49"/>
        <v>1646.5</v>
      </c>
      <c r="EE95" s="34">
        <f t="shared" si="49"/>
        <v>210.29999999999998</v>
      </c>
      <c r="EF95" s="34">
        <f t="shared" si="49"/>
        <v>1562.5</v>
      </c>
      <c r="EG95" s="34">
        <f t="shared" si="49"/>
        <v>274.8</v>
      </c>
      <c r="EH95" s="34">
        <f t="shared" si="49"/>
        <v>214.6</v>
      </c>
      <c r="EI95" s="34">
        <f t="shared" si="49"/>
        <v>17060.300000000003</v>
      </c>
      <c r="EJ95" s="34">
        <f t="shared" si="49"/>
        <v>8819.9</v>
      </c>
      <c r="EK95" s="34">
        <f t="shared" si="49"/>
        <v>649</v>
      </c>
      <c r="EL95" s="34">
        <f t="shared" si="49"/>
        <v>485.3</v>
      </c>
      <c r="EM95" s="34">
        <f t="shared" si="49"/>
        <v>525.90000000000009</v>
      </c>
      <c r="EN95" s="34">
        <f t="shared" si="49"/>
        <v>1019.3</v>
      </c>
      <c r="EO95" s="34">
        <f t="shared" si="49"/>
        <v>461.20000000000005</v>
      </c>
      <c r="EP95" s="34">
        <f t="shared" si="49"/>
        <v>372.7</v>
      </c>
      <c r="EQ95" s="34">
        <f t="shared" si="49"/>
        <v>2342.9</v>
      </c>
      <c r="ER95" s="34">
        <f t="shared" si="49"/>
        <v>377.40000000000003</v>
      </c>
      <c r="ES95" s="34">
        <f t="shared" si="49"/>
        <v>123.9</v>
      </c>
      <c r="ET95" s="34">
        <f t="shared" si="49"/>
        <v>193.6</v>
      </c>
      <c r="EU95" s="34">
        <f t="shared" si="49"/>
        <v>624.79999999999995</v>
      </c>
      <c r="EV95" s="34">
        <f t="shared" si="49"/>
        <v>65.8</v>
      </c>
      <c r="EW95" s="34">
        <f t="shared" si="49"/>
        <v>803.5</v>
      </c>
      <c r="EX95" s="34">
        <f t="shared" si="49"/>
        <v>255.8</v>
      </c>
      <c r="EY95" s="34">
        <f t="shared" si="49"/>
        <v>241.4</v>
      </c>
      <c r="EZ95" s="34">
        <f t="shared" si="49"/>
        <v>121.3</v>
      </c>
      <c r="FA95" s="34">
        <f t="shared" si="49"/>
        <v>3049</v>
      </c>
      <c r="FB95" s="34">
        <f t="shared" si="49"/>
        <v>369.3</v>
      </c>
      <c r="FC95" s="34">
        <f t="shared" si="49"/>
        <v>2539</v>
      </c>
      <c r="FD95" s="34">
        <f t="shared" si="49"/>
        <v>350.7</v>
      </c>
      <c r="FE95" s="34">
        <f t="shared" si="49"/>
        <v>109.6</v>
      </c>
      <c r="FF95" s="34">
        <f t="shared" si="49"/>
        <v>192.8</v>
      </c>
      <c r="FG95" s="34">
        <f t="shared" si="49"/>
        <v>116.8</v>
      </c>
      <c r="FH95" s="34">
        <f t="shared" si="49"/>
        <v>88.9</v>
      </c>
      <c r="FI95" s="34">
        <f t="shared" si="49"/>
        <v>1800.3999999999999</v>
      </c>
      <c r="FJ95" s="34">
        <f t="shared" si="49"/>
        <v>1823</v>
      </c>
      <c r="FK95" s="34">
        <f t="shared" si="49"/>
        <v>2169.9</v>
      </c>
      <c r="FL95" s="34">
        <f t="shared" si="49"/>
        <v>4568.8</v>
      </c>
      <c r="FM95" s="34">
        <f t="shared" si="49"/>
        <v>3322.4</v>
      </c>
      <c r="FN95" s="34">
        <f t="shared" si="49"/>
        <v>19765.900000000001</v>
      </c>
      <c r="FO95" s="34">
        <f t="shared" si="49"/>
        <v>1097.4000000000001</v>
      </c>
      <c r="FP95" s="34">
        <f t="shared" si="49"/>
        <v>2246.6000000000004</v>
      </c>
      <c r="FQ95" s="34">
        <f t="shared" si="49"/>
        <v>797.69999999999993</v>
      </c>
      <c r="FR95" s="34">
        <f t="shared" si="49"/>
        <v>152.5</v>
      </c>
      <c r="FS95" s="34">
        <f t="shared" si="49"/>
        <v>184.6</v>
      </c>
      <c r="FT95" s="34">
        <f t="shared" si="49"/>
        <v>83.6</v>
      </c>
      <c r="FU95" s="34">
        <f t="shared" si="49"/>
        <v>772.19999999999993</v>
      </c>
      <c r="FV95" s="34">
        <f t="shared" si="49"/>
        <v>675.5</v>
      </c>
      <c r="FW95" s="34">
        <f t="shared" si="49"/>
        <v>155.4</v>
      </c>
      <c r="FX95" s="34">
        <f t="shared" si="49"/>
        <v>73.3</v>
      </c>
      <c r="FY95" s="17">
        <f>SUM(C93:FX93)</f>
        <v>9332</v>
      </c>
      <c r="FZ95" s="18">
        <f t="shared" ref="FZ95:FZ102" si="50">SUM(C95:FX95)</f>
        <v>815390.20000000077</v>
      </c>
      <c r="GA95" s="18"/>
      <c r="GB95" s="18"/>
      <c r="GC95" s="18"/>
      <c r="GD95" s="18"/>
      <c r="GE95" s="18"/>
      <c r="GF95" s="19"/>
      <c r="GG95" s="19"/>
      <c r="GH95" s="16"/>
      <c r="GI95" s="16"/>
      <c r="GJ95" s="16"/>
      <c r="GK95" s="16"/>
      <c r="GL95" s="16"/>
      <c r="GM95" s="16"/>
      <c r="GN95" s="20"/>
      <c r="GO95" s="20"/>
    </row>
    <row r="96" spans="1:256" s="14" customFormat="1" x14ac:dyDescent="0.2">
      <c r="A96" s="4" t="s">
        <v>368</v>
      </c>
      <c r="B96" s="2" t="s">
        <v>369</v>
      </c>
      <c r="C96" s="18">
        <f t="shared" ref="C96:BN96" si="51">C8</f>
        <v>6</v>
      </c>
      <c r="D96" s="18">
        <f t="shared" si="51"/>
        <v>0</v>
      </c>
      <c r="E96" s="18">
        <f t="shared" si="51"/>
        <v>0</v>
      </c>
      <c r="F96" s="18">
        <f t="shared" si="51"/>
        <v>0</v>
      </c>
      <c r="G96" s="18">
        <f t="shared" si="51"/>
        <v>0</v>
      </c>
      <c r="H96" s="18">
        <f t="shared" si="51"/>
        <v>4</v>
      </c>
      <c r="I96" s="18">
        <f t="shared" si="51"/>
        <v>1</v>
      </c>
      <c r="J96" s="18">
        <f t="shared" si="51"/>
        <v>0</v>
      </c>
      <c r="K96" s="18">
        <f t="shared" si="51"/>
        <v>0</v>
      </c>
      <c r="L96" s="18">
        <f t="shared" si="51"/>
        <v>0</v>
      </c>
      <c r="M96" s="18">
        <f t="shared" si="51"/>
        <v>0</v>
      </c>
      <c r="N96" s="18">
        <f t="shared" si="51"/>
        <v>11</v>
      </c>
      <c r="O96" s="18">
        <f t="shared" si="51"/>
        <v>0</v>
      </c>
      <c r="P96" s="18">
        <f t="shared" si="51"/>
        <v>0</v>
      </c>
      <c r="Q96" s="18">
        <f t="shared" si="51"/>
        <v>131.5</v>
      </c>
      <c r="R96" s="18">
        <f t="shared" si="51"/>
        <v>0</v>
      </c>
      <c r="S96" s="18">
        <f t="shared" si="51"/>
        <v>0</v>
      </c>
      <c r="T96" s="18">
        <f t="shared" si="51"/>
        <v>0</v>
      </c>
      <c r="U96" s="18">
        <f t="shared" si="51"/>
        <v>0</v>
      </c>
      <c r="V96" s="18">
        <f t="shared" si="51"/>
        <v>0</v>
      </c>
      <c r="W96" s="18">
        <f t="shared" si="51"/>
        <v>0</v>
      </c>
      <c r="X96" s="18">
        <f t="shared" si="51"/>
        <v>0</v>
      </c>
      <c r="Y96" s="18">
        <f t="shared" si="51"/>
        <v>0</v>
      </c>
      <c r="Z96" s="18">
        <f t="shared" si="51"/>
        <v>0</v>
      </c>
      <c r="AA96" s="18">
        <f t="shared" si="51"/>
        <v>0</v>
      </c>
      <c r="AB96" s="18">
        <f t="shared" si="51"/>
        <v>3</v>
      </c>
      <c r="AC96" s="18">
        <f t="shared" si="51"/>
        <v>3</v>
      </c>
      <c r="AD96" s="18">
        <f t="shared" si="51"/>
        <v>0</v>
      </c>
      <c r="AE96" s="18">
        <f t="shared" si="51"/>
        <v>0</v>
      </c>
      <c r="AF96" s="18">
        <f t="shared" si="51"/>
        <v>0</v>
      </c>
      <c r="AG96" s="18">
        <f t="shared" si="51"/>
        <v>0</v>
      </c>
      <c r="AH96" s="18">
        <f t="shared" si="51"/>
        <v>0</v>
      </c>
      <c r="AI96" s="18">
        <f t="shared" si="51"/>
        <v>0</v>
      </c>
      <c r="AJ96" s="18">
        <f t="shared" si="51"/>
        <v>0</v>
      </c>
      <c r="AK96" s="18">
        <f t="shared" si="51"/>
        <v>0</v>
      </c>
      <c r="AL96" s="18">
        <f t="shared" si="51"/>
        <v>0</v>
      </c>
      <c r="AM96" s="18">
        <f t="shared" si="51"/>
        <v>0</v>
      </c>
      <c r="AN96" s="18">
        <f t="shared" si="51"/>
        <v>0</v>
      </c>
      <c r="AO96" s="18">
        <f t="shared" si="51"/>
        <v>4</v>
      </c>
      <c r="AP96" s="18">
        <f t="shared" si="51"/>
        <v>72.5</v>
      </c>
      <c r="AQ96" s="18">
        <f t="shared" si="51"/>
        <v>1</v>
      </c>
      <c r="AR96" s="18">
        <f t="shared" si="51"/>
        <v>0</v>
      </c>
      <c r="AS96" s="18">
        <f t="shared" si="51"/>
        <v>7</v>
      </c>
      <c r="AT96" s="18">
        <f t="shared" si="51"/>
        <v>7</v>
      </c>
      <c r="AU96" s="18">
        <f t="shared" si="51"/>
        <v>0</v>
      </c>
      <c r="AV96" s="18">
        <f t="shared" si="51"/>
        <v>0</v>
      </c>
      <c r="AW96" s="18">
        <f t="shared" si="51"/>
        <v>0</v>
      </c>
      <c r="AX96" s="18">
        <f t="shared" si="51"/>
        <v>0</v>
      </c>
      <c r="AY96" s="18">
        <f t="shared" si="51"/>
        <v>0</v>
      </c>
      <c r="AZ96" s="18">
        <f t="shared" si="51"/>
        <v>2.5</v>
      </c>
      <c r="BA96" s="18">
        <f t="shared" si="51"/>
        <v>0.5</v>
      </c>
      <c r="BB96" s="18">
        <f t="shared" si="51"/>
        <v>0</v>
      </c>
      <c r="BC96" s="18">
        <f t="shared" si="51"/>
        <v>12</v>
      </c>
      <c r="BD96" s="18">
        <f t="shared" si="51"/>
        <v>0</v>
      </c>
      <c r="BE96" s="18">
        <f t="shared" si="51"/>
        <v>0</v>
      </c>
      <c r="BF96" s="18">
        <f t="shared" si="51"/>
        <v>0</v>
      </c>
      <c r="BG96" s="18">
        <f t="shared" si="51"/>
        <v>0</v>
      </c>
      <c r="BH96" s="18">
        <f t="shared" si="51"/>
        <v>0</v>
      </c>
      <c r="BI96" s="18">
        <f t="shared" si="51"/>
        <v>0</v>
      </c>
      <c r="BJ96" s="18">
        <f t="shared" si="51"/>
        <v>0</v>
      </c>
      <c r="BK96" s="18">
        <f t="shared" si="51"/>
        <v>13.5</v>
      </c>
      <c r="BL96" s="18">
        <f t="shared" si="51"/>
        <v>9</v>
      </c>
      <c r="BM96" s="18">
        <f t="shared" si="51"/>
        <v>0</v>
      </c>
      <c r="BN96" s="18">
        <f t="shared" si="51"/>
        <v>0</v>
      </c>
      <c r="BO96" s="18">
        <f t="shared" ref="BO96:DZ96" si="52">BO8</f>
        <v>0</v>
      </c>
      <c r="BP96" s="18">
        <f t="shared" si="52"/>
        <v>0</v>
      </c>
      <c r="BQ96" s="18">
        <f t="shared" si="52"/>
        <v>0</v>
      </c>
      <c r="BR96" s="18">
        <f t="shared" si="52"/>
        <v>0</v>
      </c>
      <c r="BS96" s="18">
        <f t="shared" si="52"/>
        <v>0</v>
      </c>
      <c r="BT96" s="18">
        <f t="shared" si="52"/>
        <v>0</v>
      </c>
      <c r="BU96" s="18">
        <f t="shared" si="52"/>
        <v>0</v>
      </c>
      <c r="BV96" s="18">
        <f t="shared" si="52"/>
        <v>0</v>
      </c>
      <c r="BW96" s="18">
        <f t="shared" si="52"/>
        <v>0</v>
      </c>
      <c r="BX96" s="18">
        <f t="shared" si="52"/>
        <v>0</v>
      </c>
      <c r="BY96" s="18">
        <f t="shared" si="52"/>
        <v>0</v>
      </c>
      <c r="BZ96" s="18">
        <f t="shared" si="52"/>
        <v>0</v>
      </c>
      <c r="CA96" s="18">
        <f t="shared" si="52"/>
        <v>0</v>
      </c>
      <c r="CB96" s="18">
        <f t="shared" si="52"/>
        <v>37</v>
      </c>
      <c r="CC96" s="18">
        <f t="shared" si="52"/>
        <v>0</v>
      </c>
      <c r="CD96" s="18">
        <f t="shared" si="52"/>
        <v>0</v>
      </c>
      <c r="CE96" s="18">
        <f t="shared" si="52"/>
        <v>0</v>
      </c>
      <c r="CF96" s="18">
        <f t="shared" si="52"/>
        <v>0</v>
      </c>
      <c r="CG96" s="18">
        <f t="shared" si="52"/>
        <v>0</v>
      </c>
      <c r="CH96" s="18">
        <f t="shared" si="52"/>
        <v>0</v>
      </c>
      <c r="CI96" s="18">
        <f t="shared" si="52"/>
        <v>0</v>
      </c>
      <c r="CJ96" s="18">
        <f t="shared" si="52"/>
        <v>0</v>
      </c>
      <c r="CK96" s="18">
        <f t="shared" si="52"/>
        <v>0</v>
      </c>
      <c r="CL96" s="18">
        <f t="shared" si="52"/>
        <v>0</v>
      </c>
      <c r="CM96" s="18">
        <f t="shared" si="52"/>
        <v>0</v>
      </c>
      <c r="CN96" s="18">
        <f t="shared" si="52"/>
        <v>16</v>
      </c>
      <c r="CO96" s="18">
        <f t="shared" si="52"/>
        <v>14.5</v>
      </c>
      <c r="CP96" s="18">
        <f t="shared" si="52"/>
        <v>0</v>
      </c>
      <c r="CQ96" s="18">
        <f t="shared" si="52"/>
        <v>0</v>
      </c>
      <c r="CR96" s="18">
        <f t="shared" si="52"/>
        <v>0</v>
      </c>
      <c r="CS96" s="18">
        <f t="shared" si="52"/>
        <v>0</v>
      </c>
      <c r="CT96" s="18">
        <f t="shared" si="52"/>
        <v>0</v>
      </c>
      <c r="CU96" s="18">
        <f t="shared" si="52"/>
        <v>2</v>
      </c>
      <c r="CV96" s="18">
        <f t="shared" si="52"/>
        <v>0</v>
      </c>
      <c r="CW96" s="18">
        <f t="shared" si="52"/>
        <v>0</v>
      </c>
      <c r="CX96" s="18">
        <f t="shared" si="52"/>
        <v>0</v>
      </c>
      <c r="CY96" s="18">
        <f t="shared" si="52"/>
        <v>0</v>
      </c>
      <c r="CZ96" s="18">
        <f t="shared" si="52"/>
        <v>0</v>
      </c>
      <c r="DA96" s="18">
        <f t="shared" si="52"/>
        <v>0</v>
      </c>
      <c r="DB96" s="18">
        <f t="shared" si="52"/>
        <v>0</v>
      </c>
      <c r="DC96" s="18">
        <f t="shared" si="52"/>
        <v>0</v>
      </c>
      <c r="DD96" s="18">
        <f t="shared" si="52"/>
        <v>0</v>
      </c>
      <c r="DE96" s="18">
        <f t="shared" si="52"/>
        <v>0</v>
      </c>
      <c r="DF96" s="18">
        <f t="shared" si="52"/>
        <v>14.5</v>
      </c>
      <c r="DG96" s="18">
        <f t="shared" si="52"/>
        <v>0</v>
      </c>
      <c r="DH96" s="18">
        <f t="shared" si="52"/>
        <v>0</v>
      </c>
      <c r="DI96" s="18">
        <f t="shared" si="52"/>
        <v>0</v>
      </c>
      <c r="DJ96" s="18">
        <f t="shared" si="52"/>
        <v>0</v>
      </c>
      <c r="DK96" s="18">
        <f t="shared" si="52"/>
        <v>0</v>
      </c>
      <c r="DL96" s="18">
        <f t="shared" si="52"/>
        <v>0</v>
      </c>
      <c r="DM96" s="18">
        <f t="shared" si="52"/>
        <v>0</v>
      </c>
      <c r="DN96" s="18">
        <f t="shared" si="52"/>
        <v>0</v>
      </c>
      <c r="DO96" s="18">
        <f t="shared" si="52"/>
        <v>0</v>
      </c>
      <c r="DP96" s="18">
        <f t="shared" si="52"/>
        <v>0</v>
      </c>
      <c r="DQ96" s="18">
        <f t="shared" si="52"/>
        <v>0</v>
      </c>
      <c r="DR96" s="18">
        <f t="shared" si="52"/>
        <v>0</v>
      </c>
      <c r="DS96" s="18">
        <f t="shared" si="52"/>
        <v>0</v>
      </c>
      <c r="DT96" s="18">
        <f t="shared" si="52"/>
        <v>0</v>
      </c>
      <c r="DU96" s="18">
        <f t="shared" si="52"/>
        <v>0</v>
      </c>
      <c r="DV96" s="18">
        <f t="shared" si="52"/>
        <v>0</v>
      </c>
      <c r="DW96" s="18">
        <f t="shared" si="52"/>
        <v>0</v>
      </c>
      <c r="DX96" s="18">
        <f t="shared" si="52"/>
        <v>0</v>
      </c>
      <c r="DY96" s="18">
        <f t="shared" si="52"/>
        <v>0</v>
      </c>
      <c r="DZ96" s="18">
        <f t="shared" si="52"/>
        <v>4</v>
      </c>
      <c r="EA96" s="18">
        <f t="shared" ref="EA96:FX96" si="53">EA8</f>
        <v>0</v>
      </c>
      <c r="EB96" s="18">
        <f t="shared" si="53"/>
        <v>0</v>
      </c>
      <c r="EC96" s="18">
        <f t="shared" si="53"/>
        <v>0</v>
      </c>
      <c r="ED96" s="18">
        <f t="shared" si="53"/>
        <v>0</v>
      </c>
      <c r="EE96" s="18">
        <f t="shared" si="53"/>
        <v>4</v>
      </c>
      <c r="EF96" s="18">
        <f t="shared" si="53"/>
        <v>4</v>
      </c>
      <c r="EG96" s="18">
        <f t="shared" si="53"/>
        <v>0</v>
      </c>
      <c r="EH96" s="18">
        <f t="shared" si="53"/>
        <v>3</v>
      </c>
      <c r="EI96" s="18">
        <f t="shared" si="53"/>
        <v>0</v>
      </c>
      <c r="EJ96" s="18">
        <f t="shared" si="53"/>
        <v>0</v>
      </c>
      <c r="EK96" s="18">
        <f t="shared" si="53"/>
        <v>0</v>
      </c>
      <c r="EL96" s="18">
        <f t="shared" si="53"/>
        <v>0</v>
      </c>
      <c r="EM96" s="18">
        <f t="shared" si="53"/>
        <v>0</v>
      </c>
      <c r="EN96" s="18">
        <f t="shared" si="53"/>
        <v>0</v>
      </c>
      <c r="EO96" s="18">
        <f t="shared" si="53"/>
        <v>0</v>
      </c>
      <c r="EP96" s="18">
        <f t="shared" si="53"/>
        <v>0</v>
      </c>
      <c r="EQ96" s="18">
        <f t="shared" si="53"/>
        <v>0</v>
      </c>
      <c r="ER96" s="18">
        <f t="shared" si="53"/>
        <v>0</v>
      </c>
      <c r="ES96" s="18">
        <f t="shared" si="53"/>
        <v>0</v>
      </c>
      <c r="ET96" s="18">
        <f t="shared" si="53"/>
        <v>0</v>
      </c>
      <c r="EU96" s="18">
        <f t="shared" si="53"/>
        <v>0</v>
      </c>
      <c r="EV96" s="18">
        <f t="shared" si="53"/>
        <v>0</v>
      </c>
      <c r="EW96" s="18">
        <f t="shared" si="53"/>
        <v>0</v>
      </c>
      <c r="EX96" s="18">
        <f t="shared" si="53"/>
        <v>0</v>
      </c>
      <c r="EY96" s="18">
        <f t="shared" si="53"/>
        <v>0</v>
      </c>
      <c r="EZ96" s="18">
        <f t="shared" si="53"/>
        <v>0</v>
      </c>
      <c r="FA96" s="18">
        <f t="shared" si="53"/>
        <v>0</v>
      </c>
      <c r="FB96" s="18">
        <f t="shared" si="53"/>
        <v>0</v>
      </c>
      <c r="FC96" s="18">
        <f t="shared" si="53"/>
        <v>0</v>
      </c>
      <c r="FD96" s="18">
        <f t="shared" si="53"/>
        <v>0</v>
      </c>
      <c r="FE96" s="18">
        <f t="shared" si="53"/>
        <v>0</v>
      </c>
      <c r="FF96" s="18">
        <f t="shared" si="53"/>
        <v>0</v>
      </c>
      <c r="FG96" s="18">
        <f t="shared" si="53"/>
        <v>0</v>
      </c>
      <c r="FH96" s="18">
        <f t="shared" si="53"/>
        <v>0</v>
      </c>
      <c r="FI96" s="18">
        <f t="shared" si="53"/>
        <v>1</v>
      </c>
      <c r="FJ96" s="18">
        <f t="shared" si="53"/>
        <v>0</v>
      </c>
      <c r="FK96" s="18">
        <f t="shared" si="53"/>
        <v>0</v>
      </c>
      <c r="FL96" s="18">
        <f t="shared" si="53"/>
        <v>0</v>
      </c>
      <c r="FM96" s="18">
        <f t="shared" si="53"/>
        <v>0</v>
      </c>
      <c r="FN96" s="18">
        <f t="shared" si="53"/>
        <v>2</v>
      </c>
      <c r="FO96" s="18">
        <f t="shared" si="53"/>
        <v>0</v>
      </c>
      <c r="FP96" s="18">
        <f t="shared" si="53"/>
        <v>0</v>
      </c>
      <c r="FQ96" s="18">
        <f t="shared" si="53"/>
        <v>0</v>
      </c>
      <c r="FR96" s="18">
        <f t="shared" si="53"/>
        <v>0</v>
      </c>
      <c r="FS96" s="18">
        <f t="shared" si="53"/>
        <v>0</v>
      </c>
      <c r="FT96" s="18">
        <f t="shared" si="53"/>
        <v>0</v>
      </c>
      <c r="FU96" s="18">
        <f t="shared" si="53"/>
        <v>0</v>
      </c>
      <c r="FV96" s="18">
        <f t="shared" si="53"/>
        <v>0</v>
      </c>
      <c r="FW96" s="18">
        <f t="shared" si="53"/>
        <v>0</v>
      </c>
      <c r="FX96" s="18">
        <f t="shared" si="53"/>
        <v>0</v>
      </c>
      <c r="FZ96" s="18">
        <f t="shared" si="50"/>
        <v>390.5</v>
      </c>
      <c r="GA96" s="18"/>
      <c r="GB96" s="17"/>
      <c r="GC96" s="17"/>
      <c r="GD96" s="17"/>
      <c r="GE96" s="17"/>
      <c r="GF96" s="17"/>
      <c r="GG96" s="5"/>
      <c r="GH96" s="13"/>
      <c r="GI96" s="13"/>
      <c r="GJ96" s="13"/>
      <c r="GK96" s="13"/>
      <c r="GL96" s="13"/>
      <c r="GM96" s="13"/>
      <c r="GN96" s="20"/>
      <c r="GO96" s="20"/>
    </row>
    <row r="97" spans="1:256" s="14" customFormat="1" x14ac:dyDescent="0.2">
      <c r="A97" s="4" t="s">
        <v>370</v>
      </c>
      <c r="B97" s="2" t="s">
        <v>371</v>
      </c>
      <c r="C97" s="18">
        <f>C28</f>
        <v>0</v>
      </c>
      <c r="D97" s="18">
        <f t="shared" ref="D97:BO97" si="54">D28</f>
        <v>0</v>
      </c>
      <c r="E97" s="18">
        <f t="shared" si="54"/>
        <v>0</v>
      </c>
      <c r="F97" s="18">
        <f t="shared" si="54"/>
        <v>0</v>
      </c>
      <c r="G97" s="18">
        <f t="shared" si="54"/>
        <v>0</v>
      </c>
      <c r="H97" s="18">
        <f t="shared" si="54"/>
        <v>0</v>
      </c>
      <c r="I97" s="18">
        <f t="shared" si="54"/>
        <v>0</v>
      </c>
      <c r="J97" s="18">
        <f t="shared" si="54"/>
        <v>0</v>
      </c>
      <c r="K97" s="18">
        <f t="shared" si="54"/>
        <v>0</v>
      </c>
      <c r="L97" s="18">
        <f t="shared" si="54"/>
        <v>0</v>
      </c>
      <c r="M97" s="18">
        <f t="shared" si="54"/>
        <v>0</v>
      </c>
      <c r="N97" s="18">
        <f t="shared" si="54"/>
        <v>0</v>
      </c>
      <c r="O97" s="18">
        <f t="shared" si="54"/>
        <v>0</v>
      </c>
      <c r="P97" s="18">
        <f t="shared" si="54"/>
        <v>0</v>
      </c>
      <c r="Q97" s="18">
        <f t="shared" si="54"/>
        <v>0</v>
      </c>
      <c r="R97" s="18">
        <f t="shared" si="54"/>
        <v>0</v>
      </c>
      <c r="S97" s="18">
        <f t="shared" si="54"/>
        <v>0</v>
      </c>
      <c r="T97" s="18">
        <f t="shared" si="54"/>
        <v>0</v>
      </c>
      <c r="U97" s="18">
        <f t="shared" si="54"/>
        <v>0</v>
      </c>
      <c r="V97" s="18">
        <f t="shared" si="54"/>
        <v>0</v>
      </c>
      <c r="W97" s="18">
        <f t="shared" si="54"/>
        <v>0</v>
      </c>
      <c r="X97" s="18">
        <f t="shared" si="54"/>
        <v>0</v>
      </c>
      <c r="Y97" s="18">
        <f t="shared" si="54"/>
        <v>0</v>
      </c>
      <c r="Z97" s="18">
        <f t="shared" si="54"/>
        <v>0</v>
      </c>
      <c r="AA97" s="18">
        <f t="shared" si="54"/>
        <v>0</v>
      </c>
      <c r="AB97" s="18">
        <f t="shared" si="54"/>
        <v>0</v>
      </c>
      <c r="AC97" s="18">
        <f t="shared" si="54"/>
        <v>0</v>
      </c>
      <c r="AD97" s="18">
        <f t="shared" si="54"/>
        <v>0</v>
      </c>
      <c r="AE97" s="18">
        <f t="shared" si="54"/>
        <v>0</v>
      </c>
      <c r="AF97" s="18">
        <f t="shared" si="54"/>
        <v>0</v>
      </c>
      <c r="AG97" s="18">
        <f t="shared" si="54"/>
        <v>0</v>
      </c>
      <c r="AH97" s="18">
        <f t="shared" si="54"/>
        <v>0</v>
      </c>
      <c r="AI97" s="18">
        <f t="shared" si="54"/>
        <v>0</v>
      </c>
      <c r="AJ97" s="18">
        <f t="shared" si="54"/>
        <v>0</v>
      </c>
      <c r="AK97" s="18">
        <f t="shared" si="54"/>
        <v>0</v>
      </c>
      <c r="AL97" s="18">
        <f t="shared" si="54"/>
        <v>0</v>
      </c>
      <c r="AM97" s="18">
        <f t="shared" si="54"/>
        <v>0</v>
      </c>
      <c r="AN97" s="18">
        <f t="shared" si="54"/>
        <v>0</v>
      </c>
      <c r="AO97" s="18">
        <f t="shared" si="54"/>
        <v>0</v>
      </c>
      <c r="AP97" s="18">
        <f t="shared" si="54"/>
        <v>0</v>
      </c>
      <c r="AQ97" s="18">
        <f t="shared" si="54"/>
        <v>0</v>
      </c>
      <c r="AR97" s="18">
        <f t="shared" si="54"/>
        <v>0</v>
      </c>
      <c r="AS97" s="18">
        <f t="shared" si="54"/>
        <v>0</v>
      </c>
      <c r="AT97" s="18">
        <f t="shared" si="54"/>
        <v>0</v>
      </c>
      <c r="AU97" s="18">
        <f t="shared" si="54"/>
        <v>0</v>
      </c>
      <c r="AV97" s="18">
        <f t="shared" si="54"/>
        <v>0</v>
      </c>
      <c r="AW97" s="18">
        <f t="shared" si="54"/>
        <v>0</v>
      </c>
      <c r="AX97" s="18">
        <f t="shared" si="54"/>
        <v>0</v>
      </c>
      <c r="AY97" s="18">
        <f t="shared" si="54"/>
        <v>0</v>
      </c>
      <c r="AZ97" s="18">
        <f t="shared" si="54"/>
        <v>0</v>
      </c>
      <c r="BA97" s="18">
        <f t="shared" si="54"/>
        <v>0</v>
      </c>
      <c r="BB97" s="18">
        <f t="shared" si="54"/>
        <v>0</v>
      </c>
      <c r="BC97" s="18">
        <f t="shared" si="54"/>
        <v>0</v>
      </c>
      <c r="BD97" s="18">
        <f t="shared" si="54"/>
        <v>0</v>
      </c>
      <c r="BE97" s="18">
        <f t="shared" si="54"/>
        <v>0</v>
      </c>
      <c r="BF97" s="18">
        <f t="shared" si="54"/>
        <v>0</v>
      </c>
      <c r="BG97" s="18">
        <f t="shared" si="54"/>
        <v>0</v>
      </c>
      <c r="BH97" s="18">
        <f t="shared" si="54"/>
        <v>0</v>
      </c>
      <c r="BI97" s="18">
        <f t="shared" si="54"/>
        <v>0</v>
      </c>
      <c r="BJ97" s="18">
        <f t="shared" si="54"/>
        <v>0</v>
      </c>
      <c r="BK97" s="18">
        <f t="shared" si="54"/>
        <v>0</v>
      </c>
      <c r="BL97" s="18">
        <f t="shared" si="54"/>
        <v>0</v>
      </c>
      <c r="BM97" s="18">
        <f t="shared" si="54"/>
        <v>0</v>
      </c>
      <c r="BN97" s="18">
        <f t="shared" si="54"/>
        <v>0</v>
      </c>
      <c r="BO97" s="18">
        <f t="shared" si="54"/>
        <v>0</v>
      </c>
      <c r="BP97" s="18">
        <f t="shared" ref="BP97:EA97" si="55">BP28</f>
        <v>0</v>
      </c>
      <c r="BQ97" s="18">
        <f t="shared" si="55"/>
        <v>0</v>
      </c>
      <c r="BR97" s="18">
        <f t="shared" si="55"/>
        <v>0</v>
      </c>
      <c r="BS97" s="18">
        <f t="shared" si="55"/>
        <v>0</v>
      </c>
      <c r="BT97" s="18">
        <f t="shared" si="55"/>
        <v>0</v>
      </c>
      <c r="BU97" s="18">
        <f t="shared" si="55"/>
        <v>0</v>
      </c>
      <c r="BV97" s="18">
        <f t="shared" si="55"/>
        <v>0</v>
      </c>
      <c r="BW97" s="18">
        <f t="shared" si="55"/>
        <v>0</v>
      </c>
      <c r="BX97" s="18">
        <f t="shared" si="55"/>
        <v>0</v>
      </c>
      <c r="BY97" s="18">
        <f t="shared" si="55"/>
        <v>0</v>
      </c>
      <c r="BZ97" s="18">
        <f t="shared" si="55"/>
        <v>0</v>
      </c>
      <c r="CA97" s="18">
        <f t="shared" si="55"/>
        <v>0</v>
      </c>
      <c r="CB97" s="18">
        <f t="shared" si="55"/>
        <v>0</v>
      </c>
      <c r="CC97" s="18">
        <f t="shared" si="55"/>
        <v>0</v>
      </c>
      <c r="CD97" s="18">
        <f t="shared" si="55"/>
        <v>0</v>
      </c>
      <c r="CE97" s="18">
        <f t="shared" si="55"/>
        <v>0</v>
      </c>
      <c r="CF97" s="18">
        <f t="shared" si="55"/>
        <v>0</v>
      </c>
      <c r="CG97" s="18">
        <f t="shared" si="55"/>
        <v>0</v>
      </c>
      <c r="CH97" s="18">
        <f t="shared" si="55"/>
        <v>0</v>
      </c>
      <c r="CI97" s="18">
        <f t="shared" si="55"/>
        <v>0</v>
      </c>
      <c r="CJ97" s="18">
        <f t="shared" si="55"/>
        <v>0</v>
      </c>
      <c r="CK97" s="18">
        <f t="shared" si="55"/>
        <v>0</v>
      </c>
      <c r="CL97" s="18">
        <f t="shared" si="55"/>
        <v>0</v>
      </c>
      <c r="CM97" s="18">
        <f t="shared" si="55"/>
        <v>0</v>
      </c>
      <c r="CN97" s="18">
        <f t="shared" si="55"/>
        <v>0</v>
      </c>
      <c r="CO97" s="18">
        <f t="shared" si="55"/>
        <v>0</v>
      </c>
      <c r="CP97" s="18">
        <f t="shared" si="55"/>
        <v>0</v>
      </c>
      <c r="CQ97" s="18">
        <f t="shared" si="55"/>
        <v>0</v>
      </c>
      <c r="CR97" s="18">
        <f t="shared" si="55"/>
        <v>0</v>
      </c>
      <c r="CS97" s="18">
        <f t="shared" si="55"/>
        <v>0</v>
      </c>
      <c r="CT97" s="18">
        <f t="shared" si="55"/>
        <v>0</v>
      </c>
      <c r="CU97" s="18">
        <f t="shared" si="55"/>
        <v>0</v>
      </c>
      <c r="CV97" s="18">
        <f t="shared" si="55"/>
        <v>0</v>
      </c>
      <c r="CW97" s="18">
        <f t="shared" si="55"/>
        <v>0</v>
      </c>
      <c r="CX97" s="18">
        <f t="shared" si="55"/>
        <v>0</v>
      </c>
      <c r="CY97" s="18">
        <f t="shared" si="55"/>
        <v>0</v>
      </c>
      <c r="CZ97" s="18">
        <f t="shared" si="55"/>
        <v>0</v>
      </c>
      <c r="DA97" s="18">
        <f t="shared" si="55"/>
        <v>0</v>
      </c>
      <c r="DB97" s="18">
        <f t="shared" si="55"/>
        <v>0</v>
      </c>
      <c r="DC97" s="18">
        <f t="shared" si="55"/>
        <v>0</v>
      </c>
      <c r="DD97" s="18">
        <f t="shared" si="55"/>
        <v>0</v>
      </c>
      <c r="DE97" s="18">
        <f t="shared" si="55"/>
        <v>0</v>
      </c>
      <c r="DF97" s="18">
        <f t="shared" si="55"/>
        <v>0</v>
      </c>
      <c r="DG97" s="18">
        <f t="shared" si="55"/>
        <v>0</v>
      </c>
      <c r="DH97" s="18">
        <f t="shared" si="55"/>
        <v>0</v>
      </c>
      <c r="DI97" s="18">
        <f t="shared" si="55"/>
        <v>0</v>
      </c>
      <c r="DJ97" s="18">
        <f t="shared" si="55"/>
        <v>0</v>
      </c>
      <c r="DK97" s="18">
        <f t="shared" si="55"/>
        <v>0</v>
      </c>
      <c r="DL97" s="18">
        <f t="shared" si="55"/>
        <v>0</v>
      </c>
      <c r="DM97" s="18">
        <f t="shared" si="55"/>
        <v>0</v>
      </c>
      <c r="DN97" s="18">
        <f t="shared" si="55"/>
        <v>0</v>
      </c>
      <c r="DO97" s="18">
        <f t="shared" si="55"/>
        <v>0</v>
      </c>
      <c r="DP97" s="18">
        <f t="shared" si="55"/>
        <v>0</v>
      </c>
      <c r="DQ97" s="18">
        <f t="shared" si="55"/>
        <v>0</v>
      </c>
      <c r="DR97" s="18">
        <f t="shared" si="55"/>
        <v>0</v>
      </c>
      <c r="DS97" s="18">
        <f t="shared" si="55"/>
        <v>0</v>
      </c>
      <c r="DT97" s="18">
        <f t="shared" si="55"/>
        <v>0</v>
      </c>
      <c r="DU97" s="18">
        <f t="shared" si="55"/>
        <v>0</v>
      </c>
      <c r="DV97" s="18">
        <f t="shared" si="55"/>
        <v>0</v>
      </c>
      <c r="DW97" s="18">
        <f t="shared" si="55"/>
        <v>0</v>
      </c>
      <c r="DX97" s="18">
        <f t="shared" si="55"/>
        <v>0</v>
      </c>
      <c r="DY97" s="18">
        <f t="shared" si="55"/>
        <v>0</v>
      </c>
      <c r="DZ97" s="18">
        <f t="shared" si="55"/>
        <v>0</v>
      </c>
      <c r="EA97" s="18">
        <f t="shared" si="55"/>
        <v>0</v>
      </c>
      <c r="EB97" s="18">
        <f t="shared" ref="EB97:FX97" si="56">EB28</f>
        <v>0</v>
      </c>
      <c r="EC97" s="18">
        <f t="shared" si="56"/>
        <v>0</v>
      </c>
      <c r="ED97" s="18">
        <f t="shared" si="56"/>
        <v>0</v>
      </c>
      <c r="EE97" s="18">
        <f t="shared" si="56"/>
        <v>0</v>
      </c>
      <c r="EF97" s="18">
        <f t="shared" si="56"/>
        <v>0</v>
      </c>
      <c r="EG97" s="18">
        <f t="shared" si="56"/>
        <v>0</v>
      </c>
      <c r="EH97" s="18">
        <f t="shared" si="56"/>
        <v>0</v>
      </c>
      <c r="EI97" s="18">
        <f t="shared" si="56"/>
        <v>0</v>
      </c>
      <c r="EJ97" s="18">
        <f t="shared" si="56"/>
        <v>0</v>
      </c>
      <c r="EK97" s="18">
        <f t="shared" si="56"/>
        <v>0</v>
      </c>
      <c r="EL97" s="18">
        <f t="shared" si="56"/>
        <v>0</v>
      </c>
      <c r="EM97" s="18">
        <f t="shared" si="56"/>
        <v>0</v>
      </c>
      <c r="EN97" s="18">
        <f t="shared" si="56"/>
        <v>0</v>
      </c>
      <c r="EO97" s="18">
        <f t="shared" si="56"/>
        <v>0</v>
      </c>
      <c r="EP97" s="18">
        <f t="shared" si="56"/>
        <v>0</v>
      </c>
      <c r="EQ97" s="18">
        <f t="shared" si="56"/>
        <v>0</v>
      </c>
      <c r="ER97" s="18">
        <f t="shared" si="56"/>
        <v>0</v>
      </c>
      <c r="ES97" s="18">
        <f t="shared" si="56"/>
        <v>0</v>
      </c>
      <c r="ET97" s="18">
        <f t="shared" si="56"/>
        <v>0</v>
      </c>
      <c r="EU97" s="18">
        <f t="shared" si="56"/>
        <v>0</v>
      </c>
      <c r="EV97" s="18">
        <f t="shared" si="56"/>
        <v>0</v>
      </c>
      <c r="EW97" s="18">
        <f t="shared" si="56"/>
        <v>0</v>
      </c>
      <c r="EX97" s="18">
        <f t="shared" si="56"/>
        <v>0</v>
      </c>
      <c r="EY97" s="18">
        <f t="shared" si="56"/>
        <v>0</v>
      </c>
      <c r="EZ97" s="18">
        <f t="shared" si="56"/>
        <v>0</v>
      </c>
      <c r="FA97" s="18">
        <f t="shared" si="56"/>
        <v>0</v>
      </c>
      <c r="FB97" s="18">
        <f t="shared" si="56"/>
        <v>0</v>
      </c>
      <c r="FC97" s="18">
        <f t="shared" si="56"/>
        <v>0</v>
      </c>
      <c r="FD97" s="18">
        <f t="shared" si="56"/>
        <v>0</v>
      </c>
      <c r="FE97" s="18">
        <f t="shared" si="56"/>
        <v>0</v>
      </c>
      <c r="FF97" s="18">
        <f t="shared" si="56"/>
        <v>0</v>
      </c>
      <c r="FG97" s="18">
        <f t="shared" si="56"/>
        <v>0</v>
      </c>
      <c r="FH97" s="18">
        <f t="shared" si="56"/>
        <v>0</v>
      </c>
      <c r="FI97" s="18">
        <f t="shared" si="56"/>
        <v>0</v>
      </c>
      <c r="FJ97" s="18">
        <f t="shared" si="56"/>
        <v>0</v>
      </c>
      <c r="FK97" s="18">
        <f t="shared" si="56"/>
        <v>0</v>
      </c>
      <c r="FL97" s="18">
        <f t="shared" si="56"/>
        <v>0</v>
      </c>
      <c r="FM97" s="18">
        <f t="shared" si="56"/>
        <v>0</v>
      </c>
      <c r="FN97" s="18">
        <f t="shared" si="56"/>
        <v>0</v>
      </c>
      <c r="FO97" s="18">
        <f t="shared" si="56"/>
        <v>0</v>
      </c>
      <c r="FP97" s="18">
        <f t="shared" si="56"/>
        <v>0</v>
      </c>
      <c r="FQ97" s="18">
        <f t="shared" si="56"/>
        <v>0</v>
      </c>
      <c r="FR97" s="18">
        <f t="shared" si="56"/>
        <v>0</v>
      </c>
      <c r="FS97" s="18">
        <f t="shared" si="56"/>
        <v>0</v>
      </c>
      <c r="FT97" s="18">
        <f t="shared" si="56"/>
        <v>0</v>
      </c>
      <c r="FU97" s="18">
        <f t="shared" si="56"/>
        <v>0</v>
      </c>
      <c r="FV97" s="18">
        <f t="shared" si="56"/>
        <v>0</v>
      </c>
      <c r="FW97" s="18">
        <f t="shared" si="56"/>
        <v>0</v>
      </c>
      <c r="FX97" s="18">
        <f t="shared" si="56"/>
        <v>0</v>
      </c>
      <c r="FY97" s="34">
        <f>SUM(C97:FX97)</f>
        <v>0</v>
      </c>
      <c r="FZ97" s="18">
        <f t="shared" si="50"/>
        <v>0</v>
      </c>
      <c r="GA97" s="18"/>
      <c r="GB97" s="17"/>
      <c r="GC97" s="17"/>
      <c r="GD97" s="17"/>
      <c r="GE97" s="17"/>
      <c r="GF97" s="17"/>
      <c r="GG97" s="5"/>
      <c r="GH97" s="13"/>
      <c r="GI97" s="13"/>
      <c r="GJ97" s="13"/>
      <c r="GK97" s="13"/>
      <c r="GL97" s="13"/>
      <c r="GM97" s="13"/>
      <c r="GN97" s="20"/>
      <c r="GO97" s="20"/>
    </row>
    <row r="98" spans="1:256" s="14" customFormat="1" x14ac:dyDescent="0.2">
      <c r="A98" s="4" t="s">
        <v>372</v>
      </c>
      <c r="B98" s="2" t="s">
        <v>373</v>
      </c>
      <c r="C98" s="12">
        <f t="shared" ref="C98:BN98" si="57">C7</f>
        <v>2111</v>
      </c>
      <c r="D98" s="12">
        <f t="shared" si="57"/>
        <v>2540</v>
      </c>
      <c r="E98" s="12">
        <f t="shared" si="57"/>
        <v>0</v>
      </c>
      <c r="F98" s="12">
        <f t="shared" si="57"/>
        <v>0</v>
      </c>
      <c r="G98" s="12">
        <f t="shared" si="57"/>
        <v>0</v>
      </c>
      <c r="H98" s="12">
        <f t="shared" si="57"/>
        <v>0</v>
      </c>
      <c r="I98" s="12">
        <f t="shared" si="57"/>
        <v>0</v>
      </c>
      <c r="J98" s="12">
        <f t="shared" si="57"/>
        <v>0</v>
      </c>
      <c r="K98" s="12">
        <f t="shared" si="57"/>
        <v>0</v>
      </c>
      <c r="L98" s="12">
        <f t="shared" si="57"/>
        <v>0</v>
      </c>
      <c r="M98" s="12">
        <f t="shared" si="57"/>
        <v>0</v>
      </c>
      <c r="N98" s="12">
        <f t="shared" si="57"/>
        <v>0</v>
      </c>
      <c r="O98" s="12">
        <f t="shared" si="57"/>
        <v>0</v>
      </c>
      <c r="P98" s="12">
        <f t="shared" si="57"/>
        <v>0</v>
      </c>
      <c r="Q98" s="12">
        <f t="shared" si="57"/>
        <v>0</v>
      </c>
      <c r="R98" s="12">
        <f t="shared" si="57"/>
        <v>127</v>
      </c>
      <c r="S98" s="12">
        <f t="shared" si="57"/>
        <v>3</v>
      </c>
      <c r="T98" s="12">
        <f t="shared" si="57"/>
        <v>0</v>
      </c>
      <c r="U98" s="12">
        <f t="shared" si="57"/>
        <v>0</v>
      </c>
      <c r="V98" s="12">
        <f t="shared" si="57"/>
        <v>0</v>
      </c>
      <c r="W98" s="12">
        <f t="shared" si="57"/>
        <v>71</v>
      </c>
      <c r="X98" s="12">
        <f t="shared" si="57"/>
        <v>0</v>
      </c>
      <c r="Y98" s="12">
        <f t="shared" si="57"/>
        <v>0</v>
      </c>
      <c r="Z98" s="12">
        <f t="shared" si="57"/>
        <v>0</v>
      </c>
      <c r="AA98" s="12">
        <f t="shared" si="57"/>
        <v>0</v>
      </c>
      <c r="AB98" s="12">
        <f t="shared" si="57"/>
        <v>119</v>
      </c>
      <c r="AC98" s="12">
        <f t="shared" si="57"/>
        <v>0</v>
      </c>
      <c r="AD98" s="12">
        <f t="shared" si="57"/>
        <v>0</v>
      </c>
      <c r="AE98" s="12">
        <f t="shared" si="57"/>
        <v>0</v>
      </c>
      <c r="AF98" s="12">
        <f t="shared" si="57"/>
        <v>0</v>
      </c>
      <c r="AG98" s="12">
        <f t="shared" si="57"/>
        <v>0</v>
      </c>
      <c r="AH98" s="12">
        <f t="shared" si="57"/>
        <v>0</v>
      </c>
      <c r="AI98" s="12">
        <f t="shared" si="57"/>
        <v>0</v>
      </c>
      <c r="AJ98" s="12">
        <f t="shared" si="57"/>
        <v>0</v>
      </c>
      <c r="AK98" s="12">
        <f t="shared" si="57"/>
        <v>0</v>
      </c>
      <c r="AL98" s="12">
        <f t="shared" si="57"/>
        <v>0</v>
      </c>
      <c r="AM98" s="12">
        <f t="shared" si="57"/>
        <v>0</v>
      </c>
      <c r="AN98" s="12">
        <f t="shared" si="57"/>
        <v>0</v>
      </c>
      <c r="AO98" s="12">
        <f t="shared" si="57"/>
        <v>0</v>
      </c>
      <c r="AP98" s="12">
        <f t="shared" si="57"/>
        <v>125</v>
      </c>
      <c r="AQ98" s="12">
        <f t="shared" si="57"/>
        <v>3</v>
      </c>
      <c r="AR98" s="12">
        <f t="shared" si="57"/>
        <v>3148.5</v>
      </c>
      <c r="AS98" s="12">
        <f t="shared" si="57"/>
        <v>0</v>
      </c>
      <c r="AT98" s="12">
        <f t="shared" si="57"/>
        <v>0</v>
      </c>
      <c r="AU98" s="12">
        <f t="shared" si="57"/>
        <v>0</v>
      </c>
      <c r="AV98" s="12">
        <f t="shared" si="57"/>
        <v>0</v>
      </c>
      <c r="AW98" s="12">
        <f t="shared" si="57"/>
        <v>0</v>
      </c>
      <c r="AX98" s="12">
        <f t="shared" si="57"/>
        <v>0</v>
      </c>
      <c r="AY98" s="12">
        <f t="shared" si="57"/>
        <v>0</v>
      </c>
      <c r="AZ98" s="12">
        <f t="shared" si="57"/>
        <v>0</v>
      </c>
      <c r="BA98" s="12">
        <f t="shared" si="57"/>
        <v>0</v>
      </c>
      <c r="BB98" s="12">
        <f t="shared" si="57"/>
        <v>0</v>
      </c>
      <c r="BC98" s="12">
        <f t="shared" si="57"/>
        <v>229</v>
      </c>
      <c r="BD98" s="12">
        <f t="shared" si="57"/>
        <v>0</v>
      </c>
      <c r="BE98" s="12">
        <f t="shared" si="57"/>
        <v>0</v>
      </c>
      <c r="BF98" s="12">
        <f t="shared" si="57"/>
        <v>293.5</v>
      </c>
      <c r="BG98" s="12">
        <f t="shared" si="57"/>
        <v>0</v>
      </c>
      <c r="BH98" s="12">
        <f t="shared" si="57"/>
        <v>0</v>
      </c>
      <c r="BI98" s="12">
        <f t="shared" si="57"/>
        <v>0</v>
      </c>
      <c r="BJ98" s="12">
        <f t="shared" si="57"/>
        <v>0</v>
      </c>
      <c r="BK98" s="12">
        <f t="shared" si="57"/>
        <v>3938.5</v>
      </c>
      <c r="BL98" s="12">
        <f t="shared" si="57"/>
        <v>2.5</v>
      </c>
      <c r="BM98" s="12">
        <f t="shared" si="57"/>
        <v>0</v>
      </c>
      <c r="BN98" s="12">
        <f t="shared" si="57"/>
        <v>0</v>
      </c>
      <c r="BO98" s="12">
        <f t="shared" ref="BO98:DZ98" si="58">BO7</f>
        <v>0</v>
      </c>
      <c r="BP98" s="12">
        <f t="shared" si="58"/>
        <v>0</v>
      </c>
      <c r="BQ98" s="12">
        <f t="shared" si="58"/>
        <v>0</v>
      </c>
      <c r="BR98" s="12">
        <f t="shared" si="58"/>
        <v>0</v>
      </c>
      <c r="BS98" s="12">
        <f t="shared" si="58"/>
        <v>0</v>
      </c>
      <c r="BT98" s="12">
        <f t="shared" si="58"/>
        <v>0</v>
      </c>
      <c r="BU98" s="12">
        <f t="shared" si="58"/>
        <v>0</v>
      </c>
      <c r="BV98" s="12">
        <f t="shared" si="58"/>
        <v>0</v>
      </c>
      <c r="BW98" s="12">
        <f t="shared" si="58"/>
        <v>0</v>
      </c>
      <c r="BX98" s="12">
        <f t="shared" si="58"/>
        <v>0</v>
      </c>
      <c r="BY98" s="12">
        <f t="shared" si="58"/>
        <v>0</v>
      </c>
      <c r="BZ98" s="12">
        <f t="shared" si="58"/>
        <v>0</v>
      </c>
      <c r="CA98" s="12">
        <f t="shared" si="58"/>
        <v>0</v>
      </c>
      <c r="CB98" s="12">
        <f t="shared" si="58"/>
        <v>264</v>
      </c>
      <c r="CC98" s="12">
        <f t="shared" si="58"/>
        <v>0</v>
      </c>
      <c r="CD98" s="12">
        <f t="shared" si="58"/>
        <v>0</v>
      </c>
      <c r="CE98" s="12">
        <f t="shared" si="58"/>
        <v>0</v>
      </c>
      <c r="CF98" s="12">
        <f t="shared" si="58"/>
        <v>0</v>
      </c>
      <c r="CG98" s="12">
        <f t="shared" si="58"/>
        <v>0</v>
      </c>
      <c r="CH98" s="12">
        <f t="shared" si="58"/>
        <v>0</v>
      </c>
      <c r="CI98" s="12">
        <f t="shared" si="58"/>
        <v>0</v>
      </c>
      <c r="CJ98" s="12">
        <f t="shared" si="58"/>
        <v>0</v>
      </c>
      <c r="CK98" s="12">
        <f t="shared" si="58"/>
        <v>11.5</v>
      </c>
      <c r="CL98" s="12">
        <f t="shared" si="58"/>
        <v>2</v>
      </c>
      <c r="CM98" s="12">
        <f t="shared" si="58"/>
        <v>3</v>
      </c>
      <c r="CN98" s="12">
        <f t="shared" si="58"/>
        <v>139.5</v>
      </c>
      <c r="CO98" s="12">
        <f t="shared" si="58"/>
        <v>59.5</v>
      </c>
      <c r="CP98" s="12">
        <f t="shared" si="58"/>
        <v>0</v>
      </c>
      <c r="CQ98" s="12">
        <f t="shared" si="58"/>
        <v>0</v>
      </c>
      <c r="CR98" s="12">
        <f t="shared" si="58"/>
        <v>0</v>
      </c>
      <c r="CS98" s="12">
        <f t="shared" si="58"/>
        <v>0</v>
      </c>
      <c r="CT98" s="12">
        <f t="shared" si="58"/>
        <v>0</v>
      </c>
      <c r="CU98" s="12">
        <f t="shared" si="58"/>
        <v>426</v>
      </c>
      <c r="CV98" s="12">
        <f t="shared" si="58"/>
        <v>0</v>
      </c>
      <c r="CW98" s="12">
        <f t="shared" si="58"/>
        <v>0</v>
      </c>
      <c r="CX98" s="12">
        <f t="shared" si="58"/>
        <v>0</v>
      </c>
      <c r="CY98" s="12">
        <f t="shared" si="58"/>
        <v>66.5</v>
      </c>
      <c r="CZ98" s="12">
        <f t="shared" si="58"/>
        <v>0</v>
      </c>
      <c r="DA98" s="12">
        <f t="shared" si="58"/>
        <v>0</v>
      </c>
      <c r="DB98" s="12">
        <f t="shared" si="58"/>
        <v>0</v>
      </c>
      <c r="DC98" s="12">
        <f t="shared" si="58"/>
        <v>0</v>
      </c>
      <c r="DD98" s="12">
        <f t="shared" si="58"/>
        <v>0</v>
      </c>
      <c r="DE98" s="12">
        <f t="shared" si="58"/>
        <v>0</v>
      </c>
      <c r="DF98" s="12">
        <f t="shared" si="58"/>
        <v>0</v>
      </c>
      <c r="DG98" s="12">
        <f t="shared" si="58"/>
        <v>0</v>
      </c>
      <c r="DH98" s="12">
        <f t="shared" si="58"/>
        <v>0</v>
      </c>
      <c r="DI98" s="12">
        <f t="shared" si="58"/>
        <v>7.5</v>
      </c>
      <c r="DJ98" s="12">
        <f t="shared" si="58"/>
        <v>12</v>
      </c>
      <c r="DK98" s="12">
        <f t="shared" si="58"/>
        <v>2</v>
      </c>
      <c r="DL98" s="12">
        <f t="shared" si="58"/>
        <v>0</v>
      </c>
      <c r="DM98" s="12">
        <f t="shared" si="58"/>
        <v>0</v>
      </c>
      <c r="DN98" s="12">
        <f t="shared" si="58"/>
        <v>0</v>
      </c>
      <c r="DO98" s="12">
        <f t="shared" si="58"/>
        <v>0</v>
      </c>
      <c r="DP98" s="12">
        <f t="shared" si="58"/>
        <v>0</v>
      </c>
      <c r="DQ98" s="12">
        <f t="shared" si="58"/>
        <v>0</v>
      </c>
      <c r="DR98" s="12">
        <f t="shared" si="58"/>
        <v>0</v>
      </c>
      <c r="DS98" s="12">
        <f t="shared" si="58"/>
        <v>0</v>
      </c>
      <c r="DT98" s="12">
        <f t="shared" si="58"/>
        <v>0</v>
      </c>
      <c r="DU98" s="12">
        <f t="shared" si="58"/>
        <v>0</v>
      </c>
      <c r="DV98" s="12">
        <f t="shared" si="58"/>
        <v>0</v>
      </c>
      <c r="DW98" s="12">
        <f t="shared" si="58"/>
        <v>0</v>
      </c>
      <c r="DX98" s="12">
        <f t="shared" si="58"/>
        <v>0</v>
      </c>
      <c r="DY98" s="12">
        <f t="shared" si="58"/>
        <v>0</v>
      </c>
      <c r="DZ98" s="12">
        <f t="shared" si="58"/>
        <v>0</v>
      </c>
      <c r="EA98" s="12">
        <f t="shared" ref="EA98:FX98" si="59">EA7</f>
        <v>0</v>
      </c>
      <c r="EB98" s="12">
        <f t="shared" si="59"/>
        <v>0</v>
      </c>
      <c r="EC98" s="12">
        <f t="shared" si="59"/>
        <v>0</v>
      </c>
      <c r="ED98" s="12">
        <f t="shared" si="59"/>
        <v>0</v>
      </c>
      <c r="EE98" s="12">
        <f t="shared" si="59"/>
        <v>0</v>
      </c>
      <c r="EF98" s="12">
        <f t="shared" si="59"/>
        <v>0</v>
      </c>
      <c r="EG98" s="12">
        <f t="shared" si="59"/>
        <v>0</v>
      </c>
      <c r="EH98" s="12">
        <f t="shared" si="59"/>
        <v>0</v>
      </c>
      <c r="EI98" s="12">
        <f t="shared" si="59"/>
        <v>0</v>
      </c>
      <c r="EJ98" s="12">
        <f t="shared" si="59"/>
        <v>0</v>
      </c>
      <c r="EK98" s="12">
        <f t="shared" si="59"/>
        <v>0</v>
      </c>
      <c r="EL98" s="12">
        <f t="shared" si="59"/>
        <v>0</v>
      </c>
      <c r="EM98" s="12">
        <f t="shared" si="59"/>
        <v>0</v>
      </c>
      <c r="EN98" s="12">
        <f t="shared" si="59"/>
        <v>75</v>
      </c>
      <c r="EO98" s="12">
        <f t="shared" si="59"/>
        <v>0</v>
      </c>
      <c r="EP98" s="12">
        <f t="shared" si="59"/>
        <v>0</v>
      </c>
      <c r="EQ98" s="12">
        <f t="shared" si="59"/>
        <v>0</v>
      </c>
      <c r="ER98" s="12">
        <f t="shared" si="59"/>
        <v>0</v>
      </c>
      <c r="ES98" s="12">
        <f t="shared" si="59"/>
        <v>0</v>
      </c>
      <c r="ET98" s="12">
        <f t="shared" si="59"/>
        <v>0</v>
      </c>
      <c r="EU98" s="12">
        <f t="shared" si="59"/>
        <v>0</v>
      </c>
      <c r="EV98" s="12">
        <f t="shared" si="59"/>
        <v>0</v>
      </c>
      <c r="EW98" s="12">
        <f t="shared" si="59"/>
        <v>0</v>
      </c>
      <c r="EX98" s="12">
        <f t="shared" si="59"/>
        <v>0</v>
      </c>
      <c r="EY98" s="12">
        <f t="shared" si="59"/>
        <v>669</v>
      </c>
      <c r="EZ98" s="12">
        <f t="shared" si="59"/>
        <v>0</v>
      </c>
      <c r="FA98" s="12">
        <f t="shared" si="59"/>
        <v>0</v>
      </c>
      <c r="FB98" s="12">
        <f t="shared" si="59"/>
        <v>0</v>
      </c>
      <c r="FC98" s="12">
        <f t="shared" si="59"/>
        <v>0</v>
      </c>
      <c r="FD98" s="12">
        <f t="shared" si="59"/>
        <v>0</v>
      </c>
      <c r="FE98" s="12">
        <f t="shared" si="59"/>
        <v>0</v>
      </c>
      <c r="FF98" s="12">
        <f t="shared" si="59"/>
        <v>0</v>
      </c>
      <c r="FG98" s="12">
        <f t="shared" si="59"/>
        <v>0</v>
      </c>
      <c r="FH98" s="12">
        <f t="shared" si="59"/>
        <v>0</v>
      </c>
      <c r="FI98" s="12">
        <f t="shared" si="59"/>
        <v>0</v>
      </c>
      <c r="FJ98" s="12">
        <f t="shared" si="59"/>
        <v>0</v>
      </c>
      <c r="FK98" s="12">
        <f t="shared" si="59"/>
        <v>0</v>
      </c>
      <c r="FL98" s="12">
        <f t="shared" si="59"/>
        <v>0</v>
      </c>
      <c r="FM98" s="12">
        <f t="shared" si="59"/>
        <v>0</v>
      </c>
      <c r="FN98" s="12">
        <f t="shared" si="59"/>
        <v>96</v>
      </c>
      <c r="FO98" s="12">
        <f t="shared" si="59"/>
        <v>0</v>
      </c>
      <c r="FP98" s="12">
        <f t="shared" si="59"/>
        <v>0</v>
      </c>
      <c r="FQ98" s="12">
        <f t="shared" si="59"/>
        <v>0</v>
      </c>
      <c r="FR98" s="12">
        <f t="shared" si="59"/>
        <v>0</v>
      </c>
      <c r="FS98" s="12">
        <f t="shared" si="59"/>
        <v>0</v>
      </c>
      <c r="FT98" s="12">
        <f t="shared" si="59"/>
        <v>0</v>
      </c>
      <c r="FU98" s="12">
        <f t="shared" si="59"/>
        <v>0</v>
      </c>
      <c r="FV98" s="12">
        <f t="shared" si="59"/>
        <v>0</v>
      </c>
      <c r="FW98" s="12">
        <f t="shared" si="59"/>
        <v>0</v>
      </c>
      <c r="FX98" s="12">
        <f t="shared" si="59"/>
        <v>0</v>
      </c>
      <c r="FY98" s="34"/>
      <c r="FZ98" s="12">
        <f t="shared" si="50"/>
        <v>14544.5</v>
      </c>
      <c r="GA98" s="12"/>
      <c r="GB98" s="18"/>
      <c r="GC98" s="18"/>
      <c r="GD98" s="18"/>
      <c r="GE98" s="18"/>
      <c r="GF98" s="19"/>
      <c r="GG98" s="19"/>
      <c r="GH98" s="16"/>
      <c r="GI98" s="16"/>
      <c r="GJ98" s="16"/>
      <c r="GK98" s="16"/>
      <c r="GL98" s="16"/>
      <c r="GM98" s="16"/>
      <c r="GN98" s="20"/>
      <c r="GO98" s="20"/>
    </row>
    <row r="99" spans="1:256" s="14" customFormat="1" x14ac:dyDescent="0.2">
      <c r="A99" s="4" t="s">
        <v>374</v>
      </c>
      <c r="B99" s="2" t="s">
        <v>375</v>
      </c>
      <c r="C99" s="12">
        <f>C26</f>
        <v>0</v>
      </c>
      <c r="D99" s="12">
        <f t="shared" ref="D99:BO99" si="60">D26</f>
        <v>0</v>
      </c>
      <c r="E99" s="12">
        <f t="shared" si="60"/>
        <v>0</v>
      </c>
      <c r="F99" s="12">
        <f t="shared" si="60"/>
        <v>0</v>
      </c>
      <c r="G99" s="12">
        <f t="shared" si="60"/>
        <v>0</v>
      </c>
      <c r="H99" s="12">
        <f t="shared" si="60"/>
        <v>0</v>
      </c>
      <c r="I99" s="12">
        <f>I26</f>
        <v>0</v>
      </c>
      <c r="J99" s="12">
        <f t="shared" si="60"/>
        <v>0</v>
      </c>
      <c r="K99" s="12">
        <f t="shared" si="60"/>
        <v>0</v>
      </c>
      <c r="L99" s="12">
        <f t="shared" si="60"/>
        <v>0</v>
      </c>
      <c r="M99" s="12">
        <f t="shared" si="60"/>
        <v>0</v>
      </c>
      <c r="N99" s="12">
        <f t="shared" si="60"/>
        <v>0</v>
      </c>
      <c r="O99" s="12">
        <f t="shared" si="60"/>
        <v>0</v>
      </c>
      <c r="P99" s="12">
        <f t="shared" si="60"/>
        <v>0</v>
      </c>
      <c r="Q99" s="12">
        <f t="shared" si="60"/>
        <v>0</v>
      </c>
      <c r="R99" s="12">
        <f t="shared" si="60"/>
        <v>0</v>
      </c>
      <c r="S99" s="12">
        <f t="shared" si="60"/>
        <v>0</v>
      </c>
      <c r="T99" s="12">
        <f t="shared" si="60"/>
        <v>0</v>
      </c>
      <c r="U99" s="12">
        <f t="shared" si="60"/>
        <v>0</v>
      </c>
      <c r="V99" s="12">
        <f t="shared" si="60"/>
        <v>0</v>
      </c>
      <c r="W99" s="12">
        <f t="shared" si="60"/>
        <v>0</v>
      </c>
      <c r="X99" s="12">
        <f t="shared" si="60"/>
        <v>0</v>
      </c>
      <c r="Y99" s="12">
        <f t="shared" si="60"/>
        <v>0</v>
      </c>
      <c r="Z99" s="12">
        <f t="shared" si="60"/>
        <v>0</v>
      </c>
      <c r="AA99" s="12">
        <f t="shared" si="60"/>
        <v>0</v>
      </c>
      <c r="AB99" s="12">
        <f t="shared" si="60"/>
        <v>0</v>
      </c>
      <c r="AC99" s="12">
        <f t="shared" si="60"/>
        <v>0</v>
      </c>
      <c r="AD99" s="12">
        <f t="shared" si="60"/>
        <v>0</v>
      </c>
      <c r="AE99" s="12">
        <f t="shared" si="60"/>
        <v>0</v>
      </c>
      <c r="AF99" s="12">
        <f t="shared" si="60"/>
        <v>0</v>
      </c>
      <c r="AG99" s="12">
        <f t="shared" si="60"/>
        <v>0</v>
      </c>
      <c r="AH99" s="12">
        <f t="shared" si="60"/>
        <v>0</v>
      </c>
      <c r="AI99" s="12">
        <f t="shared" si="60"/>
        <v>0</v>
      </c>
      <c r="AJ99" s="12">
        <f t="shared" si="60"/>
        <v>0</v>
      </c>
      <c r="AK99" s="12">
        <f t="shared" si="60"/>
        <v>0</v>
      </c>
      <c r="AL99" s="12">
        <f t="shared" si="60"/>
        <v>0</v>
      </c>
      <c r="AM99" s="12">
        <f t="shared" si="60"/>
        <v>0</v>
      </c>
      <c r="AN99" s="12">
        <f t="shared" si="60"/>
        <v>0</v>
      </c>
      <c r="AO99" s="12">
        <f t="shared" si="60"/>
        <v>0</v>
      </c>
      <c r="AP99" s="12">
        <f t="shared" si="60"/>
        <v>0</v>
      </c>
      <c r="AQ99" s="12">
        <f t="shared" si="60"/>
        <v>0</v>
      </c>
      <c r="AR99" s="12">
        <f t="shared" si="60"/>
        <v>0</v>
      </c>
      <c r="AS99" s="12">
        <f t="shared" si="60"/>
        <v>0</v>
      </c>
      <c r="AT99" s="12">
        <f t="shared" si="60"/>
        <v>0</v>
      </c>
      <c r="AU99" s="12">
        <f t="shared" si="60"/>
        <v>0</v>
      </c>
      <c r="AV99" s="12">
        <f t="shared" si="60"/>
        <v>0</v>
      </c>
      <c r="AW99" s="12">
        <f t="shared" si="60"/>
        <v>0</v>
      </c>
      <c r="AX99" s="12">
        <f t="shared" si="60"/>
        <v>0</v>
      </c>
      <c r="AY99" s="12">
        <f t="shared" si="60"/>
        <v>0</v>
      </c>
      <c r="AZ99" s="12">
        <f t="shared" si="60"/>
        <v>0</v>
      </c>
      <c r="BA99" s="12">
        <f t="shared" si="60"/>
        <v>0</v>
      </c>
      <c r="BB99" s="12">
        <f t="shared" si="60"/>
        <v>0</v>
      </c>
      <c r="BC99" s="12">
        <f t="shared" si="60"/>
        <v>0</v>
      </c>
      <c r="BD99" s="12">
        <f t="shared" si="60"/>
        <v>0</v>
      </c>
      <c r="BE99" s="12">
        <f t="shared" si="60"/>
        <v>0</v>
      </c>
      <c r="BF99" s="12">
        <f t="shared" si="60"/>
        <v>0</v>
      </c>
      <c r="BG99" s="12">
        <f t="shared" si="60"/>
        <v>0</v>
      </c>
      <c r="BH99" s="12">
        <f t="shared" si="60"/>
        <v>0</v>
      </c>
      <c r="BI99" s="12">
        <f t="shared" si="60"/>
        <v>0</v>
      </c>
      <c r="BJ99" s="12">
        <f t="shared" si="60"/>
        <v>0</v>
      </c>
      <c r="BK99" s="12">
        <f t="shared" si="60"/>
        <v>0</v>
      </c>
      <c r="BL99" s="12">
        <f t="shared" si="60"/>
        <v>0</v>
      </c>
      <c r="BM99" s="12">
        <f t="shared" si="60"/>
        <v>0</v>
      </c>
      <c r="BN99" s="12">
        <f t="shared" si="60"/>
        <v>0</v>
      </c>
      <c r="BO99" s="12">
        <f t="shared" si="60"/>
        <v>0</v>
      </c>
      <c r="BP99" s="12">
        <f t="shared" ref="BP99:EA99" si="61">BP26</f>
        <v>0</v>
      </c>
      <c r="BQ99" s="12">
        <f t="shared" si="61"/>
        <v>0</v>
      </c>
      <c r="BR99" s="12">
        <f t="shared" si="61"/>
        <v>0</v>
      </c>
      <c r="BS99" s="12">
        <f t="shared" si="61"/>
        <v>0</v>
      </c>
      <c r="BT99" s="12">
        <f t="shared" si="61"/>
        <v>0</v>
      </c>
      <c r="BU99" s="12">
        <f t="shared" si="61"/>
        <v>0</v>
      </c>
      <c r="BV99" s="12">
        <f t="shared" si="61"/>
        <v>0</v>
      </c>
      <c r="BW99" s="12">
        <f t="shared" si="61"/>
        <v>0</v>
      </c>
      <c r="BX99" s="12">
        <f t="shared" si="61"/>
        <v>0</v>
      </c>
      <c r="BY99" s="12">
        <f t="shared" si="61"/>
        <v>0</v>
      </c>
      <c r="BZ99" s="12">
        <f t="shared" si="61"/>
        <v>0</v>
      </c>
      <c r="CA99" s="12">
        <f t="shared" si="61"/>
        <v>0</v>
      </c>
      <c r="CB99" s="12">
        <f t="shared" si="61"/>
        <v>0</v>
      </c>
      <c r="CC99" s="12">
        <f t="shared" si="61"/>
        <v>0</v>
      </c>
      <c r="CD99" s="12">
        <f t="shared" si="61"/>
        <v>0</v>
      </c>
      <c r="CE99" s="12">
        <f t="shared" si="61"/>
        <v>0</v>
      </c>
      <c r="CF99" s="12">
        <f t="shared" si="61"/>
        <v>0</v>
      </c>
      <c r="CG99" s="12">
        <f t="shared" si="61"/>
        <v>0</v>
      </c>
      <c r="CH99" s="12">
        <f t="shared" si="61"/>
        <v>0</v>
      </c>
      <c r="CI99" s="12">
        <f t="shared" si="61"/>
        <v>0</v>
      </c>
      <c r="CJ99" s="12">
        <f t="shared" si="61"/>
        <v>0</v>
      </c>
      <c r="CK99" s="12">
        <f t="shared" si="61"/>
        <v>0</v>
      </c>
      <c r="CL99" s="12">
        <f t="shared" si="61"/>
        <v>0</v>
      </c>
      <c r="CM99" s="12">
        <f t="shared" si="61"/>
        <v>0</v>
      </c>
      <c r="CN99" s="12">
        <f t="shared" si="61"/>
        <v>505.5</v>
      </c>
      <c r="CO99" s="12">
        <f t="shared" si="61"/>
        <v>0</v>
      </c>
      <c r="CP99" s="12">
        <f t="shared" si="61"/>
        <v>0</v>
      </c>
      <c r="CQ99" s="12">
        <f t="shared" si="61"/>
        <v>0</v>
      </c>
      <c r="CR99" s="12">
        <f t="shared" si="61"/>
        <v>0</v>
      </c>
      <c r="CS99" s="12">
        <f t="shared" si="61"/>
        <v>0</v>
      </c>
      <c r="CT99" s="12">
        <f t="shared" si="61"/>
        <v>0</v>
      </c>
      <c r="CU99" s="12">
        <f t="shared" si="61"/>
        <v>0</v>
      </c>
      <c r="CV99" s="12">
        <f t="shared" si="61"/>
        <v>0</v>
      </c>
      <c r="CW99" s="12">
        <f t="shared" si="61"/>
        <v>0</v>
      </c>
      <c r="CX99" s="12">
        <f t="shared" si="61"/>
        <v>0</v>
      </c>
      <c r="CY99" s="12">
        <f t="shared" si="61"/>
        <v>0</v>
      </c>
      <c r="CZ99" s="12">
        <f t="shared" si="61"/>
        <v>0</v>
      </c>
      <c r="DA99" s="12">
        <f t="shared" si="61"/>
        <v>0</v>
      </c>
      <c r="DB99" s="12">
        <f t="shared" si="61"/>
        <v>0</v>
      </c>
      <c r="DC99" s="12">
        <f t="shared" si="61"/>
        <v>0</v>
      </c>
      <c r="DD99" s="12">
        <f t="shared" si="61"/>
        <v>0</v>
      </c>
      <c r="DE99" s="12">
        <f t="shared" si="61"/>
        <v>0</v>
      </c>
      <c r="DF99" s="12">
        <f t="shared" si="61"/>
        <v>0</v>
      </c>
      <c r="DG99" s="12">
        <f t="shared" si="61"/>
        <v>0</v>
      </c>
      <c r="DH99" s="12">
        <f t="shared" si="61"/>
        <v>0</v>
      </c>
      <c r="DI99" s="12">
        <f t="shared" si="61"/>
        <v>0</v>
      </c>
      <c r="DJ99" s="12">
        <f t="shared" si="61"/>
        <v>0</v>
      </c>
      <c r="DK99" s="12">
        <f t="shared" si="61"/>
        <v>0</v>
      </c>
      <c r="DL99" s="12">
        <f t="shared" si="61"/>
        <v>0</v>
      </c>
      <c r="DM99" s="12">
        <f t="shared" si="61"/>
        <v>0</v>
      </c>
      <c r="DN99" s="12">
        <f t="shared" si="61"/>
        <v>0</v>
      </c>
      <c r="DO99" s="12">
        <f t="shared" si="61"/>
        <v>0</v>
      </c>
      <c r="DP99" s="12">
        <f t="shared" si="61"/>
        <v>0</v>
      </c>
      <c r="DQ99" s="12">
        <f t="shared" si="61"/>
        <v>0</v>
      </c>
      <c r="DR99" s="12">
        <f t="shared" si="61"/>
        <v>0</v>
      </c>
      <c r="DS99" s="12">
        <f t="shared" si="61"/>
        <v>0</v>
      </c>
      <c r="DT99" s="12">
        <f t="shared" si="61"/>
        <v>0</v>
      </c>
      <c r="DU99" s="12">
        <f t="shared" si="61"/>
        <v>0</v>
      </c>
      <c r="DV99" s="12">
        <f t="shared" si="61"/>
        <v>0</v>
      </c>
      <c r="DW99" s="12">
        <f t="shared" si="61"/>
        <v>0</v>
      </c>
      <c r="DX99" s="12">
        <f t="shared" si="61"/>
        <v>0</v>
      </c>
      <c r="DY99" s="12">
        <f t="shared" si="61"/>
        <v>0</v>
      </c>
      <c r="DZ99" s="12">
        <f t="shared" si="61"/>
        <v>0</v>
      </c>
      <c r="EA99" s="12">
        <f t="shared" si="61"/>
        <v>0</v>
      </c>
      <c r="EB99" s="12">
        <f t="shared" ref="EB99:FX99" si="62">EB26</f>
        <v>0</v>
      </c>
      <c r="EC99" s="12">
        <f t="shared" si="62"/>
        <v>0</v>
      </c>
      <c r="ED99" s="12">
        <f t="shared" si="62"/>
        <v>0</v>
      </c>
      <c r="EE99" s="12">
        <f t="shared" si="62"/>
        <v>0</v>
      </c>
      <c r="EF99" s="12">
        <f t="shared" si="62"/>
        <v>0</v>
      </c>
      <c r="EG99" s="12">
        <f t="shared" si="62"/>
        <v>0</v>
      </c>
      <c r="EH99" s="12">
        <f t="shared" si="62"/>
        <v>0</v>
      </c>
      <c r="EI99" s="12">
        <f t="shared" si="62"/>
        <v>0</v>
      </c>
      <c r="EJ99" s="12">
        <f t="shared" si="62"/>
        <v>0</v>
      </c>
      <c r="EK99" s="12">
        <f t="shared" si="62"/>
        <v>0</v>
      </c>
      <c r="EL99" s="12">
        <f t="shared" si="62"/>
        <v>0</v>
      </c>
      <c r="EM99" s="12">
        <f t="shared" si="62"/>
        <v>0</v>
      </c>
      <c r="EN99" s="12">
        <f t="shared" si="62"/>
        <v>0</v>
      </c>
      <c r="EO99" s="12">
        <f t="shared" si="62"/>
        <v>0</v>
      </c>
      <c r="EP99" s="12">
        <f t="shared" si="62"/>
        <v>0</v>
      </c>
      <c r="EQ99" s="12">
        <f t="shared" si="62"/>
        <v>0</v>
      </c>
      <c r="ER99" s="12">
        <f t="shared" si="62"/>
        <v>0</v>
      </c>
      <c r="ES99" s="12">
        <f t="shared" si="62"/>
        <v>0</v>
      </c>
      <c r="ET99" s="12">
        <f t="shared" si="62"/>
        <v>0</v>
      </c>
      <c r="EU99" s="12">
        <f t="shared" si="62"/>
        <v>0</v>
      </c>
      <c r="EV99" s="12">
        <f t="shared" si="62"/>
        <v>0</v>
      </c>
      <c r="EW99" s="12">
        <f t="shared" si="62"/>
        <v>0</v>
      </c>
      <c r="EX99" s="12">
        <f t="shared" si="62"/>
        <v>0</v>
      </c>
      <c r="EY99" s="12">
        <f t="shared" si="62"/>
        <v>0</v>
      </c>
      <c r="EZ99" s="12">
        <f t="shared" si="62"/>
        <v>0</v>
      </c>
      <c r="FA99" s="12">
        <f t="shared" si="62"/>
        <v>0</v>
      </c>
      <c r="FB99" s="12">
        <f t="shared" si="62"/>
        <v>0</v>
      </c>
      <c r="FC99" s="12">
        <f t="shared" si="62"/>
        <v>0</v>
      </c>
      <c r="FD99" s="12">
        <f t="shared" si="62"/>
        <v>0</v>
      </c>
      <c r="FE99" s="12">
        <f t="shared" si="62"/>
        <v>0</v>
      </c>
      <c r="FF99" s="12">
        <f t="shared" si="62"/>
        <v>0</v>
      </c>
      <c r="FG99" s="12">
        <f t="shared" si="62"/>
        <v>0</v>
      </c>
      <c r="FH99" s="12">
        <f t="shared" si="62"/>
        <v>0</v>
      </c>
      <c r="FI99" s="12">
        <f t="shared" si="62"/>
        <v>0</v>
      </c>
      <c r="FJ99" s="12">
        <f t="shared" si="62"/>
        <v>0</v>
      </c>
      <c r="FK99" s="12">
        <f t="shared" si="62"/>
        <v>0</v>
      </c>
      <c r="FL99" s="12">
        <f t="shared" si="62"/>
        <v>0</v>
      </c>
      <c r="FM99" s="12">
        <f t="shared" si="62"/>
        <v>0</v>
      </c>
      <c r="FN99" s="12">
        <f t="shared" si="62"/>
        <v>0</v>
      </c>
      <c r="FO99" s="12">
        <f t="shared" si="62"/>
        <v>0</v>
      </c>
      <c r="FP99" s="12">
        <f t="shared" si="62"/>
        <v>0</v>
      </c>
      <c r="FQ99" s="12">
        <f t="shared" si="62"/>
        <v>0</v>
      </c>
      <c r="FR99" s="12">
        <f t="shared" si="62"/>
        <v>0</v>
      </c>
      <c r="FS99" s="12">
        <f t="shared" si="62"/>
        <v>0</v>
      </c>
      <c r="FT99" s="12">
        <f t="shared" si="62"/>
        <v>0</v>
      </c>
      <c r="FU99" s="12">
        <f t="shared" si="62"/>
        <v>0</v>
      </c>
      <c r="FV99" s="12">
        <f t="shared" si="62"/>
        <v>0</v>
      </c>
      <c r="FW99" s="12">
        <f t="shared" si="62"/>
        <v>0</v>
      </c>
      <c r="FX99" s="12">
        <f t="shared" si="62"/>
        <v>0</v>
      </c>
      <c r="FY99" s="12">
        <f>SUM(C99:FX99)</f>
        <v>505.5</v>
      </c>
      <c r="FZ99" s="12">
        <f t="shared" si="50"/>
        <v>505.5</v>
      </c>
      <c r="GA99" s="12"/>
      <c r="GB99" s="18"/>
      <c r="GC99" s="18"/>
      <c r="GD99" s="18"/>
      <c r="GE99" s="18"/>
      <c r="GF99" s="19"/>
      <c r="GG99" s="19"/>
      <c r="GH99" s="16"/>
      <c r="GI99" s="16"/>
      <c r="GJ99" s="16"/>
      <c r="GK99" s="16"/>
      <c r="GL99" s="16"/>
      <c r="GM99" s="16"/>
      <c r="GN99" s="20"/>
      <c r="GO99" s="20"/>
    </row>
    <row r="100" spans="1:256" s="14" customFormat="1" x14ac:dyDescent="0.2">
      <c r="A100" s="4" t="s">
        <v>376</v>
      </c>
      <c r="B100" s="2" t="s">
        <v>377</v>
      </c>
      <c r="C100" s="34">
        <f>SUM(C95:C99)</f>
        <v>8245.2000000000007</v>
      </c>
      <c r="D100" s="34">
        <f t="shared" ref="D100:BO100" si="63">SUM(D95:D99)</f>
        <v>42344.3</v>
      </c>
      <c r="E100" s="34">
        <f t="shared" si="63"/>
        <v>7736.8</v>
      </c>
      <c r="F100" s="34">
        <f t="shared" si="63"/>
        <v>16626.899999999998</v>
      </c>
      <c r="G100" s="34">
        <f t="shared" si="63"/>
        <v>1004.5</v>
      </c>
      <c r="H100" s="34">
        <f t="shared" si="63"/>
        <v>992.3</v>
      </c>
      <c r="I100" s="34">
        <f t="shared" si="63"/>
        <v>10263.6</v>
      </c>
      <c r="J100" s="34">
        <f t="shared" si="63"/>
        <v>2081.8000000000002</v>
      </c>
      <c r="K100" s="34">
        <f t="shared" si="63"/>
        <v>308.5</v>
      </c>
      <c r="L100" s="34">
        <f t="shared" si="63"/>
        <v>2747.5</v>
      </c>
      <c r="M100" s="34">
        <f t="shared" si="63"/>
        <v>1468.8999999999999</v>
      </c>
      <c r="N100" s="34">
        <f t="shared" si="63"/>
        <v>51197.5</v>
      </c>
      <c r="O100" s="34">
        <f t="shared" si="63"/>
        <v>14857.6</v>
      </c>
      <c r="P100" s="34">
        <f t="shared" si="63"/>
        <v>158.9</v>
      </c>
      <c r="Q100" s="34">
        <f t="shared" si="63"/>
        <v>38176.699999999997</v>
      </c>
      <c r="R100" s="34">
        <f t="shared" si="63"/>
        <v>578.79999999999995</v>
      </c>
      <c r="S100" s="34">
        <f t="shared" si="63"/>
        <v>1411.5</v>
      </c>
      <c r="T100" s="34">
        <f t="shared" si="63"/>
        <v>141.6</v>
      </c>
      <c r="U100" s="34">
        <f t="shared" si="63"/>
        <v>56.6</v>
      </c>
      <c r="V100" s="34">
        <f t="shared" si="63"/>
        <v>267.2</v>
      </c>
      <c r="W100" s="34">
        <f t="shared" si="63"/>
        <v>127.8</v>
      </c>
      <c r="X100" s="34">
        <f t="shared" si="63"/>
        <v>50</v>
      </c>
      <c r="Y100" s="34">
        <f t="shared" si="63"/>
        <v>503.29999999999995</v>
      </c>
      <c r="Z100" s="34">
        <f t="shared" si="63"/>
        <v>259.7</v>
      </c>
      <c r="AA100" s="34">
        <f t="shared" si="63"/>
        <v>28011.8</v>
      </c>
      <c r="AB100" s="34">
        <f t="shared" si="63"/>
        <v>28959.200000000001</v>
      </c>
      <c r="AC100" s="34">
        <f t="shared" si="63"/>
        <v>912.6</v>
      </c>
      <c r="AD100" s="34">
        <f t="shared" si="63"/>
        <v>1100.9000000000001</v>
      </c>
      <c r="AE100" s="34">
        <f t="shared" si="63"/>
        <v>110.6</v>
      </c>
      <c r="AF100" s="34">
        <f t="shared" si="63"/>
        <v>169.9</v>
      </c>
      <c r="AG100" s="34">
        <f t="shared" si="63"/>
        <v>878.7</v>
      </c>
      <c r="AH100" s="34">
        <f t="shared" si="63"/>
        <v>1022.8</v>
      </c>
      <c r="AI100" s="34">
        <f t="shared" si="63"/>
        <v>372.9</v>
      </c>
      <c r="AJ100" s="34">
        <f t="shared" si="63"/>
        <v>228.70000000000002</v>
      </c>
      <c r="AK100" s="34">
        <f t="shared" si="63"/>
        <v>212.1</v>
      </c>
      <c r="AL100" s="34">
        <f t="shared" si="63"/>
        <v>265.60000000000002</v>
      </c>
      <c r="AM100" s="34">
        <f t="shared" si="63"/>
        <v>470.09999999999997</v>
      </c>
      <c r="AN100" s="34">
        <f t="shared" si="63"/>
        <v>406.6</v>
      </c>
      <c r="AO100" s="34">
        <f t="shared" si="63"/>
        <v>4958</v>
      </c>
      <c r="AP100" s="34">
        <f t="shared" si="63"/>
        <v>80526.100000000006</v>
      </c>
      <c r="AQ100" s="34">
        <f t="shared" si="63"/>
        <v>268.10000000000002</v>
      </c>
      <c r="AR100" s="34">
        <f t="shared" si="63"/>
        <v>62610.2</v>
      </c>
      <c r="AS100" s="34">
        <f t="shared" si="63"/>
        <v>6460.4</v>
      </c>
      <c r="AT100" s="34">
        <f t="shared" si="63"/>
        <v>2492.4</v>
      </c>
      <c r="AU100" s="34">
        <f t="shared" si="63"/>
        <v>339.79999999999995</v>
      </c>
      <c r="AV100" s="34">
        <f t="shared" si="63"/>
        <v>297.89999999999998</v>
      </c>
      <c r="AW100" s="34">
        <f t="shared" si="63"/>
        <v>200.4</v>
      </c>
      <c r="AX100" s="34">
        <f t="shared" si="63"/>
        <v>50</v>
      </c>
      <c r="AY100" s="34">
        <f t="shared" si="63"/>
        <v>550.5</v>
      </c>
      <c r="AZ100" s="34">
        <f t="shared" si="63"/>
        <v>10850.9</v>
      </c>
      <c r="BA100" s="34">
        <f t="shared" si="63"/>
        <v>8696.9</v>
      </c>
      <c r="BB100" s="34">
        <f t="shared" si="63"/>
        <v>7569.1</v>
      </c>
      <c r="BC100" s="34">
        <f t="shared" si="63"/>
        <v>30320.2</v>
      </c>
      <c r="BD100" s="34">
        <f t="shared" si="63"/>
        <v>4840.7</v>
      </c>
      <c r="BE100" s="34">
        <f t="shared" si="63"/>
        <v>1422.3</v>
      </c>
      <c r="BF100" s="34">
        <f t="shared" si="63"/>
        <v>23227.4</v>
      </c>
      <c r="BG100" s="34">
        <f t="shared" si="63"/>
        <v>929</v>
      </c>
      <c r="BH100" s="34">
        <f t="shared" si="63"/>
        <v>630.9</v>
      </c>
      <c r="BI100" s="34">
        <f t="shared" si="63"/>
        <v>226.4</v>
      </c>
      <c r="BJ100" s="34">
        <f t="shared" si="63"/>
        <v>5876.3</v>
      </c>
      <c r="BK100" s="34">
        <f t="shared" si="63"/>
        <v>18279.3</v>
      </c>
      <c r="BL100" s="34">
        <f t="shared" si="63"/>
        <v>180.2</v>
      </c>
      <c r="BM100" s="34">
        <f t="shared" si="63"/>
        <v>285.5</v>
      </c>
      <c r="BN100" s="34">
        <f t="shared" si="63"/>
        <v>3709.7999999999997</v>
      </c>
      <c r="BO100" s="34">
        <f t="shared" si="63"/>
        <v>1560.2</v>
      </c>
      <c r="BP100" s="34">
        <f t="shared" ref="BP100:EA100" si="64">SUM(BP95:BP99)</f>
        <v>205.8</v>
      </c>
      <c r="BQ100" s="34">
        <f t="shared" si="64"/>
        <v>5604.2</v>
      </c>
      <c r="BR100" s="34">
        <f t="shared" si="64"/>
        <v>4632.1000000000004</v>
      </c>
      <c r="BS100" s="34">
        <f t="shared" si="64"/>
        <v>1054.3</v>
      </c>
      <c r="BT100" s="34">
        <f t="shared" si="64"/>
        <v>373</v>
      </c>
      <c r="BU100" s="34">
        <f t="shared" si="64"/>
        <v>441.2</v>
      </c>
      <c r="BV100" s="34">
        <f t="shared" si="64"/>
        <v>1232.6999999999998</v>
      </c>
      <c r="BW100" s="34">
        <f t="shared" si="64"/>
        <v>1814.3</v>
      </c>
      <c r="BX100" s="34">
        <f t="shared" si="64"/>
        <v>76.400000000000006</v>
      </c>
      <c r="BY100" s="34">
        <f t="shared" si="64"/>
        <v>526.5</v>
      </c>
      <c r="BZ100" s="34">
        <f t="shared" si="64"/>
        <v>212.1</v>
      </c>
      <c r="CA100" s="34">
        <f t="shared" si="64"/>
        <v>192.7</v>
      </c>
      <c r="CB100" s="34">
        <f t="shared" si="64"/>
        <v>80898.900000000009</v>
      </c>
      <c r="CC100" s="34">
        <f t="shared" si="64"/>
        <v>166.70000000000002</v>
      </c>
      <c r="CD100" s="34">
        <f t="shared" si="64"/>
        <v>73.8</v>
      </c>
      <c r="CE100" s="34">
        <f t="shared" si="64"/>
        <v>164.5</v>
      </c>
      <c r="CF100" s="34">
        <f t="shared" si="64"/>
        <v>116.1</v>
      </c>
      <c r="CG100" s="34">
        <f t="shared" si="64"/>
        <v>164.79999999999998</v>
      </c>
      <c r="CH100" s="34">
        <f t="shared" si="64"/>
        <v>125.1</v>
      </c>
      <c r="CI100" s="34">
        <f t="shared" si="64"/>
        <v>730.2</v>
      </c>
      <c r="CJ100" s="34">
        <f t="shared" si="64"/>
        <v>1054.3</v>
      </c>
      <c r="CK100" s="34">
        <f t="shared" si="64"/>
        <v>4795.0999999999995</v>
      </c>
      <c r="CL100" s="34">
        <f t="shared" si="64"/>
        <v>1315.3</v>
      </c>
      <c r="CM100" s="34">
        <f t="shared" si="64"/>
        <v>748.3</v>
      </c>
      <c r="CN100" s="34">
        <f t="shared" si="64"/>
        <v>28052.799999999999</v>
      </c>
      <c r="CO100" s="34">
        <f t="shared" si="64"/>
        <v>15115.6</v>
      </c>
      <c r="CP100" s="34">
        <f t="shared" si="64"/>
        <v>1088.6000000000001</v>
      </c>
      <c r="CQ100" s="34">
        <f t="shared" si="64"/>
        <v>1282.7</v>
      </c>
      <c r="CR100" s="34">
        <f t="shared" si="64"/>
        <v>188.3</v>
      </c>
      <c r="CS100" s="34">
        <f t="shared" si="64"/>
        <v>359.5</v>
      </c>
      <c r="CT100" s="34">
        <f t="shared" si="64"/>
        <v>95</v>
      </c>
      <c r="CU100" s="34">
        <f t="shared" si="64"/>
        <v>466.3</v>
      </c>
      <c r="CV100" s="34">
        <f t="shared" si="64"/>
        <v>51.199999999999996</v>
      </c>
      <c r="CW100" s="34">
        <f t="shared" si="64"/>
        <v>159.9</v>
      </c>
      <c r="CX100" s="34">
        <f t="shared" si="64"/>
        <v>462.7</v>
      </c>
      <c r="CY100" s="34">
        <f t="shared" si="64"/>
        <v>106.2</v>
      </c>
      <c r="CZ100" s="34">
        <f t="shared" si="64"/>
        <v>2226.3999999999996</v>
      </c>
      <c r="DA100" s="34">
        <f t="shared" si="64"/>
        <v>190.2</v>
      </c>
      <c r="DB100" s="34">
        <f t="shared" si="64"/>
        <v>314.2</v>
      </c>
      <c r="DC100" s="34">
        <f t="shared" si="64"/>
        <v>182.1</v>
      </c>
      <c r="DD100" s="34">
        <f t="shared" si="64"/>
        <v>132.5</v>
      </c>
      <c r="DE100" s="34">
        <f t="shared" si="64"/>
        <v>449.7</v>
      </c>
      <c r="DF100" s="34">
        <f t="shared" si="64"/>
        <v>21611.799999999996</v>
      </c>
      <c r="DG100" s="34">
        <f t="shared" si="64"/>
        <v>85.3</v>
      </c>
      <c r="DH100" s="34">
        <f t="shared" si="64"/>
        <v>2168.4</v>
      </c>
      <c r="DI100" s="34">
        <f t="shared" si="64"/>
        <v>2735.5</v>
      </c>
      <c r="DJ100" s="34">
        <f t="shared" si="64"/>
        <v>712</v>
      </c>
      <c r="DK100" s="34">
        <f t="shared" si="64"/>
        <v>383.8</v>
      </c>
      <c r="DL100" s="34">
        <f t="shared" si="64"/>
        <v>5946.6</v>
      </c>
      <c r="DM100" s="34">
        <f t="shared" si="64"/>
        <v>287.8</v>
      </c>
      <c r="DN100" s="34">
        <f t="shared" si="64"/>
        <v>1477.9</v>
      </c>
      <c r="DO100" s="34">
        <f t="shared" si="64"/>
        <v>2980.8</v>
      </c>
      <c r="DP100" s="34">
        <f t="shared" si="64"/>
        <v>199</v>
      </c>
      <c r="DQ100" s="34">
        <f t="shared" si="64"/>
        <v>501.4</v>
      </c>
      <c r="DR100" s="34">
        <f t="shared" si="64"/>
        <v>1314.7</v>
      </c>
      <c r="DS100" s="34">
        <f t="shared" si="64"/>
        <v>807.6</v>
      </c>
      <c r="DT100" s="34">
        <f t="shared" si="64"/>
        <v>151.30000000000001</v>
      </c>
      <c r="DU100" s="34">
        <f t="shared" si="64"/>
        <v>409.3</v>
      </c>
      <c r="DV100" s="34">
        <f t="shared" si="64"/>
        <v>212.8</v>
      </c>
      <c r="DW100" s="34">
        <f t="shared" si="64"/>
        <v>349.1</v>
      </c>
      <c r="DX100" s="34">
        <f t="shared" si="64"/>
        <v>189</v>
      </c>
      <c r="DY100" s="34">
        <f t="shared" si="64"/>
        <v>324.7</v>
      </c>
      <c r="DZ100" s="34">
        <f t="shared" si="64"/>
        <v>1034</v>
      </c>
      <c r="EA100" s="34">
        <f t="shared" si="64"/>
        <v>529.79999999999995</v>
      </c>
      <c r="EB100" s="34">
        <f t="shared" ref="EB100:FX100" si="65">SUM(EB95:EB99)</f>
        <v>581.19999999999993</v>
      </c>
      <c r="EC100" s="34">
        <f t="shared" si="65"/>
        <v>293.7</v>
      </c>
      <c r="ED100" s="34">
        <f t="shared" si="65"/>
        <v>1646.5</v>
      </c>
      <c r="EE100" s="34">
        <f t="shared" si="65"/>
        <v>214.29999999999998</v>
      </c>
      <c r="EF100" s="34">
        <f t="shared" si="65"/>
        <v>1566.5</v>
      </c>
      <c r="EG100" s="34">
        <f t="shared" si="65"/>
        <v>274.8</v>
      </c>
      <c r="EH100" s="34">
        <f t="shared" si="65"/>
        <v>217.6</v>
      </c>
      <c r="EI100" s="34">
        <f t="shared" si="65"/>
        <v>17060.300000000003</v>
      </c>
      <c r="EJ100" s="34">
        <f t="shared" si="65"/>
        <v>8819.9</v>
      </c>
      <c r="EK100" s="34">
        <f t="shared" si="65"/>
        <v>649</v>
      </c>
      <c r="EL100" s="34">
        <f t="shared" si="65"/>
        <v>485.3</v>
      </c>
      <c r="EM100" s="34">
        <f t="shared" si="65"/>
        <v>525.90000000000009</v>
      </c>
      <c r="EN100" s="34">
        <f t="shared" si="65"/>
        <v>1094.3</v>
      </c>
      <c r="EO100" s="34">
        <f t="shared" si="65"/>
        <v>461.20000000000005</v>
      </c>
      <c r="EP100" s="34">
        <f t="shared" si="65"/>
        <v>372.7</v>
      </c>
      <c r="EQ100" s="34">
        <f t="shared" si="65"/>
        <v>2342.9</v>
      </c>
      <c r="ER100" s="34">
        <f t="shared" si="65"/>
        <v>377.40000000000003</v>
      </c>
      <c r="ES100" s="34">
        <f t="shared" si="65"/>
        <v>123.9</v>
      </c>
      <c r="ET100" s="34">
        <f t="shared" si="65"/>
        <v>193.6</v>
      </c>
      <c r="EU100" s="34">
        <f t="shared" si="65"/>
        <v>624.79999999999995</v>
      </c>
      <c r="EV100" s="34">
        <f t="shared" si="65"/>
        <v>65.8</v>
      </c>
      <c r="EW100" s="34">
        <f t="shared" si="65"/>
        <v>803.5</v>
      </c>
      <c r="EX100" s="34">
        <f t="shared" si="65"/>
        <v>255.8</v>
      </c>
      <c r="EY100" s="34">
        <f t="shared" si="65"/>
        <v>910.4</v>
      </c>
      <c r="EZ100" s="34">
        <f t="shared" si="65"/>
        <v>121.3</v>
      </c>
      <c r="FA100" s="34">
        <f t="shared" si="65"/>
        <v>3049</v>
      </c>
      <c r="FB100" s="34">
        <f t="shared" si="65"/>
        <v>369.3</v>
      </c>
      <c r="FC100" s="34">
        <f t="shared" si="65"/>
        <v>2539</v>
      </c>
      <c r="FD100" s="34">
        <f t="shared" si="65"/>
        <v>350.7</v>
      </c>
      <c r="FE100" s="34">
        <f t="shared" si="65"/>
        <v>109.6</v>
      </c>
      <c r="FF100" s="34">
        <f t="shared" si="65"/>
        <v>192.8</v>
      </c>
      <c r="FG100" s="34">
        <f t="shared" si="65"/>
        <v>116.8</v>
      </c>
      <c r="FH100" s="34">
        <f t="shared" si="65"/>
        <v>88.9</v>
      </c>
      <c r="FI100" s="34">
        <f t="shared" si="65"/>
        <v>1801.3999999999999</v>
      </c>
      <c r="FJ100" s="34">
        <f t="shared" si="65"/>
        <v>1823</v>
      </c>
      <c r="FK100" s="34">
        <f t="shared" si="65"/>
        <v>2169.9</v>
      </c>
      <c r="FL100" s="34">
        <f t="shared" si="65"/>
        <v>4568.8</v>
      </c>
      <c r="FM100" s="34">
        <f t="shared" si="65"/>
        <v>3322.4</v>
      </c>
      <c r="FN100" s="34">
        <f t="shared" si="65"/>
        <v>19863.900000000001</v>
      </c>
      <c r="FO100" s="34">
        <f t="shared" si="65"/>
        <v>1097.4000000000001</v>
      </c>
      <c r="FP100" s="34">
        <f t="shared" si="65"/>
        <v>2246.6000000000004</v>
      </c>
      <c r="FQ100" s="34">
        <f t="shared" si="65"/>
        <v>797.69999999999993</v>
      </c>
      <c r="FR100" s="34">
        <f t="shared" si="65"/>
        <v>152.5</v>
      </c>
      <c r="FS100" s="34">
        <f t="shared" si="65"/>
        <v>184.6</v>
      </c>
      <c r="FT100" s="34">
        <f t="shared" si="65"/>
        <v>83.6</v>
      </c>
      <c r="FU100" s="34">
        <f t="shared" si="65"/>
        <v>772.19999999999993</v>
      </c>
      <c r="FV100" s="34">
        <f t="shared" si="65"/>
        <v>675.5</v>
      </c>
      <c r="FW100" s="34">
        <f t="shared" si="65"/>
        <v>155.4</v>
      </c>
      <c r="FX100" s="34">
        <f t="shared" si="65"/>
        <v>73.3</v>
      </c>
      <c r="FY100" s="12"/>
      <c r="FZ100" s="12">
        <f t="shared" si="50"/>
        <v>830830.70000000077</v>
      </c>
      <c r="GA100" s="12"/>
      <c r="GB100" s="18"/>
      <c r="GC100" s="18"/>
      <c r="GD100" s="18"/>
      <c r="GE100" s="18"/>
      <c r="GF100" s="19"/>
      <c r="GG100" s="19"/>
      <c r="GH100" s="16"/>
      <c r="GI100" s="16"/>
      <c r="GJ100" s="16"/>
      <c r="GK100" s="16"/>
      <c r="GL100" s="16"/>
      <c r="GM100" s="16"/>
      <c r="GN100" s="20"/>
      <c r="GO100" s="20"/>
    </row>
    <row r="101" spans="1:256" s="14" customFormat="1" ht="15.75" x14ac:dyDescent="0.25">
      <c r="A101" s="4" t="s">
        <v>378</v>
      </c>
      <c r="B101" s="43" t="s">
        <v>379</v>
      </c>
      <c r="C101" s="18">
        <f>C100-C102</f>
        <v>7940.2000000000007</v>
      </c>
      <c r="D101" s="18">
        <f t="shared" ref="D101:BO101" si="66">D100-D102</f>
        <v>40283.9</v>
      </c>
      <c r="E101" s="18">
        <f t="shared" si="66"/>
        <v>6977.6</v>
      </c>
      <c r="F101" s="18">
        <f t="shared" si="66"/>
        <v>15878.299999999997</v>
      </c>
      <c r="G101" s="18">
        <f t="shared" si="66"/>
        <v>1004.5</v>
      </c>
      <c r="H101" s="18">
        <f t="shared" si="66"/>
        <v>992.3</v>
      </c>
      <c r="I101" s="18">
        <f t="shared" si="66"/>
        <v>9652.4</v>
      </c>
      <c r="J101" s="18">
        <f t="shared" si="66"/>
        <v>2081.8000000000002</v>
      </c>
      <c r="K101" s="18">
        <f t="shared" si="66"/>
        <v>308.5</v>
      </c>
      <c r="L101" s="18">
        <f t="shared" si="66"/>
        <v>2747.5</v>
      </c>
      <c r="M101" s="18">
        <f t="shared" si="66"/>
        <v>1468.8999999999999</v>
      </c>
      <c r="N101" s="18">
        <f t="shared" si="66"/>
        <v>51197.5</v>
      </c>
      <c r="O101" s="18">
        <f t="shared" si="66"/>
        <v>14857.6</v>
      </c>
      <c r="P101" s="18">
        <f t="shared" si="66"/>
        <v>158.9</v>
      </c>
      <c r="Q101" s="18">
        <f t="shared" si="66"/>
        <v>38176.699999999997</v>
      </c>
      <c r="R101" s="18">
        <f t="shared" si="66"/>
        <v>578.79999999999995</v>
      </c>
      <c r="S101" s="18">
        <f t="shared" si="66"/>
        <v>1411.5</v>
      </c>
      <c r="T101" s="18">
        <f t="shared" si="66"/>
        <v>141.6</v>
      </c>
      <c r="U101" s="18">
        <f t="shared" si="66"/>
        <v>56.6</v>
      </c>
      <c r="V101" s="18">
        <f t="shared" si="66"/>
        <v>267.2</v>
      </c>
      <c r="W101" s="18">
        <f t="shared" si="66"/>
        <v>127.8</v>
      </c>
      <c r="X101" s="18">
        <f t="shared" si="66"/>
        <v>50</v>
      </c>
      <c r="Y101" s="18">
        <f t="shared" si="66"/>
        <v>503.29999999999995</v>
      </c>
      <c r="Z101" s="18">
        <f t="shared" si="66"/>
        <v>259.7</v>
      </c>
      <c r="AA101" s="18">
        <f t="shared" si="66"/>
        <v>28011.8</v>
      </c>
      <c r="AB101" s="18">
        <f t="shared" si="66"/>
        <v>28959.200000000001</v>
      </c>
      <c r="AC101" s="18">
        <f t="shared" si="66"/>
        <v>912.6</v>
      </c>
      <c r="AD101" s="18">
        <f t="shared" si="66"/>
        <v>1100.9000000000001</v>
      </c>
      <c r="AE101" s="18">
        <f t="shared" si="66"/>
        <v>110.6</v>
      </c>
      <c r="AF101" s="18">
        <f t="shared" si="66"/>
        <v>169.9</v>
      </c>
      <c r="AG101" s="18">
        <f t="shared" si="66"/>
        <v>878.7</v>
      </c>
      <c r="AH101" s="18">
        <f t="shared" si="66"/>
        <v>1022.8</v>
      </c>
      <c r="AI101" s="18">
        <f t="shared" si="66"/>
        <v>372.9</v>
      </c>
      <c r="AJ101" s="18">
        <f t="shared" si="66"/>
        <v>228.70000000000002</v>
      </c>
      <c r="AK101" s="18">
        <f t="shared" si="66"/>
        <v>212.1</v>
      </c>
      <c r="AL101" s="18">
        <f t="shared" si="66"/>
        <v>265.60000000000002</v>
      </c>
      <c r="AM101" s="18">
        <f t="shared" si="66"/>
        <v>470.09999999999997</v>
      </c>
      <c r="AN101" s="18">
        <f t="shared" si="66"/>
        <v>406.6</v>
      </c>
      <c r="AO101" s="18">
        <f t="shared" si="66"/>
        <v>4958</v>
      </c>
      <c r="AP101" s="18">
        <f t="shared" si="66"/>
        <v>80526.100000000006</v>
      </c>
      <c r="AQ101" s="18">
        <f t="shared" si="66"/>
        <v>268.10000000000002</v>
      </c>
      <c r="AR101" s="18">
        <f t="shared" si="66"/>
        <v>62610.2</v>
      </c>
      <c r="AS101" s="18">
        <f t="shared" si="66"/>
        <v>6182.4</v>
      </c>
      <c r="AT101" s="18">
        <f t="shared" si="66"/>
        <v>2492.4</v>
      </c>
      <c r="AU101" s="18">
        <f t="shared" si="66"/>
        <v>339.79999999999995</v>
      </c>
      <c r="AV101" s="18">
        <f t="shared" si="66"/>
        <v>297.89999999999998</v>
      </c>
      <c r="AW101" s="18">
        <f t="shared" si="66"/>
        <v>200.4</v>
      </c>
      <c r="AX101" s="18">
        <f t="shared" si="66"/>
        <v>50</v>
      </c>
      <c r="AY101" s="18">
        <f t="shared" si="66"/>
        <v>495.9</v>
      </c>
      <c r="AZ101" s="18">
        <f t="shared" si="66"/>
        <v>10850.9</v>
      </c>
      <c r="BA101" s="18">
        <f t="shared" si="66"/>
        <v>8696.9</v>
      </c>
      <c r="BB101" s="18">
        <f t="shared" si="66"/>
        <v>7569.1</v>
      </c>
      <c r="BC101" s="18">
        <f t="shared" si="66"/>
        <v>27840.600000000002</v>
      </c>
      <c r="BD101" s="18">
        <f t="shared" si="66"/>
        <v>4840.7</v>
      </c>
      <c r="BE101" s="18">
        <f t="shared" si="66"/>
        <v>1422.3</v>
      </c>
      <c r="BF101" s="18">
        <f t="shared" si="66"/>
        <v>23227.4</v>
      </c>
      <c r="BG101" s="18">
        <f t="shared" si="66"/>
        <v>929</v>
      </c>
      <c r="BH101" s="18">
        <f t="shared" si="66"/>
        <v>630.9</v>
      </c>
      <c r="BI101" s="18">
        <f t="shared" si="66"/>
        <v>226.4</v>
      </c>
      <c r="BJ101" s="18">
        <f t="shared" si="66"/>
        <v>5876.3</v>
      </c>
      <c r="BK101" s="18">
        <f t="shared" si="66"/>
        <v>18279.3</v>
      </c>
      <c r="BL101" s="18">
        <f t="shared" si="66"/>
        <v>180.2</v>
      </c>
      <c r="BM101" s="18">
        <f t="shared" si="66"/>
        <v>285.5</v>
      </c>
      <c r="BN101" s="18">
        <f t="shared" si="66"/>
        <v>3709.7999999999997</v>
      </c>
      <c r="BO101" s="18">
        <f t="shared" si="66"/>
        <v>1560.2</v>
      </c>
      <c r="BP101" s="18">
        <f t="shared" ref="BP101:EA101" si="67">BP100-BP102</f>
        <v>205.8</v>
      </c>
      <c r="BQ101" s="18">
        <f t="shared" si="67"/>
        <v>5385.9</v>
      </c>
      <c r="BR101" s="18">
        <f t="shared" si="67"/>
        <v>4632.1000000000004</v>
      </c>
      <c r="BS101" s="18">
        <f t="shared" si="67"/>
        <v>1054.3</v>
      </c>
      <c r="BT101" s="18">
        <f t="shared" si="67"/>
        <v>373</v>
      </c>
      <c r="BU101" s="18">
        <f t="shared" si="67"/>
        <v>441.2</v>
      </c>
      <c r="BV101" s="18">
        <f t="shared" si="67"/>
        <v>1232.6999999999998</v>
      </c>
      <c r="BW101" s="18">
        <f t="shared" si="67"/>
        <v>1814.3</v>
      </c>
      <c r="BX101" s="18">
        <f t="shared" si="67"/>
        <v>76.400000000000006</v>
      </c>
      <c r="BY101" s="18">
        <f t="shared" si="67"/>
        <v>526.5</v>
      </c>
      <c r="BZ101" s="18">
        <f t="shared" si="67"/>
        <v>212.1</v>
      </c>
      <c r="CA101" s="18">
        <f t="shared" si="67"/>
        <v>192.7</v>
      </c>
      <c r="CB101" s="18">
        <f t="shared" si="67"/>
        <v>80898.900000000009</v>
      </c>
      <c r="CC101" s="18">
        <f t="shared" si="67"/>
        <v>166.70000000000002</v>
      </c>
      <c r="CD101" s="18">
        <f t="shared" si="67"/>
        <v>73.8</v>
      </c>
      <c r="CE101" s="18">
        <f t="shared" si="67"/>
        <v>164.5</v>
      </c>
      <c r="CF101" s="18">
        <f t="shared" si="67"/>
        <v>116.1</v>
      </c>
      <c r="CG101" s="18">
        <f t="shared" si="67"/>
        <v>164.79999999999998</v>
      </c>
      <c r="CH101" s="18">
        <f t="shared" si="67"/>
        <v>125.1</v>
      </c>
      <c r="CI101" s="18">
        <f t="shared" si="67"/>
        <v>730.2</v>
      </c>
      <c r="CJ101" s="18">
        <f t="shared" si="67"/>
        <v>1054.3</v>
      </c>
      <c r="CK101" s="18">
        <f t="shared" si="67"/>
        <v>4362.0999999999995</v>
      </c>
      <c r="CL101" s="18">
        <f t="shared" si="67"/>
        <v>1315.3</v>
      </c>
      <c r="CM101" s="18">
        <f t="shared" si="67"/>
        <v>748.3</v>
      </c>
      <c r="CN101" s="18">
        <f t="shared" si="67"/>
        <v>26849.1</v>
      </c>
      <c r="CO101" s="18">
        <f t="shared" si="67"/>
        <v>15115.6</v>
      </c>
      <c r="CP101" s="18">
        <f t="shared" si="67"/>
        <v>1088.6000000000001</v>
      </c>
      <c r="CQ101" s="18">
        <f t="shared" si="67"/>
        <v>1282.7</v>
      </c>
      <c r="CR101" s="18">
        <f t="shared" si="67"/>
        <v>188.3</v>
      </c>
      <c r="CS101" s="18">
        <f t="shared" si="67"/>
        <v>359.5</v>
      </c>
      <c r="CT101" s="18">
        <f t="shared" si="67"/>
        <v>95</v>
      </c>
      <c r="CU101" s="18">
        <f t="shared" si="67"/>
        <v>466.3</v>
      </c>
      <c r="CV101" s="18">
        <f t="shared" si="67"/>
        <v>51.199999999999996</v>
      </c>
      <c r="CW101" s="18">
        <f t="shared" si="67"/>
        <v>159.9</v>
      </c>
      <c r="CX101" s="18">
        <f t="shared" si="67"/>
        <v>462.7</v>
      </c>
      <c r="CY101" s="18">
        <f t="shared" si="67"/>
        <v>106.2</v>
      </c>
      <c r="CZ101" s="18">
        <f t="shared" si="67"/>
        <v>2226.3999999999996</v>
      </c>
      <c r="DA101" s="18">
        <f t="shared" si="67"/>
        <v>190.2</v>
      </c>
      <c r="DB101" s="18">
        <f t="shared" si="67"/>
        <v>314.2</v>
      </c>
      <c r="DC101" s="18">
        <f t="shared" si="67"/>
        <v>182.1</v>
      </c>
      <c r="DD101" s="18">
        <f t="shared" si="67"/>
        <v>132.5</v>
      </c>
      <c r="DE101" s="18">
        <f t="shared" si="67"/>
        <v>449.7</v>
      </c>
      <c r="DF101" s="18">
        <f t="shared" si="67"/>
        <v>20894.199999999997</v>
      </c>
      <c r="DG101" s="18">
        <f t="shared" si="67"/>
        <v>85.3</v>
      </c>
      <c r="DH101" s="18">
        <f t="shared" si="67"/>
        <v>2168.4</v>
      </c>
      <c r="DI101" s="18">
        <f t="shared" si="67"/>
        <v>2735.5</v>
      </c>
      <c r="DJ101" s="18">
        <f t="shared" si="67"/>
        <v>712</v>
      </c>
      <c r="DK101" s="18">
        <f t="shared" si="67"/>
        <v>383.8</v>
      </c>
      <c r="DL101" s="18">
        <f t="shared" si="67"/>
        <v>5946.6</v>
      </c>
      <c r="DM101" s="18">
        <f t="shared" si="67"/>
        <v>287.8</v>
      </c>
      <c r="DN101" s="18">
        <f t="shared" si="67"/>
        <v>1477.9</v>
      </c>
      <c r="DO101" s="18">
        <f t="shared" si="67"/>
        <v>2980.8</v>
      </c>
      <c r="DP101" s="18">
        <f t="shared" si="67"/>
        <v>199</v>
      </c>
      <c r="DQ101" s="18">
        <f t="shared" si="67"/>
        <v>501.4</v>
      </c>
      <c r="DR101" s="18">
        <f t="shared" si="67"/>
        <v>1314.7</v>
      </c>
      <c r="DS101" s="18">
        <f t="shared" si="67"/>
        <v>807.6</v>
      </c>
      <c r="DT101" s="18">
        <f t="shared" si="67"/>
        <v>151.30000000000001</v>
      </c>
      <c r="DU101" s="18">
        <f t="shared" si="67"/>
        <v>409.3</v>
      </c>
      <c r="DV101" s="18">
        <f t="shared" si="67"/>
        <v>212.8</v>
      </c>
      <c r="DW101" s="18">
        <f t="shared" si="67"/>
        <v>349.1</v>
      </c>
      <c r="DX101" s="18">
        <f t="shared" si="67"/>
        <v>189</v>
      </c>
      <c r="DY101" s="18">
        <f t="shared" si="67"/>
        <v>324.7</v>
      </c>
      <c r="DZ101" s="18">
        <f t="shared" si="67"/>
        <v>1034</v>
      </c>
      <c r="EA101" s="18">
        <f t="shared" si="67"/>
        <v>529.79999999999995</v>
      </c>
      <c r="EB101" s="18">
        <f t="shared" ref="EB101:FX101" si="68">EB100-EB102</f>
        <v>581.19999999999993</v>
      </c>
      <c r="EC101" s="18">
        <f t="shared" si="68"/>
        <v>293.7</v>
      </c>
      <c r="ED101" s="18">
        <f t="shared" si="68"/>
        <v>1646.5</v>
      </c>
      <c r="EE101" s="18">
        <f t="shared" si="68"/>
        <v>214.29999999999998</v>
      </c>
      <c r="EF101" s="18">
        <f t="shared" si="68"/>
        <v>1566.5</v>
      </c>
      <c r="EG101" s="18">
        <f t="shared" si="68"/>
        <v>274.8</v>
      </c>
      <c r="EH101" s="18">
        <f t="shared" si="68"/>
        <v>217.6</v>
      </c>
      <c r="EI101" s="18">
        <f t="shared" si="68"/>
        <v>16902.300000000003</v>
      </c>
      <c r="EJ101" s="18">
        <f t="shared" si="68"/>
        <v>8819.9</v>
      </c>
      <c r="EK101" s="18">
        <f t="shared" si="68"/>
        <v>649</v>
      </c>
      <c r="EL101" s="18">
        <f t="shared" si="68"/>
        <v>485.3</v>
      </c>
      <c r="EM101" s="18">
        <f t="shared" si="68"/>
        <v>525.90000000000009</v>
      </c>
      <c r="EN101" s="18">
        <f t="shared" si="68"/>
        <v>1094.3</v>
      </c>
      <c r="EO101" s="18">
        <f t="shared" si="68"/>
        <v>461.20000000000005</v>
      </c>
      <c r="EP101" s="18">
        <f t="shared" si="68"/>
        <v>372.7</v>
      </c>
      <c r="EQ101" s="18">
        <f t="shared" si="68"/>
        <v>2342.9</v>
      </c>
      <c r="ER101" s="18">
        <f t="shared" si="68"/>
        <v>377.40000000000003</v>
      </c>
      <c r="ES101" s="18">
        <f t="shared" si="68"/>
        <v>123.9</v>
      </c>
      <c r="ET101" s="18">
        <f t="shared" si="68"/>
        <v>193.6</v>
      </c>
      <c r="EU101" s="18">
        <f t="shared" si="68"/>
        <v>624.79999999999995</v>
      </c>
      <c r="EV101" s="18">
        <f t="shared" si="68"/>
        <v>65.8</v>
      </c>
      <c r="EW101" s="18">
        <f t="shared" si="68"/>
        <v>803.5</v>
      </c>
      <c r="EX101" s="18">
        <f t="shared" si="68"/>
        <v>255.8</v>
      </c>
      <c r="EY101" s="18">
        <f t="shared" si="68"/>
        <v>910.4</v>
      </c>
      <c r="EZ101" s="18">
        <f t="shared" si="68"/>
        <v>121.3</v>
      </c>
      <c r="FA101" s="18">
        <f t="shared" si="68"/>
        <v>3049</v>
      </c>
      <c r="FB101" s="18">
        <f t="shared" si="68"/>
        <v>369.3</v>
      </c>
      <c r="FC101" s="18">
        <f t="shared" si="68"/>
        <v>2539</v>
      </c>
      <c r="FD101" s="18">
        <f t="shared" si="68"/>
        <v>350.7</v>
      </c>
      <c r="FE101" s="18">
        <f t="shared" si="68"/>
        <v>109.6</v>
      </c>
      <c r="FF101" s="18">
        <f t="shared" si="68"/>
        <v>192.8</v>
      </c>
      <c r="FG101" s="18">
        <f t="shared" si="68"/>
        <v>116.8</v>
      </c>
      <c r="FH101" s="18">
        <f t="shared" si="68"/>
        <v>88.9</v>
      </c>
      <c r="FI101" s="18">
        <f t="shared" si="68"/>
        <v>1801.3999999999999</v>
      </c>
      <c r="FJ101" s="18">
        <f t="shared" si="68"/>
        <v>1823</v>
      </c>
      <c r="FK101" s="18">
        <f t="shared" si="68"/>
        <v>2169.9</v>
      </c>
      <c r="FL101" s="18">
        <f t="shared" si="68"/>
        <v>4568.8</v>
      </c>
      <c r="FM101" s="18">
        <f t="shared" si="68"/>
        <v>3322.4</v>
      </c>
      <c r="FN101" s="18">
        <f t="shared" si="68"/>
        <v>19863.900000000001</v>
      </c>
      <c r="FO101" s="18">
        <f t="shared" si="68"/>
        <v>1097.4000000000001</v>
      </c>
      <c r="FP101" s="18">
        <f t="shared" si="68"/>
        <v>2246.6000000000004</v>
      </c>
      <c r="FQ101" s="18">
        <f t="shared" si="68"/>
        <v>797.69999999999993</v>
      </c>
      <c r="FR101" s="18">
        <f t="shared" si="68"/>
        <v>152.5</v>
      </c>
      <c r="FS101" s="18">
        <f t="shared" si="68"/>
        <v>184.6</v>
      </c>
      <c r="FT101" s="18">
        <f t="shared" si="68"/>
        <v>83.6</v>
      </c>
      <c r="FU101" s="18">
        <f t="shared" si="68"/>
        <v>772.19999999999993</v>
      </c>
      <c r="FV101" s="18">
        <f t="shared" si="68"/>
        <v>675.5</v>
      </c>
      <c r="FW101" s="18">
        <f t="shared" si="68"/>
        <v>155.4</v>
      </c>
      <c r="FX101" s="18">
        <f t="shared" si="68"/>
        <v>73.3</v>
      </c>
      <c r="FZ101" s="12">
        <f t="shared" si="50"/>
        <v>820803.50000000058</v>
      </c>
      <c r="GA101" s="12"/>
      <c r="GB101" s="12"/>
      <c r="GC101" s="12"/>
      <c r="GD101" s="12"/>
      <c r="GE101" s="12"/>
      <c r="GF101" s="19"/>
      <c r="GG101" s="19"/>
      <c r="GH101" s="16"/>
      <c r="GI101" s="16"/>
      <c r="GJ101" s="16"/>
      <c r="GK101" s="16"/>
      <c r="GL101" s="16"/>
      <c r="GM101" s="16"/>
      <c r="GN101" s="20"/>
      <c r="GO101" s="20"/>
    </row>
    <row r="102" spans="1:256" s="14" customFormat="1" ht="15.75" x14ac:dyDescent="0.25">
      <c r="A102" s="4" t="s">
        <v>380</v>
      </c>
      <c r="B102" s="43" t="s">
        <v>381</v>
      </c>
      <c r="C102" s="16">
        <f>C92+C93+C94+C99+C97</f>
        <v>305</v>
      </c>
      <c r="D102" s="16">
        <f t="shared" ref="D102:BO102" si="69">D92+D93+D94+D99+D97</f>
        <v>2060.4</v>
      </c>
      <c r="E102" s="16">
        <f t="shared" si="69"/>
        <v>759.2</v>
      </c>
      <c r="F102" s="16">
        <f t="shared" si="69"/>
        <v>748.6</v>
      </c>
      <c r="G102" s="16">
        <f t="shared" si="69"/>
        <v>0</v>
      </c>
      <c r="H102" s="16">
        <f t="shared" si="69"/>
        <v>0</v>
      </c>
      <c r="I102" s="16">
        <f t="shared" si="69"/>
        <v>611.20000000000005</v>
      </c>
      <c r="J102" s="16">
        <f t="shared" si="69"/>
        <v>0</v>
      </c>
      <c r="K102" s="16">
        <f t="shared" si="69"/>
        <v>0</v>
      </c>
      <c r="L102" s="16">
        <f t="shared" si="69"/>
        <v>0</v>
      </c>
      <c r="M102" s="16">
        <f t="shared" si="69"/>
        <v>0</v>
      </c>
      <c r="N102" s="16">
        <f t="shared" si="69"/>
        <v>0</v>
      </c>
      <c r="O102" s="16">
        <f t="shared" si="69"/>
        <v>0</v>
      </c>
      <c r="P102" s="16">
        <f t="shared" si="69"/>
        <v>0</v>
      </c>
      <c r="Q102" s="16">
        <f t="shared" si="69"/>
        <v>0</v>
      </c>
      <c r="R102" s="16">
        <f t="shared" si="69"/>
        <v>0</v>
      </c>
      <c r="S102" s="16">
        <f t="shared" si="69"/>
        <v>0</v>
      </c>
      <c r="T102" s="16">
        <f t="shared" si="69"/>
        <v>0</v>
      </c>
      <c r="U102" s="16">
        <f t="shared" si="69"/>
        <v>0</v>
      </c>
      <c r="V102" s="16">
        <f t="shared" si="69"/>
        <v>0</v>
      </c>
      <c r="W102" s="16">
        <f t="shared" si="69"/>
        <v>0</v>
      </c>
      <c r="X102" s="16">
        <f t="shared" si="69"/>
        <v>0</v>
      </c>
      <c r="Y102" s="16">
        <f t="shared" si="69"/>
        <v>0</v>
      </c>
      <c r="Z102" s="16">
        <f t="shared" si="69"/>
        <v>0</v>
      </c>
      <c r="AA102" s="16">
        <f t="shared" si="69"/>
        <v>0</v>
      </c>
      <c r="AB102" s="16">
        <f t="shared" si="69"/>
        <v>0</v>
      </c>
      <c r="AC102" s="16">
        <f t="shared" si="69"/>
        <v>0</v>
      </c>
      <c r="AD102" s="16">
        <f t="shared" si="69"/>
        <v>0</v>
      </c>
      <c r="AE102" s="16">
        <f t="shared" si="69"/>
        <v>0</v>
      </c>
      <c r="AF102" s="16">
        <f t="shared" si="69"/>
        <v>0</v>
      </c>
      <c r="AG102" s="16">
        <f t="shared" si="69"/>
        <v>0</v>
      </c>
      <c r="AH102" s="16">
        <f t="shared" si="69"/>
        <v>0</v>
      </c>
      <c r="AI102" s="16">
        <f t="shared" si="69"/>
        <v>0</v>
      </c>
      <c r="AJ102" s="16">
        <f t="shared" si="69"/>
        <v>0</v>
      </c>
      <c r="AK102" s="16">
        <f t="shared" si="69"/>
        <v>0</v>
      </c>
      <c r="AL102" s="16">
        <f t="shared" si="69"/>
        <v>0</v>
      </c>
      <c r="AM102" s="16">
        <f t="shared" si="69"/>
        <v>0</v>
      </c>
      <c r="AN102" s="16">
        <f t="shared" si="69"/>
        <v>0</v>
      </c>
      <c r="AO102" s="16">
        <f t="shared" si="69"/>
        <v>0</v>
      </c>
      <c r="AP102" s="16">
        <f t="shared" si="69"/>
        <v>0</v>
      </c>
      <c r="AQ102" s="16">
        <f t="shared" si="69"/>
        <v>0</v>
      </c>
      <c r="AR102" s="16">
        <f t="shared" si="69"/>
        <v>0</v>
      </c>
      <c r="AS102" s="16">
        <f t="shared" si="69"/>
        <v>278</v>
      </c>
      <c r="AT102" s="16">
        <f t="shared" si="69"/>
        <v>0</v>
      </c>
      <c r="AU102" s="16">
        <f t="shared" si="69"/>
        <v>0</v>
      </c>
      <c r="AV102" s="16">
        <f t="shared" si="69"/>
        <v>0</v>
      </c>
      <c r="AW102" s="16">
        <f t="shared" si="69"/>
        <v>0</v>
      </c>
      <c r="AX102" s="16">
        <f t="shared" si="69"/>
        <v>0</v>
      </c>
      <c r="AY102" s="16">
        <f t="shared" si="69"/>
        <v>54.6</v>
      </c>
      <c r="AZ102" s="16">
        <f t="shared" si="69"/>
        <v>0</v>
      </c>
      <c r="BA102" s="16">
        <f t="shared" si="69"/>
        <v>0</v>
      </c>
      <c r="BB102" s="16">
        <f t="shared" si="69"/>
        <v>0</v>
      </c>
      <c r="BC102" s="16">
        <f t="shared" si="69"/>
        <v>2479.6</v>
      </c>
      <c r="BD102" s="16">
        <f t="shared" si="69"/>
        <v>0</v>
      </c>
      <c r="BE102" s="16">
        <f t="shared" si="69"/>
        <v>0</v>
      </c>
      <c r="BF102" s="16">
        <f t="shared" si="69"/>
        <v>0</v>
      </c>
      <c r="BG102" s="16">
        <f t="shared" si="69"/>
        <v>0</v>
      </c>
      <c r="BH102" s="16">
        <f t="shared" si="69"/>
        <v>0</v>
      </c>
      <c r="BI102" s="16">
        <f t="shared" si="69"/>
        <v>0</v>
      </c>
      <c r="BJ102" s="16">
        <f t="shared" si="69"/>
        <v>0</v>
      </c>
      <c r="BK102" s="16">
        <f t="shared" si="69"/>
        <v>0</v>
      </c>
      <c r="BL102" s="16">
        <f t="shared" si="69"/>
        <v>0</v>
      </c>
      <c r="BM102" s="16">
        <f t="shared" si="69"/>
        <v>0</v>
      </c>
      <c r="BN102" s="16">
        <f t="shared" si="69"/>
        <v>0</v>
      </c>
      <c r="BO102" s="16">
        <f t="shared" si="69"/>
        <v>0</v>
      </c>
      <c r="BP102" s="16">
        <f t="shared" ref="BP102:EA102" si="70">BP92+BP93+BP94+BP99+BP97</f>
        <v>0</v>
      </c>
      <c r="BQ102" s="16">
        <f t="shared" si="70"/>
        <v>218.3</v>
      </c>
      <c r="BR102" s="16">
        <f t="shared" si="70"/>
        <v>0</v>
      </c>
      <c r="BS102" s="16">
        <f t="shared" si="70"/>
        <v>0</v>
      </c>
      <c r="BT102" s="16">
        <f t="shared" si="70"/>
        <v>0</v>
      </c>
      <c r="BU102" s="16">
        <f t="shared" si="70"/>
        <v>0</v>
      </c>
      <c r="BV102" s="16">
        <f t="shared" si="70"/>
        <v>0</v>
      </c>
      <c r="BW102" s="16">
        <f t="shared" si="70"/>
        <v>0</v>
      </c>
      <c r="BX102" s="16">
        <f t="shared" si="70"/>
        <v>0</v>
      </c>
      <c r="BY102" s="16">
        <f t="shared" si="70"/>
        <v>0</v>
      </c>
      <c r="BZ102" s="16">
        <f t="shared" si="70"/>
        <v>0</v>
      </c>
      <c r="CA102" s="16">
        <f t="shared" si="70"/>
        <v>0</v>
      </c>
      <c r="CB102" s="16">
        <f t="shared" si="70"/>
        <v>0</v>
      </c>
      <c r="CC102" s="16">
        <f t="shared" si="70"/>
        <v>0</v>
      </c>
      <c r="CD102" s="16">
        <f t="shared" si="70"/>
        <v>0</v>
      </c>
      <c r="CE102" s="16">
        <f t="shared" si="70"/>
        <v>0</v>
      </c>
      <c r="CF102" s="16">
        <f t="shared" si="70"/>
        <v>0</v>
      </c>
      <c r="CG102" s="16">
        <f t="shared" si="70"/>
        <v>0</v>
      </c>
      <c r="CH102" s="16">
        <f t="shared" si="70"/>
        <v>0</v>
      </c>
      <c r="CI102" s="16">
        <f t="shared" si="70"/>
        <v>0</v>
      </c>
      <c r="CJ102" s="16">
        <f t="shared" si="70"/>
        <v>0</v>
      </c>
      <c r="CK102" s="16">
        <f t="shared" si="70"/>
        <v>433</v>
      </c>
      <c r="CL102" s="16">
        <f t="shared" si="70"/>
        <v>0</v>
      </c>
      <c r="CM102" s="16">
        <f t="shared" si="70"/>
        <v>0</v>
      </c>
      <c r="CN102" s="16">
        <f t="shared" si="70"/>
        <v>1203.7</v>
      </c>
      <c r="CO102" s="16">
        <f t="shared" si="70"/>
        <v>0</v>
      </c>
      <c r="CP102" s="16">
        <f t="shared" si="70"/>
        <v>0</v>
      </c>
      <c r="CQ102" s="16">
        <f t="shared" si="70"/>
        <v>0</v>
      </c>
      <c r="CR102" s="16">
        <f t="shared" si="70"/>
        <v>0</v>
      </c>
      <c r="CS102" s="16">
        <f t="shared" si="70"/>
        <v>0</v>
      </c>
      <c r="CT102" s="16">
        <f t="shared" si="70"/>
        <v>0</v>
      </c>
      <c r="CU102" s="16">
        <f t="shared" si="70"/>
        <v>0</v>
      </c>
      <c r="CV102" s="16">
        <f t="shared" si="70"/>
        <v>0</v>
      </c>
      <c r="CW102" s="16">
        <f t="shared" si="70"/>
        <v>0</v>
      </c>
      <c r="CX102" s="16">
        <f t="shared" si="70"/>
        <v>0</v>
      </c>
      <c r="CY102" s="16">
        <f t="shared" si="70"/>
        <v>0</v>
      </c>
      <c r="CZ102" s="16">
        <f t="shared" si="70"/>
        <v>0</v>
      </c>
      <c r="DA102" s="16">
        <f t="shared" si="70"/>
        <v>0</v>
      </c>
      <c r="DB102" s="16">
        <f t="shared" si="70"/>
        <v>0</v>
      </c>
      <c r="DC102" s="16">
        <f t="shared" si="70"/>
        <v>0</v>
      </c>
      <c r="DD102" s="16">
        <f t="shared" si="70"/>
        <v>0</v>
      </c>
      <c r="DE102" s="16">
        <f t="shared" si="70"/>
        <v>0</v>
      </c>
      <c r="DF102" s="16">
        <f t="shared" si="70"/>
        <v>717.6</v>
      </c>
      <c r="DG102" s="16">
        <f t="shared" si="70"/>
        <v>0</v>
      </c>
      <c r="DH102" s="16">
        <f t="shared" si="70"/>
        <v>0</v>
      </c>
      <c r="DI102" s="16">
        <f t="shared" si="70"/>
        <v>0</v>
      </c>
      <c r="DJ102" s="16">
        <f t="shared" si="70"/>
        <v>0</v>
      </c>
      <c r="DK102" s="16">
        <f t="shared" si="70"/>
        <v>0</v>
      </c>
      <c r="DL102" s="16">
        <f t="shared" si="70"/>
        <v>0</v>
      </c>
      <c r="DM102" s="16">
        <f t="shared" si="70"/>
        <v>0</v>
      </c>
      <c r="DN102" s="16">
        <f t="shared" si="70"/>
        <v>0</v>
      </c>
      <c r="DO102" s="16">
        <f t="shared" si="70"/>
        <v>0</v>
      </c>
      <c r="DP102" s="16">
        <f t="shared" si="70"/>
        <v>0</v>
      </c>
      <c r="DQ102" s="16">
        <f t="shared" si="70"/>
        <v>0</v>
      </c>
      <c r="DR102" s="16">
        <f t="shared" si="70"/>
        <v>0</v>
      </c>
      <c r="DS102" s="16">
        <f t="shared" si="70"/>
        <v>0</v>
      </c>
      <c r="DT102" s="16">
        <f t="shared" si="70"/>
        <v>0</v>
      </c>
      <c r="DU102" s="16">
        <f t="shared" si="70"/>
        <v>0</v>
      </c>
      <c r="DV102" s="16">
        <f t="shared" si="70"/>
        <v>0</v>
      </c>
      <c r="DW102" s="16">
        <f t="shared" si="70"/>
        <v>0</v>
      </c>
      <c r="DX102" s="16">
        <f t="shared" si="70"/>
        <v>0</v>
      </c>
      <c r="DY102" s="16">
        <f t="shared" si="70"/>
        <v>0</v>
      </c>
      <c r="DZ102" s="16">
        <f t="shared" si="70"/>
        <v>0</v>
      </c>
      <c r="EA102" s="16">
        <f t="shared" si="70"/>
        <v>0</v>
      </c>
      <c r="EB102" s="16">
        <f t="shared" ref="EB102:FX102" si="71">EB92+EB93+EB94+EB99+EB97</f>
        <v>0</v>
      </c>
      <c r="EC102" s="16">
        <f t="shared" si="71"/>
        <v>0</v>
      </c>
      <c r="ED102" s="16">
        <f t="shared" si="71"/>
        <v>0</v>
      </c>
      <c r="EE102" s="16">
        <f t="shared" si="71"/>
        <v>0</v>
      </c>
      <c r="EF102" s="16">
        <f t="shared" si="71"/>
        <v>0</v>
      </c>
      <c r="EG102" s="16">
        <f t="shared" si="71"/>
        <v>0</v>
      </c>
      <c r="EH102" s="16">
        <f t="shared" si="71"/>
        <v>0</v>
      </c>
      <c r="EI102" s="16">
        <f t="shared" si="71"/>
        <v>158</v>
      </c>
      <c r="EJ102" s="16">
        <f t="shared" si="71"/>
        <v>0</v>
      </c>
      <c r="EK102" s="16">
        <f t="shared" si="71"/>
        <v>0</v>
      </c>
      <c r="EL102" s="16">
        <f t="shared" si="71"/>
        <v>0</v>
      </c>
      <c r="EM102" s="16">
        <f t="shared" si="71"/>
        <v>0</v>
      </c>
      <c r="EN102" s="16">
        <f t="shared" si="71"/>
        <v>0</v>
      </c>
      <c r="EO102" s="16">
        <f t="shared" si="71"/>
        <v>0</v>
      </c>
      <c r="EP102" s="16">
        <f t="shared" si="71"/>
        <v>0</v>
      </c>
      <c r="EQ102" s="16">
        <f t="shared" si="71"/>
        <v>0</v>
      </c>
      <c r="ER102" s="16">
        <f t="shared" si="71"/>
        <v>0</v>
      </c>
      <c r="ES102" s="16">
        <f t="shared" si="71"/>
        <v>0</v>
      </c>
      <c r="ET102" s="16">
        <f t="shared" si="71"/>
        <v>0</v>
      </c>
      <c r="EU102" s="16">
        <f t="shared" si="71"/>
        <v>0</v>
      </c>
      <c r="EV102" s="16">
        <f t="shared" si="71"/>
        <v>0</v>
      </c>
      <c r="EW102" s="16">
        <f t="shared" si="71"/>
        <v>0</v>
      </c>
      <c r="EX102" s="16">
        <f t="shared" si="71"/>
        <v>0</v>
      </c>
      <c r="EY102" s="16">
        <f t="shared" si="71"/>
        <v>0</v>
      </c>
      <c r="EZ102" s="16">
        <f t="shared" si="71"/>
        <v>0</v>
      </c>
      <c r="FA102" s="16">
        <f t="shared" si="71"/>
        <v>0</v>
      </c>
      <c r="FB102" s="16">
        <f t="shared" si="71"/>
        <v>0</v>
      </c>
      <c r="FC102" s="16">
        <f t="shared" si="71"/>
        <v>0</v>
      </c>
      <c r="FD102" s="16">
        <f t="shared" si="71"/>
        <v>0</v>
      </c>
      <c r="FE102" s="16">
        <f t="shared" si="71"/>
        <v>0</v>
      </c>
      <c r="FF102" s="16">
        <f t="shared" si="71"/>
        <v>0</v>
      </c>
      <c r="FG102" s="16">
        <f t="shared" si="71"/>
        <v>0</v>
      </c>
      <c r="FH102" s="16">
        <f t="shared" si="71"/>
        <v>0</v>
      </c>
      <c r="FI102" s="16">
        <f t="shared" si="71"/>
        <v>0</v>
      </c>
      <c r="FJ102" s="16">
        <f t="shared" si="71"/>
        <v>0</v>
      </c>
      <c r="FK102" s="16">
        <f t="shared" si="71"/>
        <v>0</v>
      </c>
      <c r="FL102" s="16">
        <f t="shared" si="71"/>
        <v>0</v>
      </c>
      <c r="FM102" s="16">
        <f t="shared" si="71"/>
        <v>0</v>
      </c>
      <c r="FN102" s="16">
        <f t="shared" si="71"/>
        <v>0</v>
      </c>
      <c r="FO102" s="16">
        <f t="shared" si="71"/>
        <v>0</v>
      </c>
      <c r="FP102" s="16">
        <f t="shared" si="71"/>
        <v>0</v>
      </c>
      <c r="FQ102" s="16">
        <f t="shared" si="71"/>
        <v>0</v>
      </c>
      <c r="FR102" s="16">
        <f t="shared" si="71"/>
        <v>0</v>
      </c>
      <c r="FS102" s="16">
        <f t="shared" si="71"/>
        <v>0</v>
      </c>
      <c r="FT102" s="16">
        <f t="shared" si="71"/>
        <v>0</v>
      </c>
      <c r="FU102" s="16">
        <f t="shared" si="71"/>
        <v>0</v>
      </c>
      <c r="FV102" s="16">
        <f t="shared" si="71"/>
        <v>0</v>
      </c>
      <c r="FW102" s="16">
        <f t="shared" si="71"/>
        <v>0</v>
      </c>
      <c r="FX102" s="16">
        <f t="shared" si="71"/>
        <v>0</v>
      </c>
      <c r="FY102" s="12"/>
      <c r="FZ102" s="12">
        <f t="shared" si="50"/>
        <v>10027.200000000001</v>
      </c>
      <c r="GA102" s="12"/>
      <c r="GB102" s="12"/>
      <c r="GC102" s="12"/>
      <c r="GD102" s="12"/>
      <c r="GE102" s="12"/>
      <c r="GF102" s="12"/>
      <c r="GG102" s="19"/>
      <c r="GH102" s="16"/>
      <c r="GI102" s="16"/>
      <c r="GJ102" s="16"/>
      <c r="GK102" s="16"/>
      <c r="GL102" s="16"/>
      <c r="GM102" s="16"/>
      <c r="GN102" s="20"/>
      <c r="GO102" s="20"/>
    </row>
    <row r="103" spans="1:256" s="14" customFormat="1" x14ac:dyDescent="0.2">
      <c r="A103" s="8"/>
      <c r="B103" s="2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12"/>
      <c r="FZ103" s="12"/>
      <c r="GA103" s="12"/>
      <c r="GB103" s="12"/>
      <c r="GC103" s="12"/>
      <c r="GD103" s="12"/>
      <c r="GE103" s="12"/>
      <c r="GF103" s="5"/>
      <c r="GG103" s="16"/>
      <c r="GH103" s="16"/>
      <c r="GI103" s="16"/>
      <c r="GJ103" s="16"/>
      <c r="GK103" s="16"/>
      <c r="GL103" s="16"/>
      <c r="GM103" s="16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14" customFormat="1" ht="15.75" x14ac:dyDescent="0.25">
      <c r="A104" s="95"/>
      <c r="B104" s="96" t="s">
        <v>382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5"/>
      <c r="FZ104" s="98"/>
      <c r="GA104" s="98"/>
      <c r="GB104" s="97"/>
      <c r="GC104" s="97"/>
      <c r="GD104" s="97"/>
      <c r="GE104" s="95"/>
      <c r="GF104" s="95"/>
      <c r="GG104" s="95"/>
      <c r="GH104" s="95"/>
      <c r="GI104" s="95"/>
      <c r="GJ104" s="95"/>
      <c r="GK104" s="95"/>
      <c r="GL104" s="95"/>
      <c r="GM104" s="95"/>
      <c r="GN104" s="98"/>
      <c r="GO104" s="98"/>
      <c r="GP104" s="98"/>
      <c r="GQ104" s="98"/>
      <c r="GR104" s="98"/>
      <c r="GS104" s="98"/>
      <c r="GT104" s="98"/>
      <c r="GU104" s="98"/>
      <c r="GV104" s="98"/>
      <c r="GW104" s="98"/>
      <c r="GX104" s="98"/>
      <c r="GY104" s="98"/>
      <c r="GZ104" s="98"/>
      <c r="HA104" s="98"/>
      <c r="HB104" s="98"/>
      <c r="HC104" s="98"/>
      <c r="HD104" s="98"/>
      <c r="HE104" s="98"/>
      <c r="HF104" s="98"/>
      <c r="HG104" s="98"/>
      <c r="HH104" s="98"/>
      <c r="HI104" s="98"/>
      <c r="HJ104" s="98"/>
      <c r="HK104" s="98"/>
      <c r="HL104" s="98"/>
      <c r="HM104" s="98"/>
      <c r="HN104" s="98"/>
      <c r="HO104" s="98"/>
      <c r="HP104" s="98"/>
      <c r="HQ104" s="98"/>
      <c r="HR104" s="98"/>
      <c r="HS104" s="98"/>
      <c r="HT104" s="98"/>
      <c r="HU104" s="98"/>
      <c r="HV104" s="98"/>
      <c r="HW104" s="98"/>
      <c r="HX104" s="98"/>
      <c r="HY104" s="98"/>
      <c r="HZ104" s="98"/>
      <c r="IA104" s="98"/>
      <c r="IB104" s="98"/>
      <c r="IC104" s="98"/>
      <c r="ID104" s="98"/>
      <c r="IE104" s="98"/>
      <c r="IF104" s="98"/>
      <c r="IG104" s="98"/>
      <c r="IH104" s="98"/>
      <c r="II104" s="98"/>
      <c r="IJ104" s="98"/>
      <c r="IK104" s="98"/>
      <c r="IL104" s="98"/>
      <c r="IM104" s="98"/>
      <c r="IN104" s="98"/>
      <c r="IO104" s="98"/>
      <c r="IP104" s="98"/>
      <c r="IQ104" s="98"/>
      <c r="IR104" s="98"/>
      <c r="IS104" s="98"/>
      <c r="IT104" s="98"/>
      <c r="IU104" s="98"/>
      <c r="IV104" s="98"/>
    </row>
    <row r="105" spans="1:256" x14ac:dyDescent="0.2">
      <c r="A105" s="99" t="s">
        <v>383</v>
      </c>
      <c r="B105" s="19" t="s">
        <v>384</v>
      </c>
      <c r="C105" s="100">
        <f t="shared" ref="C105:BN105" si="72">IF(AND(C15&gt;0,C100&lt;=500),C100-ROUND((C15*0.65),1),0)</f>
        <v>0</v>
      </c>
      <c r="D105" s="100">
        <f t="shared" si="72"/>
        <v>0</v>
      </c>
      <c r="E105" s="100">
        <f t="shared" si="72"/>
        <v>0</v>
      </c>
      <c r="F105" s="100">
        <f t="shared" si="72"/>
        <v>0</v>
      </c>
      <c r="G105" s="100">
        <f t="shared" si="72"/>
        <v>0</v>
      </c>
      <c r="H105" s="100">
        <f t="shared" si="72"/>
        <v>0</v>
      </c>
      <c r="I105" s="100">
        <f t="shared" si="72"/>
        <v>0</v>
      </c>
      <c r="J105" s="100">
        <f t="shared" si="72"/>
        <v>0</v>
      </c>
      <c r="K105" s="100">
        <f t="shared" si="72"/>
        <v>0</v>
      </c>
      <c r="L105" s="100">
        <f t="shared" si="72"/>
        <v>0</v>
      </c>
      <c r="M105" s="100">
        <f t="shared" si="72"/>
        <v>0</v>
      </c>
      <c r="N105" s="100">
        <f t="shared" si="72"/>
        <v>0</v>
      </c>
      <c r="O105" s="100">
        <f t="shared" si="72"/>
        <v>0</v>
      </c>
      <c r="P105" s="100">
        <f t="shared" si="72"/>
        <v>0</v>
      </c>
      <c r="Q105" s="100">
        <f t="shared" si="72"/>
        <v>0</v>
      </c>
      <c r="R105" s="100">
        <f t="shared" si="72"/>
        <v>0</v>
      </c>
      <c r="S105" s="100">
        <f t="shared" si="72"/>
        <v>0</v>
      </c>
      <c r="T105" s="100">
        <f t="shared" si="72"/>
        <v>0</v>
      </c>
      <c r="U105" s="100">
        <f t="shared" si="72"/>
        <v>0</v>
      </c>
      <c r="V105" s="100">
        <f t="shared" si="72"/>
        <v>0</v>
      </c>
      <c r="W105" s="100">
        <f t="shared" si="72"/>
        <v>0</v>
      </c>
      <c r="X105" s="100">
        <f t="shared" si="72"/>
        <v>0</v>
      </c>
      <c r="Y105" s="100">
        <f t="shared" si="72"/>
        <v>0</v>
      </c>
      <c r="Z105" s="100">
        <f t="shared" si="72"/>
        <v>0</v>
      </c>
      <c r="AA105" s="100">
        <f t="shared" si="72"/>
        <v>0</v>
      </c>
      <c r="AB105" s="100">
        <f t="shared" si="72"/>
        <v>0</v>
      </c>
      <c r="AC105" s="100">
        <f t="shared" si="72"/>
        <v>0</v>
      </c>
      <c r="AD105" s="100">
        <f t="shared" si="72"/>
        <v>0</v>
      </c>
      <c r="AE105" s="100">
        <f t="shared" si="72"/>
        <v>0</v>
      </c>
      <c r="AF105" s="100">
        <f t="shared" si="72"/>
        <v>0</v>
      </c>
      <c r="AG105" s="100">
        <f t="shared" si="72"/>
        <v>0</v>
      </c>
      <c r="AH105" s="100">
        <f t="shared" si="72"/>
        <v>0</v>
      </c>
      <c r="AI105" s="100">
        <f t="shared" si="72"/>
        <v>0</v>
      </c>
      <c r="AJ105" s="100">
        <f t="shared" si="72"/>
        <v>0</v>
      </c>
      <c r="AK105" s="100">
        <f t="shared" si="72"/>
        <v>0</v>
      </c>
      <c r="AL105" s="100">
        <f t="shared" si="72"/>
        <v>0</v>
      </c>
      <c r="AM105" s="100">
        <f t="shared" si="72"/>
        <v>0</v>
      </c>
      <c r="AN105" s="100">
        <f t="shared" si="72"/>
        <v>0</v>
      </c>
      <c r="AO105" s="100">
        <f t="shared" si="72"/>
        <v>0</v>
      </c>
      <c r="AP105" s="100">
        <f t="shared" si="72"/>
        <v>0</v>
      </c>
      <c r="AQ105" s="100">
        <f t="shared" si="72"/>
        <v>0</v>
      </c>
      <c r="AR105" s="100">
        <f t="shared" si="72"/>
        <v>0</v>
      </c>
      <c r="AS105" s="100">
        <f t="shared" si="72"/>
        <v>0</v>
      </c>
      <c r="AT105" s="100">
        <f t="shared" si="72"/>
        <v>0</v>
      </c>
      <c r="AU105" s="100">
        <f t="shared" si="72"/>
        <v>0</v>
      </c>
      <c r="AV105" s="100">
        <f t="shared" si="72"/>
        <v>0</v>
      </c>
      <c r="AW105" s="100">
        <f t="shared" si="72"/>
        <v>0</v>
      </c>
      <c r="AX105" s="100">
        <f t="shared" si="72"/>
        <v>0</v>
      </c>
      <c r="AY105" s="100">
        <f t="shared" si="72"/>
        <v>0</v>
      </c>
      <c r="AZ105" s="100">
        <f t="shared" si="72"/>
        <v>0</v>
      </c>
      <c r="BA105" s="100">
        <f t="shared" si="72"/>
        <v>0</v>
      </c>
      <c r="BB105" s="100">
        <f t="shared" si="72"/>
        <v>0</v>
      </c>
      <c r="BC105" s="100">
        <f t="shared" si="72"/>
        <v>0</v>
      </c>
      <c r="BD105" s="100">
        <f t="shared" si="72"/>
        <v>0</v>
      </c>
      <c r="BE105" s="100">
        <f t="shared" si="72"/>
        <v>0</v>
      </c>
      <c r="BF105" s="100">
        <f t="shared" si="72"/>
        <v>0</v>
      </c>
      <c r="BG105" s="100">
        <f t="shared" si="72"/>
        <v>0</v>
      </c>
      <c r="BH105" s="100">
        <f t="shared" si="72"/>
        <v>0</v>
      </c>
      <c r="BI105" s="100">
        <f t="shared" si="72"/>
        <v>0</v>
      </c>
      <c r="BJ105" s="100">
        <f t="shared" si="72"/>
        <v>0</v>
      </c>
      <c r="BK105" s="100">
        <f t="shared" si="72"/>
        <v>0</v>
      </c>
      <c r="BL105" s="100">
        <f t="shared" si="72"/>
        <v>0</v>
      </c>
      <c r="BM105" s="100">
        <f t="shared" si="72"/>
        <v>0</v>
      </c>
      <c r="BN105" s="100">
        <f t="shared" si="72"/>
        <v>0</v>
      </c>
      <c r="BO105" s="100">
        <f t="shared" ref="BO105:DZ105" si="73">IF(AND(BO15&gt;0,BO100&lt;=500),BO100-ROUND((BO15*0.65),1),0)</f>
        <v>0</v>
      </c>
      <c r="BP105" s="100">
        <f t="shared" si="73"/>
        <v>0</v>
      </c>
      <c r="BQ105" s="100">
        <f t="shared" si="73"/>
        <v>0</v>
      </c>
      <c r="BR105" s="100">
        <f t="shared" si="73"/>
        <v>0</v>
      </c>
      <c r="BS105" s="100">
        <f t="shared" si="73"/>
        <v>0</v>
      </c>
      <c r="BT105" s="100">
        <f t="shared" si="73"/>
        <v>0</v>
      </c>
      <c r="BU105" s="100">
        <f t="shared" si="73"/>
        <v>0</v>
      </c>
      <c r="BV105" s="100">
        <f t="shared" si="73"/>
        <v>0</v>
      </c>
      <c r="BW105" s="100">
        <f t="shared" si="73"/>
        <v>0</v>
      </c>
      <c r="BX105" s="100">
        <f t="shared" si="73"/>
        <v>0</v>
      </c>
      <c r="BY105" s="100">
        <f t="shared" si="73"/>
        <v>0</v>
      </c>
      <c r="BZ105" s="100">
        <f t="shared" si="73"/>
        <v>0</v>
      </c>
      <c r="CA105" s="100">
        <f t="shared" si="73"/>
        <v>0</v>
      </c>
      <c r="CB105" s="100">
        <f t="shared" si="73"/>
        <v>0</v>
      </c>
      <c r="CC105" s="100">
        <f t="shared" si="73"/>
        <v>0</v>
      </c>
      <c r="CD105" s="100">
        <f t="shared" si="73"/>
        <v>0</v>
      </c>
      <c r="CE105" s="100">
        <f t="shared" si="73"/>
        <v>0</v>
      </c>
      <c r="CF105" s="100">
        <f t="shared" si="73"/>
        <v>0</v>
      </c>
      <c r="CG105" s="100">
        <f t="shared" si="73"/>
        <v>0</v>
      </c>
      <c r="CH105" s="100">
        <f t="shared" si="73"/>
        <v>0</v>
      </c>
      <c r="CI105" s="100">
        <f t="shared" si="73"/>
        <v>0</v>
      </c>
      <c r="CJ105" s="100">
        <f t="shared" si="73"/>
        <v>0</v>
      </c>
      <c r="CK105" s="100">
        <f t="shared" si="73"/>
        <v>0</v>
      </c>
      <c r="CL105" s="100">
        <f t="shared" si="73"/>
        <v>0</v>
      </c>
      <c r="CM105" s="100">
        <f t="shared" si="73"/>
        <v>0</v>
      </c>
      <c r="CN105" s="100">
        <f t="shared" si="73"/>
        <v>0</v>
      </c>
      <c r="CO105" s="100">
        <f t="shared" si="73"/>
        <v>0</v>
      </c>
      <c r="CP105" s="100">
        <f t="shared" si="73"/>
        <v>0</v>
      </c>
      <c r="CQ105" s="100">
        <f t="shared" si="73"/>
        <v>0</v>
      </c>
      <c r="CR105" s="100">
        <f t="shared" si="73"/>
        <v>0</v>
      </c>
      <c r="CS105" s="100">
        <f t="shared" si="73"/>
        <v>0</v>
      </c>
      <c r="CT105" s="100">
        <f t="shared" si="73"/>
        <v>0</v>
      </c>
      <c r="CU105" s="100">
        <f t="shared" si="73"/>
        <v>0</v>
      </c>
      <c r="CV105" s="100">
        <f t="shared" si="73"/>
        <v>0</v>
      </c>
      <c r="CW105" s="100">
        <f t="shared" si="73"/>
        <v>0</v>
      </c>
      <c r="CX105" s="100">
        <f t="shared" si="73"/>
        <v>0</v>
      </c>
      <c r="CY105" s="100">
        <f t="shared" si="73"/>
        <v>0</v>
      </c>
      <c r="CZ105" s="100">
        <f t="shared" si="73"/>
        <v>0</v>
      </c>
      <c r="DA105" s="100">
        <f t="shared" si="73"/>
        <v>0</v>
      </c>
      <c r="DB105" s="100">
        <f t="shared" si="73"/>
        <v>0</v>
      </c>
      <c r="DC105" s="100">
        <f t="shared" si="73"/>
        <v>0</v>
      </c>
      <c r="DD105" s="100">
        <f t="shared" si="73"/>
        <v>0</v>
      </c>
      <c r="DE105" s="100">
        <f t="shared" si="73"/>
        <v>0</v>
      </c>
      <c r="DF105" s="100">
        <f t="shared" si="73"/>
        <v>0</v>
      </c>
      <c r="DG105" s="100">
        <f t="shared" si="73"/>
        <v>0</v>
      </c>
      <c r="DH105" s="100">
        <f t="shared" si="73"/>
        <v>0</v>
      </c>
      <c r="DI105" s="100">
        <f t="shared" si="73"/>
        <v>0</v>
      </c>
      <c r="DJ105" s="100">
        <f t="shared" si="73"/>
        <v>0</v>
      </c>
      <c r="DK105" s="100">
        <f t="shared" si="73"/>
        <v>0</v>
      </c>
      <c r="DL105" s="100">
        <f t="shared" si="73"/>
        <v>0</v>
      </c>
      <c r="DM105" s="100">
        <f t="shared" si="73"/>
        <v>266.60000000000002</v>
      </c>
      <c r="DN105" s="100">
        <f t="shared" si="73"/>
        <v>0</v>
      </c>
      <c r="DO105" s="100">
        <f t="shared" si="73"/>
        <v>0</v>
      </c>
      <c r="DP105" s="100">
        <f t="shared" si="73"/>
        <v>0</v>
      </c>
      <c r="DQ105" s="100">
        <f t="shared" si="73"/>
        <v>0</v>
      </c>
      <c r="DR105" s="100">
        <f t="shared" si="73"/>
        <v>0</v>
      </c>
      <c r="DS105" s="100">
        <f t="shared" si="73"/>
        <v>0</v>
      </c>
      <c r="DT105" s="100">
        <f t="shared" si="73"/>
        <v>0</v>
      </c>
      <c r="DU105" s="100">
        <f t="shared" si="73"/>
        <v>0</v>
      </c>
      <c r="DV105" s="100">
        <f t="shared" si="73"/>
        <v>0</v>
      </c>
      <c r="DW105" s="100">
        <f t="shared" si="73"/>
        <v>0</v>
      </c>
      <c r="DX105" s="100">
        <f t="shared" si="73"/>
        <v>0</v>
      </c>
      <c r="DY105" s="100">
        <f t="shared" si="73"/>
        <v>0</v>
      </c>
      <c r="DZ105" s="100">
        <f t="shared" si="73"/>
        <v>0</v>
      </c>
      <c r="EA105" s="100">
        <f t="shared" ref="EA105:FX105" si="74">IF(AND(EA15&gt;0,EA100&lt;=500),EA100-ROUND((EA15*0.65),1),0)</f>
        <v>0</v>
      </c>
      <c r="EB105" s="100">
        <f t="shared" si="74"/>
        <v>0</v>
      </c>
      <c r="EC105" s="100">
        <f t="shared" si="74"/>
        <v>0</v>
      </c>
      <c r="ED105" s="100">
        <f t="shared" si="74"/>
        <v>0</v>
      </c>
      <c r="EE105" s="100">
        <f t="shared" si="74"/>
        <v>0</v>
      </c>
      <c r="EF105" s="100">
        <f t="shared" si="74"/>
        <v>0</v>
      </c>
      <c r="EG105" s="100">
        <f t="shared" si="74"/>
        <v>0</v>
      </c>
      <c r="EH105" s="100">
        <f t="shared" si="74"/>
        <v>0</v>
      </c>
      <c r="EI105" s="100">
        <f t="shared" si="74"/>
        <v>0</v>
      </c>
      <c r="EJ105" s="100">
        <f t="shared" si="74"/>
        <v>0</v>
      </c>
      <c r="EK105" s="100">
        <f t="shared" si="74"/>
        <v>0</v>
      </c>
      <c r="EL105" s="100">
        <f t="shared" si="74"/>
        <v>0</v>
      </c>
      <c r="EM105" s="100">
        <f t="shared" si="74"/>
        <v>0</v>
      </c>
      <c r="EN105" s="100">
        <f t="shared" si="74"/>
        <v>0</v>
      </c>
      <c r="EO105" s="100">
        <f t="shared" si="74"/>
        <v>0</v>
      </c>
      <c r="EP105" s="100">
        <f t="shared" si="74"/>
        <v>0</v>
      </c>
      <c r="EQ105" s="100">
        <f t="shared" si="74"/>
        <v>0</v>
      </c>
      <c r="ER105" s="100">
        <f t="shared" si="74"/>
        <v>0</v>
      </c>
      <c r="ES105" s="100">
        <f t="shared" si="74"/>
        <v>0</v>
      </c>
      <c r="ET105" s="100">
        <f t="shared" si="74"/>
        <v>136</v>
      </c>
      <c r="EU105" s="100">
        <f t="shared" si="74"/>
        <v>0</v>
      </c>
      <c r="EV105" s="100">
        <f t="shared" si="74"/>
        <v>0</v>
      </c>
      <c r="EW105" s="100">
        <f t="shared" si="74"/>
        <v>0</v>
      </c>
      <c r="EX105" s="100">
        <f t="shared" si="74"/>
        <v>0</v>
      </c>
      <c r="EY105" s="100">
        <f t="shared" si="74"/>
        <v>0</v>
      </c>
      <c r="EZ105" s="100">
        <f t="shared" si="74"/>
        <v>0</v>
      </c>
      <c r="FA105" s="100">
        <f t="shared" si="74"/>
        <v>0</v>
      </c>
      <c r="FB105" s="100">
        <f t="shared" si="74"/>
        <v>0</v>
      </c>
      <c r="FC105" s="100">
        <f t="shared" si="74"/>
        <v>0</v>
      </c>
      <c r="FD105" s="100">
        <f t="shared" si="74"/>
        <v>0</v>
      </c>
      <c r="FE105" s="100">
        <f t="shared" si="74"/>
        <v>0</v>
      </c>
      <c r="FF105" s="100">
        <f t="shared" si="74"/>
        <v>0</v>
      </c>
      <c r="FG105" s="100">
        <f t="shared" si="74"/>
        <v>0</v>
      </c>
      <c r="FH105" s="100">
        <f t="shared" si="74"/>
        <v>0</v>
      </c>
      <c r="FI105" s="100">
        <f t="shared" si="74"/>
        <v>0</v>
      </c>
      <c r="FJ105" s="100">
        <f t="shared" si="74"/>
        <v>0</v>
      </c>
      <c r="FK105" s="100">
        <f t="shared" si="74"/>
        <v>0</v>
      </c>
      <c r="FL105" s="100">
        <f t="shared" si="74"/>
        <v>0</v>
      </c>
      <c r="FM105" s="100">
        <f t="shared" si="74"/>
        <v>0</v>
      </c>
      <c r="FN105" s="100">
        <f t="shared" si="74"/>
        <v>0</v>
      </c>
      <c r="FO105" s="100">
        <f t="shared" si="74"/>
        <v>0</v>
      </c>
      <c r="FP105" s="100">
        <f t="shared" si="74"/>
        <v>0</v>
      </c>
      <c r="FQ105" s="100">
        <f t="shared" si="74"/>
        <v>0</v>
      </c>
      <c r="FR105" s="100">
        <f t="shared" si="74"/>
        <v>0</v>
      </c>
      <c r="FS105" s="100">
        <f t="shared" si="74"/>
        <v>0</v>
      </c>
      <c r="FT105" s="35">
        <f t="shared" si="74"/>
        <v>0</v>
      </c>
      <c r="FU105" s="100">
        <f t="shared" si="74"/>
        <v>0</v>
      </c>
      <c r="FV105" s="100">
        <f t="shared" si="74"/>
        <v>0</v>
      </c>
      <c r="FW105" s="100">
        <f t="shared" si="74"/>
        <v>0</v>
      </c>
      <c r="FX105" s="100">
        <f t="shared" si="74"/>
        <v>0</v>
      </c>
      <c r="FY105" s="17"/>
      <c r="FZ105" s="12"/>
      <c r="GA105" s="12"/>
      <c r="GB105" s="18"/>
      <c r="GC105" s="12"/>
      <c r="GD105" s="12"/>
      <c r="GE105" s="11"/>
      <c r="GF105" s="11"/>
      <c r="GG105" s="13"/>
      <c r="GH105" s="13"/>
      <c r="GI105" s="13"/>
      <c r="GJ105" s="13"/>
      <c r="GK105" s="13"/>
      <c r="GL105" s="13"/>
      <c r="GM105" s="13"/>
    </row>
    <row r="106" spans="1:256" s="98" customFormat="1" x14ac:dyDescent="0.2">
      <c r="A106" s="5"/>
      <c r="B106" s="19" t="s">
        <v>385</v>
      </c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2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1"/>
      <c r="DR106" s="101"/>
      <c r="DS106" s="101"/>
      <c r="DT106" s="101"/>
      <c r="DU106" s="101"/>
      <c r="DV106" s="101"/>
      <c r="DW106" s="101"/>
      <c r="DX106" s="101"/>
      <c r="DY106" s="101"/>
      <c r="DZ106" s="101"/>
      <c r="EA106" s="101"/>
      <c r="EB106" s="101"/>
      <c r="EC106" s="101"/>
      <c r="ED106" s="101"/>
      <c r="EE106" s="101"/>
      <c r="EF106" s="101"/>
      <c r="EG106" s="101"/>
      <c r="EH106" s="101"/>
      <c r="EI106" s="101"/>
      <c r="EJ106" s="101"/>
      <c r="EK106" s="101"/>
      <c r="EL106" s="101"/>
      <c r="EM106" s="101"/>
      <c r="EN106" s="101"/>
      <c r="EO106" s="101"/>
      <c r="EP106" s="101"/>
      <c r="EQ106" s="101"/>
      <c r="ER106" s="101"/>
      <c r="ES106" s="101"/>
      <c r="ET106" s="100"/>
      <c r="EU106" s="101"/>
      <c r="EV106" s="101"/>
      <c r="EW106" s="101"/>
      <c r="EX106" s="101"/>
      <c r="EY106" s="101"/>
      <c r="EZ106" s="101"/>
      <c r="FA106" s="101"/>
      <c r="FB106" s="101"/>
      <c r="FC106" s="101"/>
      <c r="FD106" s="101"/>
      <c r="FE106" s="101"/>
      <c r="FF106" s="101"/>
      <c r="FG106" s="101"/>
      <c r="FH106" s="101"/>
      <c r="FI106" s="101"/>
      <c r="FJ106" s="101"/>
      <c r="FK106" s="101"/>
      <c r="FL106" s="101"/>
      <c r="FM106" s="101"/>
      <c r="FN106" s="101"/>
      <c r="FO106" s="101"/>
      <c r="FP106" s="101"/>
      <c r="FQ106" s="101"/>
      <c r="FR106" s="101"/>
      <c r="FS106" s="101"/>
      <c r="FT106" s="102"/>
      <c r="FU106" s="101"/>
      <c r="FV106" s="101"/>
      <c r="FW106" s="101"/>
      <c r="FX106" s="101"/>
      <c r="FY106" s="17"/>
      <c r="FZ106" s="11"/>
      <c r="GA106" s="11"/>
      <c r="GB106" s="18"/>
      <c r="GC106" s="12"/>
      <c r="GD106" s="12"/>
      <c r="GE106" s="11"/>
      <c r="GF106" s="11"/>
      <c r="GG106" s="13"/>
      <c r="GH106" s="13"/>
      <c r="GI106" s="13"/>
      <c r="GJ106" s="13"/>
      <c r="GK106" s="13"/>
      <c r="GL106" s="13"/>
      <c r="GM106" s="13"/>
      <c r="GN106" s="103"/>
      <c r="GO106" s="103"/>
      <c r="GP106" s="103"/>
      <c r="GQ106" s="103"/>
      <c r="GR106" s="103"/>
      <c r="GS106" s="103"/>
      <c r="GT106" s="103"/>
      <c r="GU106" s="103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x14ac:dyDescent="0.2">
      <c r="A107" s="99" t="s">
        <v>386</v>
      </c>
      <c r="B107" s="2" t="s">
        <v>387</v>
      </c>
      <c r="C107" s="29">
        <f>IF(C105&gt;0,ROUND(IF(C105&lt;276,((276-C105)*0.00376159)+1.5457,IF(C105&lt;459,((459-C105)*0.00167869)+1.2385,IF(C105&lt;1027,((1027-C105)*0.00020599)+1.1215,0))),4),0)</f>
        <v>0</v>
      </c>
      <c r="D107" s="29">
        <f t="shared" ref="D107:BO107" si="75">IF(D105&gt;0,ROUND(IF(D105&lt;276,((276-D105)*0.00376159)+1.5457,IF(D105&lt;459,((459-D105)*0.00167869)+1.2385,IF(D105&lt;1027,((1027-D105)*0.00020599)+1.1215,0))),4),0)</f>
        <v>0</v>
      </c>
      <c r="E107" s="29">
        <f t="shared" si="75"/>
        <v>0</v>
      </c>
      <c r="F107" s="29">
        <f t="shared" si="75"/>
        <v>0</v>
      </c>
      <c r="G107" s="29">
        <f t="shared" si="75"/>
        <v>0</v>
      </c>
      <c r="H107" s="29">
        <f t="shared" si="75"/>
        <v>0</v>
      </c>
      <c r="I107" s="29">
        <f t="shared" si="75"/>
        <v>0</v>
      </c>
      <c r="J107" s="29">
        <f t="shared" si="75"/>
        <v>0</v>
      </c>
      <c r="K107" s="29">
        <f t="shared" si="75"/>
        <v>0</v>
      </c>
      <c r="L107" s="29">
        <f t="shared" si="75"/>
        <v>0</v>
      </c>
      <c r="M107" s="29">
        <f t="shared" si="75"/>
        <v>0</v>
      </c>
      <c r="N107" s="29">
        <f t="shared" si="75"/>
        <v>0</v>
      </c>
      <c r="O107" s="29">
        <f t="shared" si="75"/>
        <v>0</v>
      </c>
      <c r="P107" s="29">
        <f t="shared" si="75"/>
        <v>0</v>
      </c>
      <c r="Q107" s="29">
        <f t="shared" si="75"/>
        <v>0</v>
      </c>
      <c r="R107" s="29">
        <f t="shared" si="75"/>
        <v>0</v>
      </c>
      <c r="S107" s="29">
        <f t="shared" si="75"/>
        <v>0</v>
      </c>
      <c r="T107" s="29">
        <f t="shared" si="75"/>
        <v>0</v>
      </c>
      <c r="U107" s="29">
        <f t="shared" si="75"/>
        <v>0</v>
      </c>
      <c r="V107" s="29">
        <f t="shared" si="75"/>
        <v>0</v>
      </c>
      <c r="W107" s="30">
        <f t="shared" si="75"/>
        <v>0</v>
      </c>
      <c r="X107" s="29">
        <f t="shared" si="75"/>
        <v>0</v>
      </c>
      <c r="Y107" s="29">
        <f t="shared" si="75"/>
        <v>0</v>
      </c>
      <c r="Z107" s="29">
        <f t="shared" si="75"/>
        <v>0</v>
      </c>
      <c r="AA107" s="29">
        <f t="shared" si="75"/>
        <v>0</v>
      </c>
      <c r="AB107" s="29">
        <f t="shared" si="75"/>
        <v>0</v>
      </c>
      <c r="AC107" s="29">
        <f t="shared" si="75"/>
        <v>0</v>
      </c>
      <c r="AD107" s="29">
        <f t="shared" si="75"/>
        <v>0</v>
      </c>
      <c r="AE107" s="29">
        <f t="shared" si="75"/>
        <v>0</v>
      </c>
      <c r="AF107" s="29">
        <f t="shared" si="75"/>
        <v>0</v>
      </c>
      <c r="AG107" s="29">
        <f t="shared" si="75"/>
        <v>0</v>
      </c>
      <c r="AH107" s="29">
        <f t="shared" si="75"/>
        <v>0</v>
      </c>
      <c r="AI107" s="29">
        <f t="shared" si="75"/>
        <v>0</v>
      </c>
      <c r="AJ107" s="29">
        <f t="shared" si="75"/>
        <v>0</v>
      </c>
      <c r="AK107" s="29">
        <f t="shared" si="75"/>
        <v>0</v>
      </c>
      <c r="AL107" s="29">
        <f t="shared" si="75"/>
        <v>0</v>
      </c>
      <c r="AM107" s="29">
        <f t="shared" si="75"/>
        <v>0</v>
      </c>
      <c r="AN107" s="29">
        <f t="shared" si="75"/>
        <v>0</v>
      </c>
      <c r="AO107" s="29">
        <f t="shared" si="75"/>
        <v>0</v>
      </c>
      <c r="AP107" s="29">
        <f t="shared" si="75"/>
        <v>0</v>
      </c>
      <c r="AQ107" s="29">
        <f t="shared" si="75"/>
        <v>0</v>
      </c>
      <c r="AR107" s="29">
        <f t="shared" si="75"/>
        <v>0</v>
      </c>
      <c r="AS107" s="29">
        <f t="shared" si="75"/>
        <v>0</v>
      </c>
      <c r="AT107" s="29">
        <f t="shared" si="75"/>
        <v>0</v>
      </c>
      <c r="AU107" s="29">
        <f t="shared" si="75"/>
        <v>0</v>
      </c>
      <c r="AV107" s="29">
        <f t="shared" si="75"/>
        <v>0</v>
      </c>
      <c r="AW107" s="29">
        <f t="shared" si="75"/>
        <v>0</v>
      </c>
      <c r="AX107" s="29">
        <f t="shared" si="75"/>
        <v>0</v>
      </c>
      <c r="AY107" s="29">
        <f t="shared" si="75"/>
        <v>0</v>
      </c>
      <c r="AZ107" s="29">
        <f t="shared" si="75"/>
        <v>0</v>
      </c>
      <c r="BA107" s="29">
        <f t="shared" si="75"/>
        <v>0</v>
      </c>
      <c r="BB107" s="29">
        <f t="shared" si="75"/>
        <v>0</v>
      </c>
      <c r="BC107" s="29">
        <f t="shared" si="75"/>
        <v>0</v>
      </c>
      <c r="BD107" s="29">
        <f t="shared" si="75"/>
        <v>0</v>
      </c>
      <c r="BE107" s="29">
        <f t="shared" si="75"/>
        <v>0</v>
      </c>
      <c r="BF107" s="29">
        <f t="shared" si="75"/>
        <v>0</v>
      </c>
      <c r="BG107" s="29">
        <f t="shared" si="75"/>
        <v>0</v>
      </c>
      <c r="BH107" s="29">
        <f t="shared" si="75"/>
        <v>0</v>
      </c>
      <c r="BI107" s="29">
        <f t="shared" si="75"/>
        <v>0</v>
      </c>
      <c r="BJ107" s="29">
        <f t="shared" si="75"/>
        <v>0</v>
      </c>
      <c r="BK107" s="29">
        <f t="shared" si="75"/>
        <v>0</v>
      </c>
      <c r="BL107" s="29">
        <f t="shared" si="75"/>
        <v>0</v>
      </c>
      <c r="BM107" s="29">
        <f t="shared" si="75"/>
        <v>0</v>
      </c>
      <c r="BN107" s="29">
        <f t="shared" si="75"/>
        <v>0</v>
      </c>
      <c r="BO107" s="29">
        <f t="shared" si="75"/>
        <v>0</v>
      </c>
      <c r="BP107" s="29">
        <f t="shared" ref="BP107:EA107" si="76">IF(BP105&gt;0,ROUND(IF(BP105&lt;276,((276-BP105)*0.00376159)+1.5457,IF(BP105&lt;459,((459-BP105)*0.00167869)+1.2385,IF(BP105&lt;1027,((1027-BP105)*0.00020599)+1.1215,0))),4),0)</f>
        <v>0</v>
      </c>
      <c r="BQ107" s="29">
        <f t="shared" si="76"/>
        <v>0</v>
      </c>
      <c r="BR107" s="29">
        <f t="shared" si="76"/>
        <v>0</v>
      </c>
      <c r="BS107" s="29">
        <f t="shared" si="76"/>
        <v>0</v>
      </c>
      <c r="BT107" s="29">
        <f t="shared" si="76"/>
        <v>0</v>
      </c>
      <c r="BU107" s="29">
        <f t="shared" si="76"/>
        <v>0</v>
      </c>
      <c r="BV107" s="29">
        <f t="shared" si="76"/>
        <v>0</v>
      </c>
      <c r="BW107" s="29">
        <f t="shared" si="76"/>
        <v>0</v>
      </c>
      <c r="BX107" s="29">
        <f t="shared" si="76"/>
        <v>0</v>
      </c>
      <c r="BY107" s="29">
        <f t="shared" si="76"/>
        <v>0</v>
      </c>
      <c r="BZ107" s="29">
        <f t="shared" si="76"/>
        <v>0</v>
      </c>
      <c r="CA107" s="29">
        <f t="shared" si="76"/>
        <v>0</v>
      </c>
      <c r="CB107" s="29">
        <f t="shared" si="76"/>
        <v>0</v>
      </c>
      <c r="CC107" s="29">
        <f t="shared" si="76"/>
        <v>0</v>
      </c>
      <c r="CD107" s="29">
        <f t="shared" si="76"/>
        <v>0</v>
      </c>
      <c r="CE107" s="29">
        <f t="shared" si="76"/>
        <v>0</v>
      </c>
      <c r="CF107" s="29">
        <f t="shared" si="76"/>
        <v>0</v>
      </c>
      <c r="CG107" s="29">
        <f t="shared" si="76"/>
        <v>0</v>
      </c>
      <c r="CH107" s="29">
        <f t="shared" si="76"/>
        <v>0</v>
      </c>
      <c r="CI107" s="29">
        <f t="shared" si="76"/>
        <v>0</v>
      </c>
      <c r="CJ107" s="29">
        <f t="shared" si="76"/>
        <v>0</v>
      </c>
      <c r="CK107" s="29">
        <f t="shared" si="76"/>
        <v>0</v>
      </c>
      <c r="CL107" s="29">
        <f t="shared" si="76"/>
        <v>0</v>
      </c>
      <c r="CM107" s="29">
        <f t="shared" si="76"/>
        <v>0</v>
      </c>
      <c r="CN107" s="29">
        <f t="shared" si="76"/>
        <v>0</v>
      </c>
      <c r="CO107" s="29">
        <f t="shared" si="76"/>
        <v>0</v>
      </c>
      <c r="CP107" s="29">
        <f t="shared" si="76"/>
        <v>0</v>
      </c>
      <c r="CQ107" s="29">
        <f t="shared" si="76"/>
        <v>0</v>
      </c>
      <c r="CR107" s="29">
        <f t="shared" si="76"/>
        <v>0</v>
      </c>
      <c r="CS107" s="29">
        <f t="shared" si="76"/>
        <v>0</v>
      </c>
      <c r="CT107" s="29">
        <f t="shared" si="76"/>
        <v>0</v>
      </c>
      <c r="CU107" s="29">
        <f t="shared" si="76"/>
        <v>0</v>
      </c>
      <c r="CV107" s="29">
        <f t="shared" si="76"/>
        <v>0</v>
      </c>
      <c r="CW107" s="29">
        <f t="shared" si="76"/>
        <v>0</v>
      </c>
      <c r="CX107" s="29">
        <f t="shared" si="76"/>
        <v>0</v>
      </c>
      <c r="CY107" s="29">
        <f t="shared" si="76"/>
        <v>0</v>
      </c>
      <c r="CZ107" s="29">
        <f t="shared" si="76"/>
        <v>0</v>
      </c>
      <c r="DA107" s="29">
        <f t="shared" si="76"/>
        <v>0</v>
      </c>
      <c r="DB107" s="29">
        <f t="shared" si="76"/>
        <v>0</v>
      </c>
      <c r="DC107" s="29">
        <f t="shared" si="76"/>
        <v>0</v>
      </c>
      <c r="DD107" s="29">
        <f t="shared" si="76"/>
        <v>0</v>
      </c>
      <c r="DE107" s="29">
        <f t="shared" si="76"/>
        <v>0</v>
      </c>
      <c r="DF107" s="29">
        <f t="shared" si="76"/>
        <v>0</v>
      </c>
      <c r="DG107" s="29">
        <f t="shared" si="76"/>
        <v>0</v>
      </c>
      <c r="DH107" s="29">
        <f t="shared" si="76"/>
        <v>0</v>
      </c>
      <c r="DI107" s="29">
        <f t="shared" si="76"/>
        <v>0</v>
      </c>
      <c r="DJ107" s="29">
        <f t="shared" si="76"/>
        <v>0</v>
      </c>
      <c r="DK107" s="29">
        <f t="shared" si="76"/>
        <v>0</v>
      </c>
      <c r="DL107" s="29">
        <f t="shared" si="76"/>
        <v>0</v>
      </c>
      <c r="DM107" s="29">
        <f>IF(DM105&gt;0,ROUND(IF(DM105&lt;276,((276-DM105)*0.00376159)+1.5457,IF(DM105&lt;459,((459-DM105)*0.00167869)+1.2385,IF(DM105&lt;1027,((1027-DM105)*0.00020599)+1.1215,0))),4),0)</f>
        <v>1.5810999999999999</v>
      </c>
      <c r="DN107" s="29">
        <f t="shared" si="76"/>
        <v>0</v>
      </c>
      <c r="DO107" s="29">
        <f t="shared" si="76"/>
        <v>0</v>
      </c>
      <c r="DP107" s="29">
        <f t="shared" si="76"/>
        <v>0</v>
      </c>
      <c r="DQ107" s="29">
        <f t="shared" si="76"/>
        <v>0</v>
      </c>
      <c r="DR107" s="29">
        <f t="shared" si="76"/>
        <v>0</v>
      </c>
      <c r="DS107" s="29">
        <f t="shared" si="76"/>
        <v>0</v>
      </c>
      <c r="DT107" s="29">
        <f t="shared" si="76"/>
        <v>0</v>
      </c>
      <c r="DU107" s="29">
        <f t="shared" si="76"/>
        <v>0</v>
      </c>
      <c r="DV107" s="29">
        <f t="shared" si="76"/>
        <v>0</v>
      </c>
      <c r="DW107" s="29">
        <f t="shared" si="76"/>
        <v>0</v>
      </c>
      <c r="DX107" s="29">
        <f t="shared" si="76"/>
        <v>0</v>
      </c>
      <c r="DY107" s="29">
        <f t="shared" si="76"/>
        <v>0</v>
      </c>
      <c r="DZ107" s="29">
        <f t="shared" si="76"/>
        <v>0</v>
      </c>
      <c r="EA107" s="29">
        <f t="shared" si="76"/>
        <v>0</v>
      </c>
      <c r="EB107" s="29">
        <f t="shared" ref="EB107:FX107" si="77">IF(EB105&gt;0,ROUND(IF(EB105&lt;276,((276-EB105)*0.00376159)+1.5457,IF(EB105&lt;459,((459-EB105)*0.00167869)+1.2385,IF(EB105&lt;1027,((1027-EB105)*0.00020599)+1.1215,0))),4),0)</f>
        <v>0</v>
      </c>
      <c r="EC107" s="29">
        <f t="shared" si="77"/>
        <v>0</v>
      </c>
      <c r="ED107" s="29">
        <f t="shared" si="77"/>
        <v>0</v>
      </c>
      <c r="EE107" s="29">
        <f t="shared" si="77"/>
        <v>0</v>
      </c>
      <c r="EF107" s="29">
        <f t="shared" si="77"/>
        <v>0</v>
      </c>
      <c r="EG107" s="29">
        <f t="shared" si="77"/>
        <v>0</v>
      </c>
      <c r="EH107" s="29">
        <f t="shared" si="77"/>
        <v>0</v>
      </c>
      <c r="EI107" s="29">
        <f t="shared" si="77"/>
        <v>0</v>
      </c>
      <c r="EJ107" s="29">
        <f t="shared" si="77"/>
        <v>0</v>
      </c>
      <c r="EK107" s="29">
        <f t="shared" si="77"/>
        <v>0</v>
      </c>
      <c r="EL107" s="29">
        <f t="shared" si="77"/>
        <v>0</v>
      </c>
      <c r="EM107" s="29">
        <f t="shared" si="77"/>
        <v>0</v>
      </c>
      <c r="EN107" s="29">
        <f t="shared" si="77"/>
        <v>0</v>
      </c>
      <c r="EO107" s="29">
        <f t="shared" si="77"/>
        <v>0</v>
      </c>
      <c r="EP107" s="29">
        <f t="shared" si="77"/>
        <v>0</v>
      </c>
      <c r="EQ107" s="29">
        <f t="shared" si="77"/>
        <v>0</v>
      </c>
      <c r="ER107" s="29">
        <f t="shared" si="77"/>
        <v>0</v>
      </c>
      <c r="ES107" s="29">
        <f t="shared" si="77"/>
        <v>0</v>
      </c>
      <c r="ET107" s="29">
        <f>IF(ET105&gt;0,ROUND(IF(ET105&lt;276,((276-ET105)*0.00376159)+1.5457,IF(ET105&lt;459,((459-ET105)*0.00167869)+1.2385,IF(ET105&lt;1027,((1027-ET105)*0.00020599)+1.1215,0))),4),0)</f>
        <v>2.0722999999999998</v>
      </c>
      <c r="EU107" s="29">
        <f t="shared" si="77"/>
        <v>0</v>
      </c>
      <c r="EV107" s="29">
        <f t="shared" si="77"/>
        <v>0</v>
      </c>
      <c r="EW107" s="29">
        <f t="shared" si="77"/>
        <v>0</v>
      </c>
      <c r="EX107" s="29">
        <f t="shared" si="77"/>
        <v>0</v>
      </c>
      <c r="EY107" s="29">
        <f t="shared" si="77"/>
        <v>0</v>
      </c>
      <c r="EZ107" s="29">
        <f t="shared" si="77"/>
        <v>0</v>
      </c>
      <c r="FA107" s="29">
        <f t="shared" si="77"/>
        <v>0</v>
      </c>
      <c r="FB107" s="29">
        <f t="shared" si="77"/>
        <v>0</v>
      </c>
      <c r="FC107" s="29">
        <f t="shared" si="77"/>
        <v>0</v>
      </c>
      <c r="FD107" s="29">
        <f t="shared" si="77"/>
        <v>0</v>
      </c>
      <c r="FE107" s="29">
        <f t="shared" si="77"/>
        <v>0</v>
      </c>
      <c r="FF107" s="29">
        <f t="shared" si="77"/>
        <v>0</v>
      </c>
      <c r="FG107" s="29">
        <f t="shared" si="77"/>
        <v>0</v>
      </c>
      <c r="FH107" s="29">
        <f t="shared" si="77"/>
        <v>0</v>
      </c>
      <c r="FI107" s="29">
        <f t="shared" si="77"/>
        <v>0</v>
      </c>
      <c r="FJ107" s="29">
        <f t="shared" si="77"/>
        <v>0</v>
      </c>
      <c r="FK107" s="29">
        <f t="shared" si="77"/>
        <v>0</v>
      </c>
      <c r="FL107" s="29">
        <f t="shared" si="77"/>
        <v>0</v>
      </c>
      <c r="FM107" s="29">
        <f t="shared" si="77"/>
        <v>0</v>
      </c>
      <c r="FN107" s="29">
        <f t="shared" si="77"/>
        <v>0</v>
      </c>
      <c r="FO107" s="29">
        <f t="shared" si="77"/>
        <v>0</v>
      </c>
      <c r="FP107" s="29">
        <f t="shared" si="77"/>
        <v>0</v>
      </c>
      <c r="FQ107" s="29">
        <f t="shared" si="77"/>
        <v>0</v>
      </c>
      <c r="FR107" s="29">
        <f t="shared" si="77"/>
        <v>0</v>
      </c>
      <c r="FS107" s="29">
        <f t="shared" si="77"/>
        <v>0</v>
      </c>
      <c r="FT107" s="30">
        <f t="shared" si="77"/>
        <v>0</v>
      </c>
      <c r="FU107" s="29">
        <f t="shared" si="77"/>
        <v>0</v>
      </c>
      <c r="FV107" s="29">
        <f t="shared" si="77"/>
        <v>0</v>
      </c>
      <c r="FW107" s="29">
        <f t="shared" si="77"/>
        <v>0</v>
      </c>
      <c r="FX107" s="29">
        <f t="shared" si="77"/>
        <v>0</v>
      </c>
      <c r="FY107" s="104"/>
      <c r="FZ107" s="5"/>
      <c r="GA107" s="5"/>
      <c r="GB107" s="18"/>
      <c r="GC107" s="12"/>
      <c r="GD107" s="12"/>
      <c r="GE107" s="11"/>
      <c r="GF107" s="11"/>
      <c r="GG107" s="13"/>
      <c r="GH107" s="13"/>
      <c r="GI107" s="13"/>
      <c r="GJ107" s="13"/>
      <c r="GK107" s="13"/>
      <c r="GL107" s="13"/>
      <c r="GM107" s="13"/>
    </row>
    <row r="108" spans="1:256" x14ac:dyDescent="0.2">
      <c r="A108" s="3" t="s">
        <v>388</v>
      </c>
      <c r="B108" s="2" t="s">
        <v>389</v>
      </c>
      <c r="C108" s="29">
        <f t="shared" ref="C108:BN108" si="78">ROUND(IF(C100&lt;276,((276-C100)*0.00376159)+1.5457,IF(C100&lt;459,((459-C100)*0.00167869)+1.2385,IF(C100&lt;1027,((1027-C100)*0.00020599)+1.1215,IF(C100&lt;2293,((2293-C100)*0.00005387)+1.0533,IF(C100&lt;4023,((4023-C100)*0.00001364)+1.0297,IF(C100&gt;=4023,1.0297)))))),4)</f>
        <v>1.0297000000000001</v>
      </c>
      <c r="D108" s="29">
        <f t="shared" si="78"/>
        <v>1.0297000000000001</v>
      </c>
      <c r="E108" s="29">
        <f t="shared" si="78"/>
        <v>1.0297000000000001</v>
      </c>
      <c r="F108" s="29">
        <f t="shared" si="78"/>
        <v>1.0297000000000001</v>
      </c>
      <c r="G108" s="29">
        <f t="shared" si="78"/>
        <v>1.1261000000000001</v>
      </c>
      <c r="H108" s="29">
        <f t="shared" si="78"/>
        <v>1.1286</v>
      </c>
      <c r="I108" s="29">
        <f t="shared" si="78"/>
        <v>1.0297000000000001</v>
      </c>
      <c r="J108" s="29">
        <f t="shared" si="78"/>
        <v>1.0647</v>
      </c>
      <c r="K108" s="29">
        <f t="shared" si="78"/>
        <v>1.4911000000000001</v>
      </c>
      <c r="L108" s="29">
        <f t="shared" si="78"/>
        <v>1.0470999999999999</v>
      </c>
      <c r="M108" s="29">
        <f t="shared" si="78"/>
        <v>1.0976999999999999</v>
      </c>
      <c r="N108" s="29">
        <f t="shared" si="78"/>
        <v>1.0297000000000001</v>
      </c>
      <c r="O108" s="29">
        <f t="shared" si="78"/>
        <v>1.0297000000000001</v>
      </c>
      <c r="P108" s="29">
        <f t="shared" si="78"/>
        <v>1.9862</v>
      </c>
      <c r="Q108" s="29">
        <f t="shared" si="78"/>
        <v>1.0297000000000001</v>
      </c>
      <c r="R108" s="29">
        <f t="shared" si="78"/>
        <v>1.2138</v>
      </c>
      <c r="S108" s="29">
        <f t="shared" si="78"/>
        <v>1.1008</v>
      </c>
      <c r="T108" s="29">
        <f t="shared" si="78"/>
        <v>2.0512999999999999</v>
      </c>
      <c r="U108" s="29">
        <f t="shared" si="78"/>
        <v>2.371</v>
      </c>
      <c r="V108" s="29">
        <f t="shared" si="78"/>
        <v>1.5788</v>
      </c>
      <c r="W108" s="30">
        <f t="shared" si="78"/>
        <v>2.1032000000000002</v>
      </c>
      <c r="X108" s="29">
        <f t="shared" si="78"/>
        <v>2.3957999999999999</v>
      </c>
      <c r="Y108" s="29">
        <f t="shared" si="78"/>
        <v>1.2294</v>
      </c>
      <c r="Z108" s="29">
        <f t="shared" si="78"/>
        <v>1.607</v>
      </c>
      <c r="AA108" s="29">
        <f t="shared" si="78"/>
        <v>1.0297000000000001</v>
      </c>
      <c r="AB108" s="29">
        <f t="shared" si="78"/>
        <v>1.0297000000000001</v>
      </c>
      <c r="AC108" s="29">
        <f t="shared" si="78"/>
        <v>1.1451</v>
      </c>
      <c r="AD108" s="29">
        <f t="shared" si="78"/>
        <v>1.1174999999999999</v>
      </c>
      <c r="AE108" s="29">
        <f t="shared" si="78"/>
        <v>2.1678999999999999</v>
      </c>
      <c r="AF108" s="29">
        <f t="shared" si="78"/>
        <v>1.9448000000000001</v>
      </c>
      <c r="AG108" s="29">
        <f t="shared" si="78"/>
        <v>1.1519999999999999</v>
      </c>
      <c r="AH108" s="29">
        <f t="shared" si="78"/>
        <v>1.1224000000000001</v>
      </c>
      <c r="AI108" s="29">
        <f t="shared" si="78"/>
        <v>1.383</v>
      </c>
      <c r="AJ108" s="29">
        <f t="shared" si="78"/>
        <v>1.7236</v>
      </c>
      <c r="AK108" s="29">
        <f t="shared" si="78"/>
        <v>1.7861</v>
      </c>
      <c r="AL108" s="29">
        <f t="shared" si="78"/>
        <v>1.5848</v>
      </c>
      <c r="AM108" s="29">
        <f t="shared" si="78"/>
        <v>1.2362</v>
      </c>
      <c r="AN108" s="29">
        <f t="shared" si="78"/>
        <v>1.3265</v>
      </c>
      <c r="AO108" s="29">
        <f t="shared" si="78"/>
        <v>1.0297000000000001</v>
      </c>
      <c r="AP108" s="29">
        <f t="shared" si="78"/>
        <v>1.0297000000000001</v>
      </c>
      <c r="AQ108" s="29">
        <f t="shared" si="78"/>
        <v>1.5753999999999999</v>
      </c>
      <c r="AR108" s="29">
        <f t="shared" si="78"/>
        <v>1.0297000000000001</v>
      </c>
      <c r="AS108" s="29">
        <f t="shared" si="78"/>
        <v>1.0297000000000001</v>
      </c>
      <c r="AT108" s="29">
        <f t="shared" si="78"/>
        <v>1.0506</v>
      </c>
      <c r="AU108" s="29">
        <f t="shared" si="78"/>
        <v>1.4386000000000001</v>
      </c>
      <c r="AV108" s="29">
        <f t="shared" si="78"/>
        <v>1.5088999999999999</v>
      </c>
      <c r="AW108" s="29">
        <f t="shared" si="78"/>
        <v>1.8301000000000001</v>
      </c>
      <c r="AX108" s="29">
        <f t="shared" si="78"/>
        <v>2.3957999999999999</v>
      </c>
      <c r="AY108" s="29">
        <f t="shared" si="78"/>
        <v>1.2197</v>
      </c>
      <c r="AZ108" s="29">
        <f t="shared" si="78"/>
        <v>1.0297000000000001</v>
      </c>
      <c r="BA108" s="29">
        <f t="shared" si="78"/>
        <v>1.0297000000000001</v>
      </c>
      <c r="BB108" s="29">
        <f t="shared" si="78"/>
        <v>1.0297000000000001</v>
      </c>
      <c r="BC108" s="29">
        <f t="shared" si="78"/>
        <v>1.0297000000000001</v>
      </c>
      <c r="BD108" s="29">
        <f t="shared" si="78"/>
        <v>1.0297000000000001</v>
      </c>
      <c r="BE108" s="29">
        <f t="shared" si="78"/>
        <v>1.1002000000000001</v>
      </c>
      <c r="BF108" s="29">
        <f t="shared" si="78"/>
        <v>1.0297000000000001</v>
      </c>
      <c r="BG108" s="29">
        <f t="shared" si="78"/>
        <v>1.1416999999999999</v>
      </c>
      <c r="BH108" s="29">
        <f t="shared" si="78"/>
        <v>1.2031000000000001</v>
      </c>
      <c r="BI108" s="29">
        <f t="shared" si="78"/>
        <v>1.7323</v>
      </c>
      <c r="BJ108" s="29">
        <f t="shared" si="78"/>
        <v>1.0297000000000001</v>
      </c>
      <c r="BK108" s="29">
        <f t="shared" si="78"/>
        <v>1.0297000000000001</v>
      </c>
      <c r="BL108" s="29">
        <f t="shared" si="78"/>
        <v>1.9060999999999999</v>
      </c>
      <c r="BM108" s="29">
        <f t="shared" si="78"/>
        <v>1.5298</v>
      </c>
      <c r="BN108" s="29">
        <f t="shared" si="78"/>
        <v>1.034</v>
      </c>
      <c r="BO108" s="29">
        <f t="shared" ref="BO108:DZ108" si="79">ROUND(IF(BO100&lt;276,((276-BO100)*0.00376159)+1.5457,IF(BO100&lt;459,((459-BO100)*0.00167869)+1.2385,IF(BO100&lt;1027,((1027-BO100)*0.00020599)+1.1215,IF(BO100&lt;2293,((2293-BO100)*0.00005387)+1.0533,IF(BO100&lt;4023,((4023-BO100)*0.00001364)+1.0297,IF(BO100&gt;=4023,1.0297)))))),4)</f>
        <v>1.0928</v>
      </c>
      <c r="BP108" s="29">
        <f t="shared" si="79"/>
        <v>1.8098000000000001</v>
      </c>
      <c r="BQ108" s="29">
        <f t="shared" si="79"/>
        <v>1.0297000000000001</v>
      </c>
      <c r="BR108" s="29">
        <f t="shared" si="79"/>
        <v>1.0297000000000001</v>
      </c>
      <c r="BS108" s="29">
        <f t="shared" si="79"/>
        <v>1.1200000000000001</v>
      </c>
      <c r="BT108" s="29">
        <f t="shared" si="79"/>
        <v>1.3829</v>
      </c>
      <c r="BU108" s="29">
        <f t="shared" si="79"/>
        <v>1.2684</v>
      </c>
      <c r="BV108" s="29">
        <f t="shared" si="79"/>
        <v>1.1104000000000001</v>
      </c>
      <c r="BW108" s="29">
        <f t="shared" si="79"/>
        <v>1.0790999999999999</v>
      </c>
      <c r="BX108" s="29">
        <f t="shared" si="79"/>
        <v>2.2965</v>
      </c>
      <c r="BY108" s="29">
        <f t="shared" si="79"/>
        <v>1.2245999999999999</v>
      </c>
      <c r="BZ108" s="29">
        <f t="shared" si="79"/>
        <v>1.7861</v>
      </c>
      <c r="CA108" s="29">
        <f t="shared" si="79"/>
        <v>1.859</v>
      </c>
      <c r="CB108" s="29">
        <f t="shared" si="79"/>
        <v>1.0297000000000001</v>
      </c>
      <c r="CC108" s="29">
        <f t="shared" si="79"/>
        <v>1.9568000000000001</v>
      </c>
      <c r="CD108" s="29">
        <f t="shared" si="79"/>
        <v>2.3062999999999998</v>
      </c>
      <c r="CE108" s="29">
        <f t="shared" si="79"/>
        <v>1.9651000000000001</v>
      </c>
      <c r="CF108" s="29">
        <f t="shared" si="79"/>
        <v>2.1472000000000002</v>
      </c>
      <c r="CG108" s="29">
        <f t="shared" si="79"/>
        <v>1.964</v>
      </c>
      <c r="CH108" s="29">
        <f t="shared" si="79"/>
        <v>2.1133000000000002</v>
      </c>
      <c r="CI108" s="29">
        <f t="shared" si="79"/>
        <v>1.1826000000000001</v>
      </c>
      <c r="CJ108" s="29">
        <f t="shared" si="79"/>
        <v>1.1200000000000001</v>
      </c>
      <c r="CK108" s="29">
        <f t="shared" si="79"/>
        <v>1.0297000000000001</v>
      </c>
      <c r="CL108" s="29">
        <f t="shared" si="79"/>
        <v>1.1060000000000001</v>
      </c>
      <c r="CM108" s="29">
        <f t="shared" si="79"/>
        <v>1.1789000000000001</v>
      </c>
      <c r="CN108" s="29">
        <f t="shared" si="79"/>
        <v>1.0297000000000001</v>
      </c>
      <c r="CO108" s="29">
        <f t="shared" si="79"/>
        <v>1.0297000000000001</v>
      </c>
      <c r="CP108" s="29">
        <f t="shared" si="79"/>
        <v>1.1182000000000001</v>
      </c>
      <c r="CQ108" s="29">
        <f t="shared" si="79"/>
        <v>1.1076999999999999</v>
      </c>
      <c r="CR108" s="29">
        <f t="shared" si="79"/>
        <v>1.8755999999999999</v>
      </c>
      <c r="CS108" s="29">
        <f t="shared" si="79"/>
        <v>1.4055</v>
      </c>
      <c r="CT108" s="29">
        <f t="shared" si="79"/>
        <v>2.2265000000000001</v>
      </c>
      <c r="CU108" s="29">
        <f t="shared" si="79"/>
        <v>1.2370000000000001</v>
      </c>
      <c r="CV108" s="29">
        <f t="shared" si="79"/>
        <v>2.3913000000000002</v>
      </c>
      <c r="CW108" s="29">
        <f t="shared" si="79"/>
        <v>1.9823999999999999</v>
      </c>
      <c r="CX108" s="29">
        <f t="shared" si="79"/>
        <v>1.2377</v>
      </c>
      <c r="CY108" s="29">
        <f t="shared" si="79"/>
        <v>2.1844000000000001</v>
      </c>
      <c r="CZ108" s="29">
        <f t="shared" si="79"/>
        <v>1.0569</v>
      </c>
      <c r="DA108" s="29">
        <f t="shared" si="79"/>
        <v>1.8684000000000001</v>
      </c>
      <c r="DB108" s="29">
        <f t="shared" si="79"/>
        <v>1.4816</v>
      </c>
      <c r="DC108" s="29">
        <f t="shared" si="79"/>
        <v>1.8989</v>
      </c>
      <c r="DD108" s="29">
        <f t="shared" si="79"/>
        <v>2.0855000000000001</v>
      </c>
      <c r="DE108" s="29">
        <f t="shared" si="79"/>
        <v>1.2541</v>
      </c>
      <c r="DF108" s="29">
        <f t="shared" si="79"/>
        <v>1.0297000000000001</v>
      </c>
      <c r="DG108" s="29">
        <f t="shared" si="79"/>
        <v>2.2629999999999999</v>
      </c>
      <c r="DH108" s="29">
        <f t="shared" si="79"/>
        <v>1.06</v>
      </c>
      <c r="DI108" s="29">
        <f t="shared" si="79"/>
        <v>1.0472999999999999</v>
      </c>
      <c r="DJ108" s="29">
        <f t="shared" si="79"/>
        <v>1.1863999999999999</v>
      </c>
      <c r="DK108" s="29">
        <f t="shared" si="79"/>
        <v>1.3647</v>
      </c>
      <c r="DL108" s="29">
        <f t="shared" si="79"/>
        <v>1.0297000000000001</v>
      </c>
      <c r="DM108" s="29">
        <f t="shared" si="79"/>
        <v>1.5259</v>
      </c>
      <c r="DN108" s="29">
        <f t="shared" si="79"/>
        <v>1.0972</v>
      </c>
      <c r="DO108" s="29">
        <f t="shared" si="79"/>
        <v>1.0439000000000001</v>
      </c>
      <c r="DP108" s="29">
        <f t="shared" si="79"/>
        <v>1.8352999999999999</v>
      </c>
      <c r="DQ108" s="29">
        <f t="shared" si="79"/>
        <v>1.2298</v>
      </c>
      <c r="DR108" s="29">
        <f t="shared" si="79"/>
        <v>1.1060000000000001</v>
      </c>
      <c r="DS108" s="29">
        <f t="shared" si="79"/>
        <v>1.1667000000000001</v>
      </c>
      <c r="DT108" s="29">
        <f t="shared" si="79"/>
        <v>2.0148000000000001</v>
      </c>
      <c r="DU108" s="29">
        <f t="shared" si="79"/>
        <v>1.3219000000000001</v>
      </c>
      <c r="DV108" s="29">
        <f t="shared" si="79"/>
        <v>1.7834000000000001</v>
      </c>
      <c r="DW108" s="29">
        <f t="shared" si="79"/>
        <v>1.423</v>
      </c>
      <c r="DX108" s="29">
        <f t="shared" si="79"/>
        <v>1.873</v>
      </c>
      <c r="DY108" s="29">
        <f t="shared" si="79"/>
        <v>1.4639</v>
      </c>
      <c r="DZ108" s="29">
        <f t="shared" si="79"/>
        <v>1.1211</v>
      </c>
      <c r="EA108" s="29">
        <f t="shared" ref="EA108:FX108" si="80">ROUND(IF(EA100&lt;276,((276-EA100)*0.00376159)+1.5457,IF(EA100&lt;459,((459-EA100)*0.00167869)+1.2385,IF(EA100&lt;1027,((1027-EA100)*0.00020599)+1.1215,IF(EA100&lt;2293,((2293-EA100)*0.00005387)+1.0533,IF(EA100&lt;4023,((4023-EA100)*0.00001364)+1.0297,IF(EA100&gt;=4023,1.0297)))))),4)</f>
        <v>1.2239</v>
      </c>
      <c r="EB108" s="29">
        <f t="shared" si="80"/>
        <v>1.2133</v>
      </c>
      <c r="EC108" s="29">
        <f t="shared" si="80"/>
        <v>1.516</v>
      </c>
      <c r="ED108" s="29">
        <f t="shared" si="80"/>
        <v>1.0881000000000001</v>
      </c>
      <c r="EE108" s="29">
        <f t="shared" si="80"/>
        <v>1.7778</v>
      </c>
      <c r="EF108" s="29">
        <f t="shared" si="80"/>
        <v>1.0924</v>
      </c>
      <c r="EG108" s="29">
        <f t="shared" si="80"/>
        <v>1.5502</v>
      </c>
      <c r="EH108" s="29">
        <f t="shared" si="80"/>
        <v>1.7654000000000001</v>
      </c>
      <c r="EI108" s="29">
        <f t="shared" si="80"/>
        <v>1.0297000000000001</v>
      </c>
      <c r="EJ108" s="29">
        <f t="shared" si="80"/>
        <v>1.0297000000000001</v>
      </c>
      <c r="EK108" s="29">
        <f t="shared" si="80"/>
        <v>1.1994</v>
      </c>
      <c r="EL108" s="29">
        <f t="shared" si="80"/>
        <v>1.2331000000000001</v>
      </c>
      <c r="EM108" s="29">
        <f t="shared" si="80"/>
        <v>1.2246999999999999</v>
      </c>
      <c r="EN108" s="29">
        <f t="shared" si="80"/>
        <v>1.1178999999999999</v>
      </c>
      <c r="EO108" s="29">
        <f t="shared" si="80"/>
        <v>1.238</v>
      </c>
      <c r="EP108" s="29">
        <f t="shared" si="80"/>
        <v>1.3834</v>
      </c>
      <c r="EQ108" s="29">
        <f t="shared" si="80"/>
        <v>1.0526</v>
      </c>
      <c r="ER108" s="29">
        <f t="shared" si="80"/>
        <v>1.3754999999999999</v>
      </c>
      <c r="ES108" s="29">
        <f t="shared" si="80"/>
        <v>2.1177999999999999</v>
      </c>
      <c r="ET108" s="29">
        <f t="shared" si="80"/>
        <v>1.8556999999999999</v>
      </c>
      <c r="EU108" s="29">
        <f t="shared" si="80"/>
        <v>1.2042999999999999</v>
      </c>
      <c r="EV108" s="29">
        <f t="shared" si="80"/>
        <v>2.3363999999999998</v>
      </c>
      <c r="EW108" s="29">
        <f t="shared" si="80"/>
        <v>1.1675</v>
      </c>
      <c r="EX108" s="29">
        <f t="shared" si="80"/>
        <v>1.6216999999999999</v>
      </c>
      <c r="EY108" s="29">
        <f t="shared" si="80"/>
        <v>1.1455</v>
      </c>
      <c r="EZ108" s="29">
        <f t="shared" si="80"/>
        <v>2.1276000000000002</v>
      </c>
      <c r="FA108" s="29">
        <f t="shared" si="80"/>
        <v>1.0429999999999999</v>
      </c>
      <c r="FB108" s="29">
        <f t="shared" si="80"/>
        <v>1.3891</v>
      </c>
      <c r="FC108" s="29">
        <f t="shared" si="80"/>
        <v>1.0499000000000001</v>
      </c>
      <c r="FD108" s="29">
        <f t="shared" si="80"/>
        <v>1.4202999999999999</v>
      </c>
      <c r="FE108" s="29">
        <f t="shared" si="80"/>
        <v>2.1716000000000002</v>
      </c>
      <c r="FF108" s="29">
        <f t="shared" si="80"/>
        <v>1.8587</v>
      </c>
      <c r="FG108" s="29">
        <f t="shared" si="80"/>
        <v>2.1444999999999999</v>
      </c>
      <c r="FH108" s="29">
        <f t="shared" si="80"/>
        <v>2.2494999999999998</v>
      </c>
      <c r="FI108" s="29">
        <f t="shared" si="80"/>
        <v>1.0798000000000001</v>
      </c>
      <c r="FJ108" s="29">
        <f t="shared" si="80"/>
        <v>1.0786</v>
      </c>
      <c r="FK108" s="29">
        <f t="shared" si="80"/>
        <v>1.0599000000000001</v>
      </c>
      <c r="FL108" s="29">
        <f t="shared" si="80"/>
        <v>1.0297000000000001</v>
      </c>
      <c r="FM108" s="29">
        <f t="shared" si="80"/>
        <v>1.0392999999999999</v>
      </c>
      <c r="FN108" s="29">
        <f t="shared" si="80"/>
        <v>1.0297000000000001</v>
      </c>
      <c r="FO108" s="29">
        <f t="shared" si="80"/>
        <v>1.1176999999999999</v>
      </c>
      <c r="FP108" s="29">
        <f t="shared" si="80"/>
        <v>1.0558000000000001</v>
      </c>
      <c r="FQ108" s="29">
        <f t="shared" si="80"/>
        <v>1.1687000000000001</v>
      </c>
      <c r="FR108" s="29">
        <f t="shared" si="80"/>
        <v>2.0103</v>
      </c>
      <c r="FS108" s="29">
        <f t="shared" si="80"/>
        <v>1.8895</v>
      </c>
      <c r="FT108" s="30">
        <f t="shared" si="80"/>
        <v>2.2694000000000001</v>
      </c>
      <c r="FU108" s="29">
        <f t="shared" si="80"/>
        <v>1.1739999999999999</v>
      </c>
      <c r="FV108" s="29">
        <f t="shared" si="80"/>
        <v>1.1939</v>
      </c>
      <c r="FW108" s="29">
        <f t="shared" si="80"/>
        <v>1.9993000000000001</v>
      </c>
      <c r="FX108" s="29">
        <f t="shared" si="80"/>
        <v>2.3081999999999998</v>
      </c>
      <c r="FY108" s="100"/>
      <c r="FZ108" s="5"/>
      <c r="GA108" s="5"/>
      <c r="GB108" s="18"/>
      <c r="GC108" s="11"/>
      <c r="GD108" s="11"/>
      <c r="GE108" s="24"/>
      <c r="GF108" s="24"/>
      <c r="GG108" s="5"/>
      <c r="GH108" s="5"/>
      <c r="GI108" s="5"/>
      <c r="GJ108" s="5"/>
      <c r="GK108" s="5"/>
      <c r="GL108" s="5"/>
      <c r="GM108" s="5"/>
    </row>
    <row r="109" spans="1:256" x14ac:dyDescent="0.2">
      <c r="A109" s="3" t="s">
        <v>390</v>
      </c>
      <c r="B109" s="2" t="s">
        <v>391</v>
      </c>
      <c r="C109" s="29">
        <f>MAX(C107,C108)</f>
        <v>1.0297000000000001</v>
      </c>
      <c r="D109" s="29">
        <f t="shared" ref="D109:BO109" si="81">MAX(D107,D108)</f>
        <v>1.0297000000000001</v>
      </c>
      <c r="E109" s="29">
        <f t="shared" si="81"/>
        <v>1.0297000000000001</v>
      </c>
      <c r="F109" s="29">
        <f t="shared" si="81"/>
        <v>1.0297000000000001</v>
      </c>
      <c r="G109" s="29">
        <f t="shared" si="81"/>
        <v>1.1261000000000001</v>
      </c>
      <c r="H109" s="29">
        <f t="shared" si="81"/>
        <v>1.1286</v>
      </c>
      <c r="I109" s="29">
        <f t="shared" si="81"/>
        <v>1.0297000000000001</v>
      </c>
      <c r="J109" s="29">
        <f t="shared" si="81"/>
        <v>1.0647</v>
      </c>
      <c r="K109" s="29">
        <f t="shared" si="81"/>
        <v>1.4911000000000001</v>
      </c>
      <c r="L109" s="29">
        <f t="shared" si="81"/>
        <v>1.0470999999999999</v>
      </c>
      <c r="M109" s="29">
        <f t="shared" si="81"/>
        <v>1.0976999999999999</v>
      </c>
      <c r="N109" s="29">
        <f t="shared" si="81"/>
        <v>1.0297000000000001</v>
      </c>
      <c r="O109" s="29">
        <f t="shared" si="81"/>
        <v>1.0297000000000001</v>
      </c>
      <c r="P109" s="29">
        <f t="shared" si="81"/>
        <v>1.9862</v>
      </c>
      <c r="Q109" s="29">
        <f t="shared" si="81"/>
        <v>1.0297000000000001</v>
      </c>
      <c r="R109" s="29">
        <f t="shared" si="81"/>
        <v>1.2138</v>
      </c>
      <c r="S109" s="29">
        <f t="shared" si="81"/>
        <v>1.1008</v>
      </c>
      <c r="T109" s="29">
        <f t="shared" si="81"/>
        <v>2.0512999999999999</v>
      </c>
      <c r="U109" s="29">
        <f t="shared" si="81"/>
        <v>2.371</v>
      </c>
      <c r="V109" s="29">
        <f t="shared" si="81"/>
        <v>1.5788</v>
      </c>
      <c r="W109" s="30">
        <f t="shared" si="81"/>
        <v>2.1032000000000002</v>
      </c>
      <c r="X109" s="29">
        <f t="shared" si="81"/>
        <v>2.3957999999999999</v>
      </c>
      <c r="Y109" s="29">
        <f t="shared" si="81"/>
        <v>1.2294</v>
      </c>
      <c r="Z109" s="29">
        <f t="shared" si="81"/>
        <v>1.607</v>
      </c>
      <c r="AA109" s="29">
        <f t="shared" si="81"/>
        <v>1.0297000000000001</v>
      </c>
      <c r="AB109" s="29">
        <f t="shared" si="81"/>
        <v>1.0297000000000001</v>
      </c>
      <c r="AC109" s="29">
        <f t="shared" si="81"/>
        <v>1.1451</v>
      </c>
      <c r="AD109" s="29">
        <f t="shared" si="81"/>
        <v>1.1174999999999999</v>
      </c>
      <c r="AE109" s="29">
        <f t="shared" si="81"/>
        <v>2.1678999999999999</v>
      </c>
      <c r="AF109" s="29">
        <f t="shared" si="81"/>
        <v>1.9448000000000001</v>
      </c>
      <c r="AG109" s="29">
        <f t="shared" si="81"/>
        <v>1.1519999999999999</v>
      </c>
      <c r="AH109" s="29">
        <f t="shared" si="81"/>
        <v>1.1224000000000001</v>
      </c>
      <c r="AI109" s="29">
        <f t="shared" si="81"/>
        <v>1.383</v>
      </c>
      <c r="AJ109" s="29">
        <f t="shared" si="81"/>
        <v>1.7236</v>
      </c>
      <c r="AK109" s="29">
        <f t="shared" si="81"/>
        <v>1.7861</v>
      </c>
      <c r="AL109" s="29">
        <f t="shared" si="81"/>
        <v>1.5848</v>
      </c>
      <c r="AM109" s="29">
        <f t="shared" si="81"/>
        <v>1.2362</v>
      </c>
      <c r="AN109" s="29">
        <f t="shared" si="81"/>
        <v>1.3265</v>
      </c>
      <c r="AO109" s="29">
        <f t="shared" si="81"/>
        <v>1.0297000000000001</v>
      </c>
      <c r="AP109" s="29">
        <f t="shared" si="81"/>
        <v>1.0297000000000001</v>
      </c>
      <c r="AQ109" s="29">
        <f t="shared" si="81"/>
        <v>1.5753999999999999</v>
      </c>
      <c r="AR109" s="29">
        <f t="shared" si="81"/>
        <v>1.0297000000000001</v>
      </c>
      <c r="AS109" s="29">
        <f t="shared" si="81"/>
        <v>1.0297000000000001</v>
      </c>
      <c r="AT109" s="29">
        <f t="shared" si="81"/>
        <v>1.0506</v>
      </c>
      <c r="AU109" s="29">
        <f t="shared" si="81"/>
        <v>1.4386000000000001</v>
      </c>
      <c r="AV109" s="29">
        <f t="shared" si="81"/>
        <v>1.5088999999999999</v>
      </c>
      <c r="AW109" s="29">
        <f t="shared" si="81"/>
        <v>1.8301000000000001</v>
      </c>
      <c r="AX109" s="29">
        <f t="shared" si="81"/>
        <v>2.3957999999999999</v>
      </c>
      <c r="AY109" s="29">
        <f t="shared" si="81"/>
        <v>1.2197</v>
      </c>
      <c r="AZ109" s="29">
        <f t="shared" si="81"/>
        <v>1.0297000000000001</v>
      </c>
      <c r="BA109" s="29">
        <f t="shared" si="81"/>
        <v>1.0297000000000001</v>
      </c>
      <c r="BB109" s="29">
        <f t="shared" si="81"/>
        <v>1.0297000000000001</v>
      </c>
      <c r="BC109" s="29">
        <f t="shared" si="81"/>
        <v>1.0297000000000001</v>
      </c>
      <c r="BD109" s="29">
        <f t="shared" si="81"/>
        <v>1.0297000000000001</v>
      </c>
      <c r="BE109" s="29">
        <f t="shared" si="81"/>
        <v>1.1002000000000001</v>
      </c>
      <c r="BF109" s="29">
        <f t="shared" si="81"/>
        <v>1.0297000000000001</v>
      </c>
      <c r="BG109" s="29">
        <f t="shared" si="81"/>
        <v>1.1416999999999999</v>
      </c>
      <c r="BH109" s="29">
        <f t="shared" si="81"/>
        <v>1.2031000000000001</v>
      </c>
      <c r="BI109" s="29">
        <f t="shared" si="81"/>
        <v>1.7323</v>
      </c>
      <c r="BJ109" s="29">
        <f t="shared" si="81"/>
        <v>1.0297000000000001</v>
      </c>
      <c r="BK109" s="29">
        <f t="shared" si="81"/>
        <v>1.0297000000000001</v>
      </c>
      <c r="BL109" s="29">
        <f t="shared" si="81"/>
        <v>1.9060999999999999</v>
      </c>
      <c r="BM109" s="29">
        <f t="shared" si="81"/>
        <v>1.5298</v>
      </c>
      <c r="BN109" s="29">
        <f t="shared" si="81"/>
        <v>1.034</v>
      </c>
      <c r="BO109" s="29">
        <f t="shared" si="81"/>
        <v>1.0928</v>
      </c>
      <c r="BP109" s="29">
        <f t="shared" ref="BP109:EA109" si="82">MAX(BP107,BP108)</f>
        <v>1.8098000000000001</v>
      </c>
      <c r="BQ109" s="29">
        <f t="shared" si="82"/>
        <v>1.0297000000000001</v>
      </c>
      <c r="BR109" s="29">
        <f t="shared" si="82"/>
        <v>1.0297000000000001</v>
      </c>
      <c r="BS109" s="29">
        <f t="shared" si="82"/>
        <v>1.1200000000000001</v>
      </c>
      <c r="BT109" s="29">
        <f t="shared" si="82"/>
        <v>1.3829</v>
      </c>
      <c r="BU109" s="29">
        <f t="shared" si="82"/>
        <v>1.2684</v>
      </c>
      <c r="BV109" s="29">
        <f t="shared" si="82"/>
        <v>1.1104000000000001</v>
      </c>
      <c r="BW109" s="29">
        <f t="shared" si="82"/>
        <v>1.0790999999999999</v>
      </c>
      <c r="BX109" s="29">
        <f t="shared" si="82"/>
        <v>2.2965</v>
      </c>
      <c r="BY109" s="29">
        <f t="shared" si="82"/>
        <v>1.2245999999999999</v>
      </c>
      <c r="BZ109" s="29">
        <f t="shared" si="82"/>
        <v>1.7861</v>
      </c>
      <c r="CA109" s="29">
        <f t="shared" si="82"/>
        <v>1.859</v>
      </c>
      <c r="CB109" s="29">
        <f t="shared" si="82"/>
        <v>1.0297000000000001</v>
      </c>
      <c r="CC109" s="29">
        <f t="shared" si="82"/>
        <v>1.9568000000000001</v>
      </c>
      <c r="CD109" s="29">
        <f t="shared" si="82"/>
        <v>2.3062999999999998</v>
      </c>
      <c r="CE109" s="29">
        <f t="shared" si="82"/>
        <v>1.9651000000000001</v>
      </c>
      <c r="CF109" s="29">
        <f t="shared" si="82"/>
        <v>2.1472000000000002</v>
      </c>
      <c r="CG109" s="29">
        <f t="shared" si="82"/>
        <v>1.964</v>
      </c>
      <c r="CH109" s="29">
        <f t="shared" si="82"/>
        <v>2.1133000000000002</v>
      </c>
      <c r="CI109" s="29">
        <f t="shared" si="82"/>
        <v>1.1826000000000001</v>
      </c>
      <c r="CJ109" s="29">
        <f t="shared" si="82"/>
        <v>1.1200000000000001</v>
      </c>
      <c r="CK109" s="29">
        <f t="shared" si="82"/>
        <v>1.0297000000000001</v>
      </c>
      <c r="CL109" s="29">
        <f t="shared" si="82"/>
        <v>1.1060000000000001</v>
      </c>
      <c r="CM109" s="29">
        <f t="shared" si="82"/>
        <v>1.1789000000000001</v>
      </c>
      <c r="CN109" s="29">
        <f t="shared" si="82"/>
        <v>1.0297000000000001</v>
      </c>
      <c r="CO109" s="29">
        <f t="shared" si="82"/>
        <v>1.0297000000000001</v>
      </c>
      <c r="CP109" s="29">
        <f t="shared" si="82"/>
        <v>1.1182000000000001</v>
      </c>
      <c r="CQ109" s="29">
        <f t="shared" si="82"/>
        <v>1.1076999999999999</v>
      </c>
      <c r="CR109" s="29">
        <f t="shared" si="82"/>
        <v>1.8755999999999999</v>
      </c>
      <c r="CS109" s="29">
        <f t="shared" si="82"/>
        <v>1.4055</v>
      </c>
      <c r="CT109" s="29">
        <f t="shared" si="82"/>
        <v>2.2265000000000001</v>
      </c>
      <c r="CU109" s="29">
        <f t="shared" si="82"/>
        <v>1.2370000000000001</v>
      </c>
      <c r="CV109" s="29">
        <f t="shared" si="82"/>
        <v>2.3913000000000002</v>
      </c>
      <c r="CW109" s="29">
        <f t="shared" si="82"/>
        <v>1.9823999999999999</v>
      </c>
      <c r="CX109" s="29">
        <f t="shared" si="82"/>
        <v>1.2377</v>
      </c>
      <c r="CY109" s="29">
        <f t="shared" si="82"/>
        <v>2.1844000000000001</v>
      </c>
      <c r="CZ109" s="29">
        <f t="shared" si="82"/>
        <v>1.0569</v>
      </c>
      <c r="DA109" s="29">
        <f t="shared" si="82"/>
        <v>1.8684000000000001</v>
      </c>
      <c r="DB109" s="29">
        <f t="shared" si="82"/>
        <v>1.4816</v>
      </c>
      <c r="DC109" s="29">
        <f t="shared" si="82"/>
        <v>1.8989</v>
      </c>
      <c r="DD109" s="29">
        <f t="shared" si="82"/>
        <v>2.0855000000000001</v>
      </c>
      <c r="DE109" s="29">
        <f t="shared" si="82"/>
        <v>1.2541</v>
      </c>
      <c r="DF109" s="29">
        <f t="shared" si="82"/>
        <v>1.0297000000000001</v>
      </c>
      <c r="DG109" s="29">
        <f t="shared" si="82"/>
        <v>2.2629999999999999</v>
      </c>
      <c r="DH109" s="29">
        <f t="shared" si="82"/>
        <v>1.06</v>
      </c>
      <c r="DI109" s="29">
        <f t="shared" si="82"/>
        <v>1.0472999999999999</v>
      </c>
      <c r="DJ109" s="29">
        <f t="shared" si="82"/>
        <v>1.1863999999999999</v>
      </c>
      <c r="DK109" s="29">
        <f t="shared" si="82"/>
        <v>1.3647</v>
      </c>
      <c r="DL109" s="29">
        <f t="shared" si="82"/>
        <v>1.0297000000000001</v>
      </c>
      <c r="DM109" s="29">
        <f>MAX(DM107,DM108)</f>
        <v>1.5810999999999999</v>
      </c>
      <c r="DN109" s="29">
        <f t="shared" si="82"/>
        <v>1.0972</v>
      </c>
      <c r="DO109" s="29">
        <f t="shared" si="82"/>
        <v>1.0439000000000001</v>
      </c>
      <c r="DP109" s="29">
        <f t="shared" si="82"/>
        <v>1.8352999999999999</v>
      </c>
      <c r="DQ109" s="29">
        <f t="shared" si="82"/>
        <v>1.2298</v>
      </c>
      <c r="DR109" s="29">
        <f t="shared" si="82"/>
        <v>1.1060000000000001</v>
      </c>
      <c r="DS109" s="29">
        <f t="shared" si="82"/>
        <v>1.1667000000000001</v>
      </c>
      <c r="DT109" s="29">
        <f t="shared" si="82"/>
        <v>2.0148000000000001</v>
      </c>
      <c r="DU109" s="29">
        <f t="shared" si="82"/>
        <v>1.3219000000000001</v>
      </c>
      <c r="DV109" s="29">
        <f t="shared" si="82"/>
        <v>1.7834000000000001</v>
      </c>
      <c r="DW109" s="29">
        <f t="shared" si="82"/>
        <v>1.423</v>
      </c>
      <c r="DX109" s="29">
        <f t="shared" si="82"/>
        <v>1.873</v>
      </c>
      <c r="DY109" s="29">
        <f t="shared" si="82"/>
        <v>1.4639</v>
      </c>
      <c r="DZ109" s="29">
        <f t="shared" si="82"/>
        <v>1.1211</v>
      </c>
      <c r="EA109" s="29">
        <f t="shared" si="82"/>
        <v>1.2239</v>
      </c>
      <c r="EB109" s="29">
        <f t="shared" ref="EB109:FX109" si="83">MAX(EB107,EB108)</f>
        <v>1.2133</v>
      </c>
      <c r="EC109" s="29">
        <f t="shared" si="83"/>
        <v>1.516</v>
      </c>
      <c r="ED109" s="29">
        <f t="shared" si="83"/>
        <v>1.0881000000000001</v>
      </c>
      <c r="EE109" s="29">
        <f t="shared" si="83"/>
        <v>1.7778</v>
      </c>
      <c r="EF109" s="29">
        <f t="shared" si="83"/>
        <v>1.0924</v>
      </c>
      <c r="EG109" s="29">
        <f t="shared" si="83"/>
        <v>1.5502</v>
      </c>
      <c r="EH109" s="29">
        <f t="shared" si="83"/>
        <v>1.7654000000000001</v>
      </c>
      <c r="EI109" s="29">
        <f t="shared" si="83"/>
        <v>1.0297000000000001</v>
      </c>
      <c r="EJ109" s="29">
        <f t="shared" si="83"/>
        <v>1.0297000000000001</v>
      </c>
      <c r="EK109" s="29">
        <f t="shared" si="83"/>
        <v>1.1994</v>
      </c>
      <c r="EL109" s="29">
        <f t="shared" si="83"/>
        <v>1.2331000000000001</v>
      </c>
      <c r="EM109" s="29">
        <f t="shared" si="83"/>
        <v>1.2246999999999999</v>
      </c>
      <c r="EN109" s="29">
        <f t="shared" si="83"/>
        <v>1.1178999999999999</v>
      </c>
      <c r="EO109" s="29">
        <f t="shared" si="83"/>
        <v>1.238</v>
      </c>
      <c r="EP109" s="29">
        <f t="shared" si="83"/>
        <v>1.3834</v>
      </c>
      <c r="EQ109" s="29">
        <f t="shared" si="83"/>
        <v>1.0526</v>
      </c>
      <c r="ER109" s="29">
        <f t="shared" si="83"/>
        <v>1.3754999999999999</v>
      </c>
      <c r="ES109" s="29">
        <f t="shared" si="83"/>
        <v>2.1177999999999999</v>
      </c>
      <c r="ET109" s="29">
        <f t="shared" si="83"/>
        <v>2.0722999999999998</v>
      </c>
      <c r="EU109" s="29">
        <f t="shared" si="83"/>
        <v>1.2042999999999999</v>
      </c>
      <c r="EV109" s="29">
        <f t="shared" si="83"/>
        <v>2.3363999999999998</v>
      </c>
      <c r="EW109" s="29">
        <f t="shared" si="83"/>
        <v>1.1675</v>
      </c>
      <c r="EX109" s="29">
        <f t="shared" si="83"/>
        <v>1.6216999999999999</v>
      </c>
      <c r="EY109" s="29">
        <f t="shared" si="83"/>
        <v>1.1455</v>
      </c>
      <c r="EZ109" s="29">
        <f t="shared" si="83"/>
        <v>2.1276000000000002</v>
      </c>
      <c r="FA109" s="29">
        <f t="shared" si="83"/>
        <v>1.0429999999999999</v>
      </c>
      <c r="FB109" s="29">
        <f t="shared" si="83"/>
        <v>1.3891</v>
      </c>
      <c r="FC109" s="29">
        <f t="shared" si="83"/>
        <v>1.0499000000000001</v>
      </c>
      <c r="FD109" s="29">
        <f t="shared" si="83"/>
        <v>1.4202999999999999</v>
      </c>
      <c r="FE109" s="29">
        <f t="shared" si="83"/>
        <v>2.1716000000000002</v>
      </c>
      <c r="FF109" s="29">
        <f t="shared" si="83"/>
        <v>1.8587</v>
      </c>
      <c r="FG109" s="29">
        <f t="shared" si="83"/>
        <v>2.1444999999999999</v>
      </c>
      <c r="FH109" s="29">
        <f t="shared" si="83"/>
        <v>2.2494999999999998</v>
      </c>
      <c r="FI109" s="29">
        <f t="shared" si="83"/>
        <v>1.0798000000000001</v>
      </c>
      <c r="FJ109" s="29">
        <f t="shared" si="83"/>
        <v>1.0786</v>
      </c>
      <c r="FK109" s="29">
        <f t="shared" si="83"/>
        <v>1.0599000000000001</v>
      </c>
      <c r="FL109" s="29">
        <f t="shared" si="83"/>
        <v>1.0297000000000001</v>
      </c>
      <c r="FM109" s="29">
        <f t="shared" si="83"/>
        <v>1.0392999999999999</v>
      </c>
      <c r="FN109" s="29">
        <f t="shared" si="83"/>
        <v>1.0297000000000001</v>
      </c>
      <c r="FO109" s="29">
        <f t="shared" si="83"/>
        <v>1.1176999999999999</v>
      </c>
      <c r="FP109" s="29">
        <f t="shared" si="83"/>
        <v>1.0558000000000001</v>
      </c>
      <c r="FQ109" s="29">
        <f t="shared" si="83"/>
        <v>1.1687000000000001</v>
      </c>
      <c r="FR109" s="29">
        <f t="shared" si="83"/>
        <v>2.0103</v>
      </c>
      <c r="FS109" s="29">
        <f t="shared" si="83"/>
        <v>1.8895</v>
      </c>
      <c r="FT109" s="30">
        <f t="shared" si="83"/>
        <v>2.2694000000000001</v>
      </c>
      <c r="FU109" s="29">
        <f t="shared" si="83"/>
        <v>1.1739999999999999</v>
      </c>
      <c r="FV109" s="29">
        <f t="shared" si="83"/>
        <v>1.1939</v>
      </c>
      <c r="FW109" s="29">
        <f t="shared" si="83"/>
        <v>1.9993000000000001</v>
      </c>
      <c r="FX109" s="29">
        <f t="shared" si="83"/>
        <v>2.3081999999999998</v>
      </c>
      <c r="FY109" s="101"/>
      <c r="FZ109" s="29"/>
      <c r="GA109" s="29"/>
      <c r="GB109" s="11"/>
      <c r="GC109" s="11"/>
      <c r="GD109" s="11"/>
      <c r="GE109" s="24"/>
      <c r="GF109" s="24"/>
      <c r="GG109" s="5"/>
      <c r="GH109" s="5"/>
      <c r="GI109" s="5"/>
      <c r="GJ109" s="5"/>
      <c r="GK109" s="5"/>
      <c r="GL109" s="5"/>
      <c r="GM109" s="5"/>
    </row>
    <row r="110" spans="1:256" x14ac:dyDescent="0.2">
      <c r="A110" s="5"/>
      <c r="B110" s="2" t="s">
        <v>392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9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19"/>
      <c r="FU110" s="5"/>
      <c r="FV110" s="5"/>
      <c r="FW110" s="5"/>
      <c r="FX110" s="5"/>
      <c r="FY110" s="29"/>
      <c r="FZ110" s="29"/>
      <c r="GA110" s="29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</row>
    <row r="111" spans="1:256" ht="15.75" x14ac:dyDescent="0.25">
      <c r="A111" s="3" t="s">
        <v>393</v>
      </c>
      <c r="B111" s="43" t="s">
        <v>394</v>
      </c>
      <c r="C111" s="29">
        <f t="shared" ref="C111:BN111" si="84">ROUND(IF(C100&lt;453.5,0.825-(0.0000639*(453.5-C100)),IF(C100&lt;1567.5,0.8595-(0.000031*(1567.5-C100)),IF(C100&lt;6682,0.885-(0.000005*(6682-C100)),IF(C100&lt;30000,0.905-(0.0000009*(30000-C100)),0.905)))),4)</f>
        <v>0.88539999999999996</v>
      </c>
      <c r="D111" s="29">
        <f t="shared" si="84"/>
        <v>0.90500000000000003</v>
      </c>
      <c r="E111" s="29">
        <f t="shared" si="84"/>
        <v>0.88500000000000001</v>
      </c>
      <c r="F111" s="29">
        <f t="shared" si="84"/>
        <v>0.89300000000000002</v>
      </c>
      <c r="G111" s="29">
        <f t="shared" si="84"/>
        <v>0.84199999999999997</v>
      </c>
      <c r="H111" s="29">
        <f t="shared" si="84"/>
        <v>0.8417</v>
      </c>
      <c r="I111" s="29">
        <f t="shared" si="84"/>
        <v>0.88719999999999999</v>
      </c>
      <c r="J111" s="29">
        <f t="shared" si="84"/>
        <v>0.86199999999999999</v>
      </c>
      <c r="K111" s="29">
        <f t="shared" si="84"/>
        <v>0.81569999999999998</v>
      </c>
      <c r="L111" s="29">
        <f t="shared" si="84"/>
        <v>0.86529999999999996</v>
      </c>
      <c r="M111" s="29">
        <f t="shared" si="84"/>
        <v>0.85640000000000005</v>
      </c>
      <c r="N111" s="29">
        <f t="shared" si="84"/>
        <v>0.90500000000000003</v>
      </c>
      <c r="O111" s="29">
        <f t="shared" si="84"/>
        <v>0.89139999999999997</v>
      </c>
      <c r="P111" s="29">
        <f t="shared" si="84"/>
        <v>0.80620000000000003</v>
      </c>
      <c r="Q111" s="29">
        <f t="shared" si="84"/>
        <v>0.90500000000000003</v>
      </c>
      <c r="R111" s="29">
        <f t="shared" si="84"/>
        <v>0.82889999999999997</v>
      </c>
      <c r="S111" s="29">
        <f t="shared" si="84"/>
        <v>0.85470000000000002</v>
      </c>
      <c r="T111" s="29">
        <f t="shared" si="84"/>
        <v>0.80510000000000004</v>
      </c>
      <c r="U111" s="29">
        <f t="shared" si="84"/>
        <v>0.79959999999999998</v>
      </c>
      <c r="V111" s="29">
        <f t="shared" si="84"/>
        <v>0.81310000000000004</v>
      </c>
      <c r="W111" s="30">
        <f t="shared" si="84"/>
        <v>0.80420000000000003</v>
      </c>
      <c r="X111" s="29">
        <f t="shared" si="84"/>
        <v>0.79920000000000002</v>
      </c>
      <c r="Y111" s="29">
        <f t="shared" si="84"/>
        <v>0.82650000000000001</v>
      </c>
      <c r="Z111" s="29">
        <f t="shared" si="84"/>
        <v>0.81259999999999999</v>
      </c>
      <c r="AA111" s="29">
        <f t="shared" si="84"/>
        <v>0.9032</v>
      </c>
      <c r="AB111" s="29">
        <f t="shared" si="84"/>
        <v>0.90410000000000001</v>
      </c>
      <c r="AC111" s="29">
        <f t="shared" si="84"/>
        <v>0.83919999999999995</v>
      </c>
      <c r="AD111" s="29">
        <f t="shared" si="84"/>
        <v>0.84499999999999997</v>
      </c>
      <c r="AE111" s="29">
        <f t="shared" si="84"/>
        <v>0.80310000000000004</v>
      </c>
      <c r="AF111" s="29">
        <f t="shared" si="84"/>
        <v>0.80689999999999995</v>
      </c>
      <c r="AG111" s="29">
        <f t="shared" si="84"/>
        <v>0.83809999999999996</v>
      </c>
      <c r="AH111" s="29">
        <f t="shared" si="84"/>
        <v>0.84260000000000002</v>
      </c>
      <c r="AI111" s="29">
        <f t="shared" si="84"/>
        <v>0.81979999999999997</v>
      </c>
      <c r="AJ111" s="29">
        <f t="shared" si="84"/>
        <v>0.81059999999999999</v>
      </c>
      <c r="AK111" s="29">
        <f t="shared" si="84"/>
        <v>0.80959999999999999</v>
      </c>
      <c r="AL111" s="29">
        <f t="shared" si="84"/>
        <v>0.81299999999999994</v>
      </c>
      <c r="AM111" s="29">
        <f t="shared" si="84"/>
        <v>0.82550000000000001</v>
      </c>
      <c r="AN111" s="29">
        <f t="shared" si="84"/>
        <v>0.82199999999999995</v>
      </c>
      <c r="AO111" s="29">
        <f t="shared" si="84"/>
        <v>0.87639999999999996</v>
      </c>
      <c r="AP111" s="29">
        <f t="shared" si="84"/>
        <v>0.90500000000000003</v>
      </c>
      <c r="AQ111" s="29">
        <f t="shared" si="84"/>
        <v>0.81320000000000003</v>
      </c>
      <c r="AR111" s="29">
        <f t="shared" si="84"/>
        <v>0.90500000000000003</v>
      </c>
      <c r="AS111" s="29">
        <f t="shared" si="84"/>
        <v>0.88390000000000002</v>
      </c>
      <c r="AT111" s="29">
        <f t="shared" si="84"/>
        <v>0.86409999999999998</v>
      </c>
      <c r="AU111" s="29">
        <f t="shared" si="84"/>
        <v>0.81769999999999998</v>
      </c>
      <c r="AV111" s="29">
        <f t="shared" si="84"/>
        <v>0.81510000000000005</v>
      </c>
      <c r="AW111" s="29">
        <f t="shared" si="84"/>
        <v>0.80879999999999996</v>
      </c>
      <c r="AX111" s="29">
        <f t="shared" si="84"/>
        <v>0.79920000000000002</v>
      </c>
      <c r="AY111" s="29">
        <f t="shared" si="84"/>
        <v>0.82799999999999996</v>
      </c>
      <c r="AZ111" s="29">
        <f t="shared" si="84"/>
        <v>0.88780000000000003</v>
      </c>
      <c r="BA111" s="29">
        <f t="shared" si="84"/>
        <v>0.88580000000000003</v>
      </c>
      <c r="BB111" s="29">
        <f t="shared" si="84"/>
        <v>0.88480000000000003</v>
      </c>
      <c r="BC111" s="29">
        <f t="shared" si="84"/>
        <v>0.90500000000000003</v>
      </c>
      <c r="BD111" s="29">
        <f t="shared" si="84"/>
        <v>0.87580000000000002</v>
      </c>
      <c r="BE111" s="29">
        <f t="shared" si="84"/>
        <v>0.85499999999999998</v>
      </c>
      <c r="BF111" s="29">
        <f t="shared" si="84"/>
        <v>0.89890000000000003</v>
      </c>
      <c r="BG111" s="29">
        <f t="shared" si="84"/>
        <v>0.8397</v>
      </c>
      <c r="BH111" s="29">
        <f t="shared" si="84"/>
        <v>0.83050000000000002</v>
      </c>
      <c r="BI111" s="29">
        <f t="shared" si="84"/>
        <v>0.8105</v>
      </c>
      <c r="BJ111" s="29">
        <f t="shared" si="84"/>
        <v>0.88100000000000001</v>
      </c>
      <c r="BK111" s="29">
        <f t="shared" si="84"/>
        <v>0.89449999999999996</v>
      </c>
      <c r="BL111" s="29">
        <f t="shared" si="84"/>
        <v>0.8075</v>
      </c>
      <c r="BM111" s="29">
        <f t="shared" si="84"/>
        <v>0.81430000000000002</v>
      </c>
      <c r="BN111" s="29">
        <f t="shared" si="84"/>
        <v>0.87009999999999998</v>
      </c>
      <c r="BO111" s="29">
        <f t="shared" ref="BO111:DZ111" si="85">ROUND(IF(BO100&lt;453.5,0.825-(0.0000639*(453.5-BO100)),IF(BO100&lt;1567.5,0.8595-(0.000031*(1567.5-BO100)),IF(BO100&lt;6682,0.885-(0.000005*(6682-BO100)),IF(BO100&lt;30000,0.905-(0.0000009*(30000-BO100)),0.905)))),4)</f>
        <v>0.85929999999999995</v>
      </c>
      <c r="BP111" s="29">
        <f t="shared" si="85"/>
        <v>0.80920000000000003</v>
      </c>
      <c r="BQ111" s="29">
        <f t="shared" si="85"/>
        <v>0.87960000000000005</v>
      </c>
      <c r="BR111" s="29">
        <f t="shared" si="85"/>
        <v>0.87480000000000002</v>
      </c>
      <c r="BS111" s="29">
        <f t="shared" si="85"/>
        <v>0.84360000000000002</v>
      </c>
      <c r="BT111" s="29">
        <f t="shared" si="85"/>
        <v>0.81989999999999996</v>
      </c>
      <c r="BU111" s="29">
        <f t="shared" si="85"/>
        <v>0.82420000000000004</v>
      </c>
      <c r="BV111" s="29">
        <f t="shared" si="85"/>
        <v>0.84909999999999997</v>
      </c>
      <c r="BW111" s="29">
        <f t="shared" si="85"/>
        <v>0.86070000000000002</v>
      </c>
      <c r="BX111" s="29">
        <f t="shared" si="85"/>
        <v>0.80089999999999995</v>
      </c>
      <c r="BY111" s="29">
        <f t="shared" si="85"/>
        <v>0.82720000000000005</v>
      </c>
      <c r="BZ111" s="29">
        <f t="shared" si="85"/>
        <v>0.80959999999999999</v>
      </c>
      <c r="CA111" s="29">
        <f t="shared" si="85"/>
        <v>0.80830000000000002</v>
      </c>
      <c r="CB111" s="29">
        <f t="shared" si="85"/>
        <v>0.90500000000000003</v>
      </c>
      <c r="CC111" s="29">
        <f t="shared" si="85"/>
        <v>0.80669999999999997</v>
      </c>
      <c r="CD111" s="29">
        <f t="shared" si="85"/>
        <v>0.80069999999999997</v>
      </c>
      <c r="CE111" s="29">
        <f t="shared" si="85"/>
        <v>0.80649999999999999</v>
      </c>
      <c r="CF111" s="29">
        <f t="shared" si="85"/>
        <v>0.8034</v>
      </c>
      <c r="CG111" s="29">
        <f t="shared" si="85"/>
        <v>0.80659999999999998</v>
      </c>
      <c r="CH111" s="29">
        <f t="shared" si="85"/>
        <v>0.80400000000000005</v>
      </c>
      <c r="CI111" s="29">
        <f t="shared" si="85"/>
        <v>0.83350000000000002</v>
      </c>
      <c r="CJ111" s="29">
        <f t="shared" si="85"/>
        <v>0.84360000000000002</v>
      </c>
      <c r="CK111" s="29">
        <f t="shared" si="85"/>
        <v>0.87560000000000004</v>
      </c>
      <c r="CL111" s="29">
        <f t="shared" si="85"/>
        <v>0.85170000000000001</v>
      </c>
      <c r="CM111" s="29">
        <f t="shared" si="85"/>
        <v>0.83409999999999995</v>
      </c>
      <c r="CN111" s="29">
        <f t="shared" si="85"/>
        <v>0.9032</v>
      </c>
      <c r="CO111" s="29">
        <f t="shared" si="85"/>
        <v>0.89159999999999995</v>
      </c>
      <c r="CP111" s="29">
        <f t="shared" si="85"/>
        <v>0.84470000000000001</v>
      </c>
      <c r="CQ111" s="29">
        <f t="shared" si="85"/>
        <v>0.85070000000000001</v>
      </c>
      <c r="CR111" s="29">
        <f t="shared" si="85"/>
        <v>0.80810000000000004</v>
      </c>
      <c r="CS111" s="29">
        <f t="shared" si="85"/>
        <v>0.81899999999999995</v>
      </c>
      <c r="CT111" s="29">
        <f t="shared" si="85"/>
        <v>0.80210000000000004</v>
      </c>
      <c r="CU111" s="29">
        <f t="shared" si="85"/>
        <v>0.82540000000000002</v>
      </c>
      <c r="CV111" s="29">
        <f t="shared" si="85"/>
        <v>0.79930000000000001</v>
      </c>
      <c r="CW111" s="29">
        <f t="shared" si="85"/>
        <v>0.80620000000000003</v>
      </c>
      <c r="CX111" s="29">
        <f t="shared" si="85"/>
        <v>0.82530000000000003</v>
      </c>
      <c r="CY111" s="29">
        <f t="shared" si="85"/>
        <v>0.80279999999999996</v>
      </c>
      <c r="CZ111" s="29">
        <f t="shared" si="85"/>
        <v>0.86270000000000002</v>
      </c>
      <c r="DA111" s="29">
        <f t="shared" si="85"/>
        <v>0.80820000000000003</v>
      </c>
      <c r="DB111" s="29">
        <f t="shared" si="85"/>
        <v>0.81610000000000005</v>
      </c>
      <c r="DC111" s="29">
        <f t="shared" si="85"/>
        <v>0.80769999999999997</v>
      </c>
      <c r="DD111" s="29">
        <f t="shared" si="85"/>
        <v>0.80449999999999999</v>
      </c>
      <c r="DE111" s="29">
        <f t="shared" si="85"/>
        <v>0.82479999999999998</v>
      </c>
      <c r="DF111" s="29">
        <f t="shared" si="85"/>
        <v>0.89749999999999996</v>
      </c>
      <c r="DG111" s="29">
        <f t="shared" si="85"/>
        <v>0.80149999999999999</v>
      </c>
      <c r="DH111" s="29">
        <f t="shared" si="85"/>
        <v>0.86240000000000006</v>
      </c>
      <c r="DI111" s="29">
        <f t="shared" si="85"/>
        <v>0.86529999999999996</v>
      </c>
      <c r="DJ111" s="29">
        <f t="shared" si="85"/>
        <v>0.83299999999999996</v>
      </c>
      <c r="DK111" s="29">
        <f t="shared" si="85"/>
        <v>0.82050000000000001</v>
      </c>
      <c r="DL111" s="29">
        <f t="shared" si="85"/>
        <v>0.88129999999999997</v>
      </c>
      <c r="DM111" s="29">
        <f t="shared" si="85"/>
        <v>0.81440000000000001</v>
      </c>
      <c r="DN111" s="29">
        <f t="shared" si="85"/>
        <v>0.85670000000000002</v>
      </c>
      <c r="DO111" s="29">
        <f t="shared" si="85"/>
        <v>0.86650000000000005</v>
      </c>
      <c r="DP111" s="29">
        <f t="shared" si="85"/>
        <v>0.80869999999999997</v>
      </c>
      <c r="DQ111" s="29">
        <f t="shared" si="85"/>
        <v>0.82650000000000001</v>
      </c>
      <c r="DR111" s="29">
        <f t="shared" si="85"/>
        <v>0.85170000000000001</v>
      </c>
      <c r="DS111" s="29">
        <f t="shared" si="85"/>
        <v>0.83589999999999998</v>
      </c>
      <c r="DT111" s="29">
        <f t="shared" si="85"/>
        <v>0.80569999999999997</v>
      </c>
      <c r="DU111" s="29">
        <f t="shared" si="85"/>
        <v>0.82220000000000004</v>
      </c>
      <c r="DV111" s="29">
        <f t="shared" si="85"/>
        <v>0.80959999999999999</v>
      </c>
      <c r="DW111" s="29">
        <f t="shared" si="85"/>
        <v>0.81830000000000003</v>
      </c>
      <c r="DX111" s="29">
        <f t="shared" si="85"/>
        <v>0.80810000000000004</v>
      </c>
      <c r="DY111" s="29">
        <f t="shared" si="85"/>
        <v>0.81679999999999997</v>
      </c>
      <c r="DZ111" s="29">
        <f t="shared" si="85"/>
        <v>0.84299999999999997</v>
      </c>
      <c r="EA111" s="29">
        <f t="shared" ref="EA111:FX111" si="86">ROUND(IF(EA100&lt;453.5,0.825-(0.0000639*(453.5-EA100)),IF(EA100&lt;1567.5,0.8595-(0.000031*(1567.5-EA100)),IF(EA100&lt;6682,0.885-(0.000005*(6682-EA100)),IF(EA100&lt;30000,0.905-(0.0000009*(30000-EA100)),0.905)))),4)</f>
        <v>0.82730000000000004</v>
      </c>
      <c r="EB111" s="29">
        <f t="shared" si="86"/>
        <v>0.82889999999999997</v>
      </c>
      <c r="EC111" s="29">
        <f t="shared" si="86"/>
        <v>0.81479999999999997</v>
      </c>
      <c r="ED111" s="29">
        <f t="shared" si="86"/>
        <v>0.85980000000000001</v>
      </c>
      <c r="EE111" s="29">
        <f t="shared" si="86"/>
        <v>0.80969999999999998</v>
      </c>
      <c r="EF111" s="29">
        <f t="shared" si="86"/>
        <v>0.85950000000000004</v>
      </c>
      <c r="EG111" s="29">
        <f t="shared" si="86"/>
        <v>0.81359999999999999</v>
      </c>
      <c r="EH111" s="29">
        <f t="shared" si="86"/>
        <v>0.80989999999999995</v>
      </c>
      <c r="EI111" s="29">
        <f t="shared" si="86"/>
        <v>0.89339999999999997</v>
      </c>
      <c r="EJ111" s="29">
        <f t="shared" si="86"/>
        <v>0.88590000000000002</v>
      </c>
      <c r="EK111" s="29">
        <f t="shared" si="86"/>
        <v>0.83099999999999996</v>
      </c>
      <c r="EL111" s="29">
        <f t="shared" si="86"/>
        <v>0.82599999999999996</v>
      </c>
      <c r="EM111" s="29">
        <f t="shared" si="86"/>
        <v>0.82720000000000005</v>
      </c>
      <c r="EN111" s="29">
        <f t="shared" si="86"/>
        <v>0.8448</v>
      </c>
      <c r="EO111" s="29">
        <f t="shared" si="86"/>
        <v>0.82520000000000004</v>
      </c>
      <c r="EP111" s="29">
        <f t="shared" si="86"/>
        <v>0.81979999999999997</v>
      </c>
      <c r="EQ111" s="29">
        <f t="shared" si="86"/>
        <v>0.86329999999999996</v>
      </c>
      <c r="ER111" s="29">
        <f t="shared" si="86"/>
        <v>0.82010000000000005</v>
      </c>
      <c r="ES111" s="29">
        <f t="shared" si="86"/>
        <v>0.80389999999999995</v>
      </c>
      <c r="ET111" s="29">
        <f t="shared" si="86"/>
        <v>0.80840000000000001</v>
      </c>
      <c r="EU111" s="29">
        <f t="shared" si="86"/>
        <v>0.83030000000000004</v>
      </c>
      <c r="EV111" s="29">
        <f t="shared" si="86"/>
        <v>0.80020000000000002</v>
      </c>
      <c r="EW111" s="29">
        <f t="shared" si="86"/>
        <v>0.83579999999999999</v>
      </c>
      <c r="EX111" s="29">
        <f t="shared" si="86"/>
        <v>0.81240000000000001</v>
      </c>
      <c r="EY111" s="29">
        <f t="shared" si="86"/>
        <v>0.83909999999999996</v>
      </c>
      <c r="EZ111" s="29">
        <f t="shared" si="86"/>
        <v>0.80379999999999996</v>
      </c>
      <c r="FA111" s="29">
        <f t="shared" si="86"/>
        <v>0.86680000000000001</v>
      </c>
      <c r="FB111" s="29">
        <f t="shared" si="86"/>
        <v>0.8196</v>
      </c>
      <c r="FC111" s="29">
        <f t="shared" si="86"/>
        <v>0.86429999999999996</v>
      </c>
      <c r="FD111" s="29">
        <f t="shared" si="86"/>
        <v>0.81840000000000002</v>
      </c>
      <c r="FE111" s="29">
        <f t="shared" si="86"/>
        <v>0.80300000000000005</v>
      </c>
      <c r="FF111" s="29">
        <f t="shared" si="86"/>
        <v>0.80830000000000002</v>
      </c>
      <c r="FG111" s="29">
        <f t="shared" si="86"/>
        <v>0.80349999999999999</v>
      </c>
      <c r="FH111" s="29">
        <f t="shared" si="86"/>
        <v>0.80169999999999997</v>
      </c>
      <c r="FI111" s="29">
        <f t="shared" si="86"/>
        <v>0.86060000000000003</v>
      </c>
      <c r="FJ111" s="29">
        <f t="shared" si="86"/>
        <v>0.86070000000000002</v>
      </c>
      <c r="FK111" s="29">
        <f t="shared" si="86"/>
        <v>0.86240000000000006</v>
      </c>
      <c r="FL111" s="29">
        <f t="shared" si="86"/>
        <v>0.87439999999999996</v>
      </c>
      <c r="FM111" s="29">
        <f t="shared" si="86"/>
        <v>0.86819999999999997</v>
      </c>
      <c r="FN111" s="29">
        <f t="shared" si="86"/>
        <v>0.89590000000000003</v>
      </c>
      <c r="FO111" s="29">
        <f t="shared" si="86"/>
        <v>0.84489999999999998</v>
      </c>
      <c r="FP111" s="29">
        <f t="shared" si="86"/>
        <v>0.86280000000000001</v>
      </c>
      <c r="FQ111" s="29">
        <f t="shared" si="86"/>
        <v>0.83560000000000001</v>
      </c>
      <c r="FR111" s="29">
        <f t="shared" si="86"/>
        <v>0.80579999999999996</v>
      </c>
      <c r="FS111" s="29">
        <f t="shared" si="86"/>
        <v>0.80779999999999996</v>
      </c>
      <c r="FT111" s="30">
        <f t="shared" si="86"/>
        <v>0.8014</v>
      </c>
      <c r="FU111" s="29">
        <f t="shared" si="86"/>
        <v>0.83479999999999999</v>
      </c>
      <c r="FV111" s="29">
        <f t="shared" si="86"/>
        <v>0.83179999999999998</v>
      </c>
      <c r="FW111" s="29">
        <f t="shared" si="86"/>
        <v>0.80600000000000005</v>
      </c>
      <c r="FX111" s="29">
        <f t="shared" si="86"/>
        <v>0.80069999999999997</v>
      </c>
      <c r="FY111" s="29"/>
      <c r="FZ111" s="29" t="s">
        <v>64</v>
      </c>
      <c r="GA111" s="29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</row>
    <row r="112" spans="1:256" x14ac:dyDescent="0.2">
      <c r="A112" s="5"/>
      <c r="B112" s="2" t="s">
        <v>392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19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19"/>
      <c r="FU112" s="5"/>
      <c r="FV112" s="5"/>
      <c r="FW112" s="5"/>
      <c r="FX112" s="5"/>
      <c r="FY112" s="29"/>
      <c r="FZ112" s="5"/>
      <c r="GA112" s="5"/>
      <c r="GB112" s="29"/>
      <c r="GC112" s="29"/>
      <c r="GD112" s="29"/>
      <c r="GE112" s="29"/>
      <c r="GF112" s="29"/>
      <c r="GG112" s="29"/>
      <c r="GH112" s="29"/>
      <c r="GI112" s="29"/>
      <c r="GJ112" s="29"/>
      <c r="GK112" s="5"/>
      <c r="GL112" s="5"/>
      <c r="GM112" s="5"/>
    </row>
    <row r="113" spans="1:204" ht="15.75" x14ac:dyDescent="0.25">
      <c r="A113" s="3" t="s">
        <v>392</v>
      </c>
      <c r="B113" s="43" t="s">
        <v>395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2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1"/>
      <c r="DD113" s="101"/>
      <c r="DE113" s="101"/>
      <c r="DF113" s="101"/>
      <c r="DG113" s="101"/>
      <c r="DH113" s="101"/>
      <c r="DI113" s="101"/>
      <c r="DJ113" s="101"/>
      <c r="DK113" s="101"/>
      <c r="DL113" s="101"/>
      <c r="DM113" s="101"/>
      <c r="DN113" s="101"/>
      <c r="DO113" s="101"/>
      <c r="DP113" s="101"/>
      <c r="DQ113" s="101"/>
      <c r="DR113" s="101"/>
      <c r="DS113" s="101"/>
      <c r="DT113" s="101"/>
      <c r="DU113" s="101"/>
      <c r="DV113" s="101"/>
      <c r="DW113" s="101"/>
      <c r="DX113" s="101"/>
      <c r="DY113" s="101"/>
      <c r="DZ113" s="101"/>
      <c r="EA113" s="101"/>
      <c r="EB113" s="101"/>
      <c r="EC113" s="101"/>
      <c r="ED113" s="101"/>
      <c r="EE113" s="101"/>
      <c r="EF113" s="101"/>
      <c r="EG113" s="101"/>
      <c r="EH113" s="101"/>
      <c r="EI113" s="101"/>
      <c r="EJ113" s="101"/>
      <c r="EK113" s="101"/>
      <c r="EL113" s="101"/>
      <c r="EM113" s="101"/>
      <c r="EN113" s="101"/>
      <c r="EO113" s="101"/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2"/>
      <c r="FU113" s="101"/>
      <c r="FV113" s="101"/>
      <c r="FW113" s="101"/>
      <c r="FX113" s="101"/>
      <c r="FY113" s="29"/>
      <c r="FZ113" s="45"/>
      <c r="GA113" s="45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  <c r="GM113" s="29"/>
    </row>
    <row r="114" spans="1:204" x14ac:dyDescent="0.2">
      <c r="A114" s="3" t="s">
        <v>396</v>
      </c>
      <c r="B114" s="19" t="s">
        <v>397</v>
      </c>
      <c r="C114" s="45">
        <f t="shared" ref="C114:BN114" si="87">+C31</f>
        <v>5954.28</v>
      </c>
      <c r="D114" s="45">
        <f t="shared" si="87"/>
        <v>5954.28</v>
      </c>
      <c r="E114" s="45">
        <f t="shared" si="87"/>
        <v>5954.28</v>
      </c>
      <c r="F114" s="45">
        <f t="shared" si="87"/>
        <v>5954.28</v>
      </c>
      <c r="G114" s="45">
        <f t="shared" si="87"/>
        <v>5954.28</v>
      </c>
      <c r="H114" s="45">
        <f t="shared" si="87"/>
        <v>5954.28</v>
      </c>
      <c r="I114" s="45">
        <f t="shared" si="87"/>
        <v>5954.28</v>
      </c>
      <c r="J114" s="45">
        <f t="shared" si="87"/>
        <v>5954.28</v>
      </c>
      <c r="K114" s="45">
        <f t="shared" si="87"/>
        <v>5954.28</v>
      </c>
      <c r="L114" s="45">
        <f t="shared" si="87"/>
        <v>5954.28</v>
      </c>
      <c r="M114" s="45">
        <f t="shared" si="87"/>
        <v>5954.28</v>
      </c>
      <c r="N114" s="45">
        <f t="shared" si="87"/>
        <v>5954.28</v>
      </c>
      <c r="O114" s="45">
        <f t="shared" si="87"/>
        <v>5954.28</v>
      </c>
      <c r="P114" s="45">
        <f t="shared" si="87"/>
        <v>5954.28</v>
      </c>
      <c r="Q114" s="45">
        <f t="shared" si="87"/>
        <v>5954.28</v>
      </c>
      <c r="R114" s="45">
        <f t="shared" si="87"/>
        <v>5954.28</v>
      </c>
      <c r="S114" s="45">
        <f t="shared" si="87"/>
        <v>5954.28</v>
      </c>
      <c r="T114" s="45">
        <f t="shared" si="87"/>
        <v>5954.28</v>
      </c>
      <c r="U114" s="45">
        <f t="shared" si="87"/>
        <v>5954.28</v>
      </c>
      <c r="V114" s="45">
        <f t="shared" si="87"/>
        <v>5954.28</v>
      </c>
      <c r="W114" s="46">
        <f t="shared" si="87"/>
        <v>5954.28</v>
      </c>
      <c r="X114" s="45">
        <f t="shared" si="87"/>
        <v>5954.28</v>
      </c>
      <c r="Y114" s="45">
        <f t="shared" si="87"/>
        <v>5954.28</v>
      </c>
      <c r="Z114" s="45">
        <f t="shared" si="87"/>
        <v>5954.28</v>
      </c>
      <c r="AA114" s="45">
        <f t="shared" si="87"/>
        <v>5954.28</v>
      </c>
      <c r="AB114" s="45">
        <f t="shared" si="87"/>
        <v>5954.28</v>
      </c>
      <c r="AC114" s="45">
        <f t="shared" si="87"/>
        <v>5954.28</v>
      </c>
      <c r="AD114" s="45">
        <f t="shared" si="87"/>
        <v>5954.28</v>
      </c>
      <c r="AE114" s="45">
        <f t="shared" si="87"/>
        <v>5954.28</v>
      </c>
      <c r="AF114" s="45">
        <f t="shared" si="87"/>
        <v>5954.28</v>
      </c>
      <c r="AG114" s="45">
        <f t="shared" si="87"/>
        <v>5954.28</v>
      </c>
      <c r="AH114" s="45">
        <f t="shared" si="87"/>
        <v>5954.28</v>
      </c>
      <c r="AI114" s="45">
        <f t="shared" si="87"/>
        <v>5954.28</v>
      </c>
      <c r="AJ114" s="45">
        <f t="shared" si="87"/>
        <v>5954.28</v>
      </c>
      <c r="AK114" s="45">
        <f t="shared" si="87"/>
        <v>5954.28</v>
      </c>
      <c r="AL114" s="45">
        <f t="shared" si="87"/>
        <v>5954.28</v>
      </c>
      <c r="AM114" s="45">
        <f t="shared" si="87"/>
        <v>5954.28</v>
      </c>
      <c r="AN114" s="45">
        <f t="shared" si="87"/>
        <v>5954.28</v>
      </c>
      <c r="AO114" s="45">
        <f t="shared" si="87"/>
        <v>5954.28</v>
      </c>
      <c r="AP114" s="45">
        <f t="shared" si="87"/>
        <v>5954.28</v>
      </c>
      <c r="AQ114" s="45">
        <f t="shared" si="87"/>
        <v>5954.28</v>
      </c>
      <c r="AR114" s="45">
        <f t="shared" si="87"/>
        <v>5954.28</v>
      </c>
      <c r="AS114" s="45">
        <f t="shared" si="87"/>
        <v>5954.28</v>
      </c>
      <c r="AT114" s="45">
        <f t="shared" si="87"/>
        <v>5954.28</v>
      </c>
      <c r="AU114" s="45">
        <f t="shared" si="87"/>
        <v>5954.28</v>
      </c>
      <c r="AV114" s="45">
        <f t="shared" si="87"/>
        <v>5954.28</v>
      </c>
      <c r="AW114" s="45">
        <f t="shared" si="87"/>
        <v>5954.28</v>
      </c>
      <c r="AX114" s="45">
        <f t="shared" si="87"/>
        <v>5954.28</v>
      </c>
      <c r="AY114" s="45">
        <f t="shared" si="87"/>
        <v>5954.28</v>
      </c>
      <c r="AZ114" s="45">
        <f t="shared" si="87"/>
        <v>5954.28</v>
      </c>
      <c r="BA114" s="45">
        <f t="shared" si="87"/>
        <v>5954.28</v>
      </c>
      <c r="BB114" s="45">
        <f t="shared" si="87"/>
        <v>5954.28</v>
      </c>
      <c r="BC114" s="45">
        <f t="shared" si="87"/>
        <v>5954.28</v>
      </c>
      <c r="BD114" s="45">
        <f t="shared" si="87"/>
        <v>5954.28</v>
      </c>
      <c r="BE114" s="45">
        <f t="shared" si="87"/>
        <v>5954.28</v>
      </c>
      <c r="BF114" s="45">
        <f t="shared" si="87"/>
        <v>5954.28</v>
      </c>
      <c r="BG114" s="45">
        <f t="shared" si="87"/>
        <v>5954.28</v>
      </c>
      <c r="BH114" s="45">
        <f t="shared" si="87"/>
        <v>5954.28</v>
      </c>
      <c r="BI114" s="45">
        <f t="shared" si="87"/>
        <v>5954.28</v>
      </c>
      <c r="BJ114" s="45">
        <f t="shared" si="87"/>
        <v>5954.28</v>
      </c>
      <c r="BK114" s="45">
        <f t="shared" si="87"/>
        <v>5954.28</v>
      </c>
      <c r="BL114" s="45">
        <f t="shared" si="87"/>
        <v>5954.28</v>
      </c>
      <c r="BM114" s="45">
        <f t="shared" si="87"/>
        <v>5954.28</v>
      </c>
      <c r="BN114" s="45">
        <f t="shared" si="87"/>
        <v>5954.28</v>
      </c>
      <c r="BO114" s="45">
        <f t="shared" ref="BO114:DZ114" si="88">+BO31</f>
        <v>5954.28</v>
      </c>
      <c r="BP114" s="45">
        <f t="shared" si="88"/>
        <v>5954.28</v>
      </c>
      <c r="BQ114" s="45">
        <f t="shared" si="88"/>
        <v>5954.28</v>
      </c>
      <c r="BR114" s="45">
        <f t="shared" si="88"/>
        <v>5954.28</v>
      </c>
      <c r="BS114" s="45">
        <f t="shared" si="88"/>
        <v>5954.28</v>
      </c>
      <c r="BT114" s="45">
        <f t="shared" si="88"/>
        <v>5954.28</v>
      </c>
      <c r="BU114" s="45">
        <f t="shared" si="88"/>
        <v>5954.28</v>
      </c>
      <c r="BV114" s="45">
        <f t="shared" si="88"/>
        <v>5954.28</v>
      </c>
      <c r="BW114" s="45">
        <f t="shared" si="88"/>
        <v>5954.28</v>
      </c>
      <c r="BX114" s="45">
        <f t="shared" si="88"/>
        <v>5954.28</v>
      </c>
      <c r="BY114" s="45">
        <f t="shared" si="88"/>
        <v>5954.28</v>
      </c>
      <c r="BZ114" s="45">
        <f t="shared" si="88"/>
        <v>5954.28</v>
      </c>
      <c r="CA114" s="45">
        <f t="shared" si="88"/>
        <v>5954.28</v>
      </c>
      <c r="CB114" s="45">
        <f t="shared" si="88"/>
        <v>5954.28</v>
      </c>
      <c r="CC114" s="45">
        <f t="shared" si="88"/>
        <v>5954.28</v>
      </c>
      <c r="CD114" s="45">
        <f t="shared" si="88"/>
        <v>5954.28</v>
      </c>
      <c r="CE114" s="45">
        <f t="shared" si="88"/>
        <v>5954.28</v>
      </c>
      <c r="CF114" s="45">
        <f t="shared" si="88"/>
        <v>5954.28</v>
      </c>
      <c r="CG114" s="45">
        <f t="shared" si="88"/>
        <v>5954.28</v>
      </c>
      <c r="CH114" s="45">
        <f t="shared" si="88"/>
        <v>5954.28</v>
      </c>
      <c r="CI114" s="45">
        <f t="shared" si="88"/>
        <v>5954.28</v>
      </c>
      <c r="CJ114" s="45">
        <f t="shared" si="88"/>
        <v>5954.28</v>
      </c>
      <c r="CK114" s="45">
        <f t="shared" si="88"/>
        <v>5954.28</v>
      </c>
      <c r="CL114" s="45">
        <f t="shared" si="88"/>
        <v>5954.28</v>
      </c>
      <c r="CM114" s="45">
        <f t="shared" si="88"/>
        <v>5954.28</v>
      </c>
      <c r="CN114" s="45">
        <f t="shared" si="88"/>
        <v>5954.28</v>
      </c>
      <c r="CO114" s="45">
        <f t="shared" si="88"/>
        <v>5954.28</v>
      </c>
      <c r="CP114" s="45">
        <f t="shared" si="88"/>
        <v>5954.28</v>
      </c>
      <c r="CQ114" s="45">
        <f t="shared" si="88"/>
        <v>5954.28</v>
      </c>
      <c r="CR114" s="45">
        <f t="shared" si="88"/>
        <v>5954.28</v>
      </c>
      <c r="CS114" s="45">
        <f t="shared" si="88"/>
        <v>5954.28</v>
      </c>
      <c r="CT114" s="45">
        <f t="shared" si="88"/>
        <v>5954.28</v>
      </c>
      <c r="CU114" s="45">
        <f t="shared" si="88"/>
        <v>5954.28</v>
      </c>
      <c r="CV114" s="45">
        <f t="shared" si="88"/>
        <v>5954.28</v>
      </c>
      <c r="CW114" s="45">
        <f t="shared" si="88"/>
        <v>5954.28</v>
      </c>
      <c r="CX114" s="45">
        <f t="shared" si="88"/>
        <v>5954.28</v>
      </c>
      <c r="CY114" s="45">
        <f t="shared" si="88"/>
        <v>5954.28</v>
      </c>
      <c r="CZ114" s="45">
        <f t="shared" si="88"/>
        <v>5954.28</v>
      </c>
      <c r="DA114" s="45">
        <f t="shared" si="88"/>
        <v>5954.28</v>
      </c>
      <c r="DB114" s="45">
        <f t="shared" si="88"/>
        <v>5954.28</v>
      </c>
      <c r="DC114" s="45">
        <f t="shared" si="88"/>
        <v>5954.28</v>
      </c>
      <c r="DD114" s="45">
        <f t="shared" si="88"/>
        <v>5954.28</v>
      </c>
      <c r="DE114" s="45">
        <f t="shared" si="88"/>
        <v>5954.28</v>
      </c>
      <c r="DF114" s="45">
        <f t="shared" si="88"/>
        <v>5954.28</v>
      </c>
      <c r="DG114" s="45">
        <f t="shared" si="88"/>
        <v>5954.28</v>
      </c>
      <c r="DH114" s="45">
        <f t="shared" si="88"/>
        <v>5954.28</v>
      </c>
      <c r="DI114" s="45">
        <f t="shared" si="88"/>
        <v>5954.28</v>
      </c>
      <c r="DJ114" s="45">
        <f t="shared" si="88"/>
        <v>5954.28</v>
      </c>
      <c r="DK114" s="45">
        <f t="shared" si="88"/>
        <v>5954.28</v>
      </c>
      <c r="DL114" s="45">
        <f t="shared" si="88"/>
        <v>5954.28</v>
      </c>
      <c r="DM114" s="45">
        <f t="shared" si="88"/>
        <v>5954.28</v>
      </c>
      <c r="DN114" s="45">
        <f t="shared" si="88"/>
        <v>5954.28</v>
      </c>
      <c r="DO114" s="45">
        <f t="shared" si="88"/>
        <v>5954.28</v>
      </c>
      <c r="DP114" s="45">
        <f t="shared" si="88"/>
        <v>5954.28</v>
      </c>
      <c r="DQ114" s="45">
        <f t="shared" si="88"/>
        <v>5954.28</v>
      </c>
      <c r="DR114" s="45">
        <f t="shared" si="88"/>
        <v>5954.28</v>
      </c>
      <c r="DS114" s="45">
        <f t="shared" si="88"/>
        <v>5954.28</v>
      </c>
      <c r="DT114" s="45">
        <f t="shared" si="88"/>
        <v>5954.28</v>
      </c>
      <c r="DU114" s="45">
        <f t="shared" si="88"/>
        <v>5954.28</v>
      </c>
      <c r="DV114" s="45">
        <f t="shared" si="88"/>
        <v>5954.28</v>
      </c>
      <c r="DW114" s="45">
        <f t="shared" si="88"/>
        <v>5954.28</v>
      </c>
      <c r="DX114" s="45">
        <f t="shared" si="88"/>
        <v>5954.28</v>
      </c>
      <c r="DY114" s="45">
        <f t="shared" si="88"/>
        <v>5954.28</v>
      </c>
      <c r="DZ114" s="45">
        <f t="shared" si="88"/>
        <v>5954.28</v>
      </c>
      <c r="EA114" s="45">
        <f t="shared" ref="EA114:FX114" si="89">+EA31</f>
        <v>5954.28</v>
      </c>
      <c r="EB114" s="45">
        <f t="shared" si="89"/>
        <v>5954.28</v>
      </c>
      <c r="EC114" s="45">
        <f t="shared" si="89"/>
        <v>5954.28</v>
      </c>
      <c r="ED114" s="45">
        <f t="shared" si="89"/>
        <v>5954.28</v>
      </c>
      <c r="EE114" s="45">
        <f t="shared" si="89"/>
        <v>5954.28</v>
      </c>
      <c r="EF114" s="45">
        <f t="shared" si="89"/>
        <v>5954.28</v>
      </c>
      <c r="EG114" s="45">
        <f t="shared" si="89"/>
        <v>5954.28</v>
      </c>
      <c r="EH114" s="45">
        <f t="shared" si="89"/>
        <v>5954.28</v>
      </c>
      <c r="EI114" s="45">
        <f t="shared" si="89"/>
        <v>5954.28</v>
      </c>
      <c r="EJ114" s="45">
        <f t="shared" si="89"/>
        <v>5954.28</v>
      </c>
      <c r="EK114" s="45">
        <f t="shared" si="89"/>
        <v>5954.28</v>
      </c>
      <c r="EL114" s="45">
        <f t="shared" si="89"/>
        <v>5954.28</v>
      </c>
      <c r="EM114" s="45">
        <f t="shared" si="89"/>
        <v>5954.28</v>
      </c>
      <c r="EN114" s="45">
        <f t="shared" si="89"/>
        <v>5954.28</v>
      </c>
      <c r="EO114" s="45">
        <f t="shared" si="89"/>
        <v>5954.28</v>
      </c>
      <c r="EP114" s="45">
        <f t="shared" si="89"/>
        <v>5954.28</v>
      </c>
      <c r="EQ114" s="45">
        <f t="shared" si="89"/>
        <v>5954.28</v>
      </c>
      <c r="ER114" s="45">
        <f t="shared" si="89"/>
        <v>5954.28</v>
      </c>
      <c r="ES114" s="45">
        <f t="shared" si="89"/>
        <v>5954.28</v>
      </c>
      <c r="ET114" s="45">
        <f t="shared" si="89"/>
        <v>5954.28</v>
      </c>
      <c r="EU114" s="45">
        <f t="shared" si="89"/>
        <v>5954.28</v>
      </c>
      <c r="EV114" s="45">
        <f t="shared" si="89"/>
        <v>5954.28</v>
      </c>
      <c r="EW114" s="45">
        <f t="shared" si="89"/>
        <v>5954.28</v>
      </c>
      <c r="EX114" s="45">
        <f t="shared" si="89"/>
        <v>5954.28</v>
      </c>
      <c r="EY114" s="45">
        <f t="shared" si="89"/>
        <v>5954.28</v>
      </c>
      <c r="EZ114" s="45">
        <f t="shared" si="89"/>
        <v>5954.28</v>
      </c>
      <c r="FA114" s="45">
        <f t="shared" si="89"/>
        <v>5954.28</v>
      </c>
      <c r="FB114" s="45">
        <f t="shared" si="89"/>
        <v>5954.28</v>
      </c>
      <c r="FC114" s="45">
        <f t="shared" si="89"/>
        <v>5954.28</v>
      </c>
      <c r="FD114" s="45">
        <f t="shared" si="89"/>
        <v>5954.28</v>
      </c>
      <c r="FE114" s="45">
        <f t="shared" si="89"/>
        <v>5954.28</v>
      </c>
      <c r="FF114" s="45">
        <f t="shared" si="89"/>
        <v>5954.28</v>
      </c>
      <c r="FG114" s="45">
        <f t="shared" si="89"/>
        <v>5954.28</v>
      </c>
      <c r="FH114" s="45">
        <f t="shared" si="89"/>
        <v>5954.28</v>
      </c>
      <c r="FI114" s="45">
        <f t="shared" si="89"/>
        <v>5954.28</v>
      </c>
      <c r="FJ114" s="45">
        <f t="shared" si="89"/>
        <v>5954.28</v>
      </c>
      <c r="FK114" s="45">
        <f t="shared" si="89"/>
        <v>5954.28</v>
      </c>
      <c r="FL114" s="45">
        <f t="shared" si="89"/>
        <v>5954.28</v>
      </c>
      <c r="FM114" s="45">
        <f t="shared" si="89"/>
        <v>5954.28</v>
      </c>
      <c r="FN114" s="45">
        <f t="shared" si="89"/>
        <v>5954.28</v>
      </c>
      <c r="FO114" s="45">
        <f t="shared" si="89"/>
        <v>5954.28</v>
      </c>
      <c r="FP114" s="45">
        <f t="shared" si="89"/>
        <v>5954.28</v>
      </c>
      <c r="FQ114" s="45">
        <f t="shared" si="89"/>
        <v>5954.28</v>
      </c>
      <c r="FR114" s="45">
        <f t="shared" si="89"/>
        <v>5954.28</v>
      </c>
      <c r="FS114" s="45">
        <f t="shared" si="89"/>
        <v>5954.28</v>
      </c>
      <c r="FT114" s="46">
        <f t="shared" si="89"/>
        <v>5954.28</v>
      </c>
      <c r="FU114" s="45">
        <f t="shared" si="89"/>
        <v>5954.28</v>
      </c>
      <c r="FV114" s="45">
        <f t="shared" si="89"/>
        <v>5954.28</v>
      </c>
      <c r="FW114" s="45">
        <f t="shared" si="89"/>
        <v>5954.28</v>
      </c>
      <c r="FX114" s="45">
        <f t="shared" si="89"/>
        <v>5954.28</v>
      </c>
      <c r="FY114" s="29"/>
      <c r="FZ114" s="45"/>
      <c r="GA114" s="45"/>
      <c r="GB114" s="29"/>
      <c r="GC114" s="29"/>
      <c r="GD114" s="29"/>
      <c r="GE114" s="105"/>
      <c r="GF114" s="105"/>
      <c r="GG114" s="5"/>
      <c r="GH114" s="5"/>
      <c r="GI114" s="5"/>
      <c r="GJ114" s="5"/>
      <c r="GK114" s="5"/>
      <c r="GL114" s="5"/>
      <c r="GM114" s="5"/>
    </row>
    <row r="115" spans="1:204" x14ac:dyDescent="0.2">
      <c r="A115" s="3" t="s">
        <v>398</v>
      </c>
      <c r="B115" s="19" t="s">
        <v>399</v>
      </c>
      <c r="C115" s="29">
        <f t="shared" ref="C115:BN115" si="90">+C111</f>
        <v>0.88539999999999996</v>
      </c>
      <c r="D115" s="29">
        <f t="shared" si="90"/>
        <v>0.90500000000000003</v>
      </c>
      <c r="E115" s="29">
        <f t="shared" si="90"/>
        <v>0.88500000000000001</v>
      </c>
      <c r="F115" s="29">
        <f t="shared" si="90"/>
        <v>0.89300000000000002</v>
      </c>
      <c r="G115" s="29">
        <f t="shared" si="90"/>
        <v>0.84199999999999997</v>
      </c>
      <c r="H115" s="29">
        <f t="shared" si="90"/>
        <v>0.8417</v>
      </c>
      <c r="I115" s="29">
        <f t="shared" si="90"/>
        <v>0.88719999999999999</v>
      </c>
      <c r="J115" s="29">
        <f t="shared" si="90"/>
        <v>0.86199999999999999</v>
      </c>
      <c r="K115" s="29">
        <f t="shared" si="90"/>
        <v>0.81569999999999998</v>
      </c>
      <c r="L115" s="29">
        <f t="shared" si="90"/>
        <v>0.86529999999999996</v>
      </c>
      <c r="M115" s="29">
        <f t="shared" si="90"/>
        <v>0.85640000000000005</v>
      </c>
      <c r="N115" s="29">
        <f t="shared" si="90"/>
        <v>0.90500000000000003</v>
      </c>
      <c r="O115" s="29">
        <f t="shared" si="90"/>
        <v>0.89139999999999997</v>
      </c>
      <c r="P115" s="29">
        <f t="shared" si="90"/>
        <v>0.80620000000000003</v>
      </c>
      <c r="Q115" s="29">
        <f t="shared" si="90"/>
        <v>0.90500000000000003</v>
      </c>
      <c r="R115" s="29">
        <f t="shared" si="90"/>
        <v>0.82889999999999997</v>
      </c>
      <c r="S115" s="29">
        <f t="shared" si="90"/>
        <v>0.85470000000000002</v>
      </c>
      <c r="T115" s="29">
        <f t="shared" si="90"/>
        <v>0.80510000000000004</v>
      </c>
      <c r="U115" s="29">
        <f t="shared" si="90"/>
        <v>0.79959999999999998</v>
      </c>
      <c r="V115" s="29">
        <f t="shared" si="90"/>
        <v>0.81310000000000004</v>
      </c>
      <c r="W115" s="30">
        <f t="shared" si="90"/>
        <v>0.80420000000000003</v>
      </c>
      <c r="X115" s="29">
        <f t="shared" si="90"/>
        <v>0.79920000000000002</v>
      </c>
      <c r="Y115" s="29">
        <f t="shared" si="90"/>
        <v>0.82650000000000001</v>
      </c>
      <c r="Z115" s="29">
        <f t="shared" si="90"/>
        <v>0.81259999999999999</v>
      </c>
      <c r="AA115" s="29">
        <f t="shared" si="90"/>
        <v>0.9032</v>
      </c>
      <c r="AB115" s="29">
        <f t="shared" si="90"/>
        <v>0.90410000000000001</v>
      </c>
      <c r="AC115" s="29">
        <f t="shared" si="90"/>
        <v>0.83919999999999995</v>
      </c>
      <c r="AD115" s="29">
        <f t="shared" si="90"/>
        <v>0.84499999999999997</v>
      </c>
      <c r="AE115" s="29">
        <f t="shared" si="90"/>
        <v>0.80310000000000004</v>
      </c>
      <c r="AF115" s="29">
        <f t="shared" si="90"/>
        <v>0.80689999999999995</v>
      </c>
      <c r="AG115" s="29">
        <f t="shared" si="90"/>
        <v>0.83809999999999996</v>
      </c>
      <c r="AH115" s="29">
        <f t="shared" si="90"/>
        <v>0.84260000000000002</v>
      </c>
      <c r="AI115" s="29">
        <f t="shared" si="90"/>
        <v>0.81979999999999997</v>
      </c>
      <c r="AJ115" s="29">
        <f t="shared" si="90"/>
        <v>0.81059999999999999</v>
      </c>
      <c r="AK115" s="29">
        <f t="shared" si="90"/>
        <v>0.80959999999999999</v>
      </c>
      <c r="AL115" s="29">
        <f t="shared" si="90"/>
        <v>0.81299999999999994</v>
      </c>
      <c r="AM115" s="29">
        <f t="shared" si="90"/>
        <v>0.82550000000000001</v>
      </c>
      <c r="AN115" s="29">
        <f t="shared" si="90"/>
        <v>0.82199999999999995</v>
      </c>
      <c r="AO115" s="29">
        <f t="shared" si="90"/>
        <v>0.87639999999999996</v>
      </c>
      <c r="AP115" s="29">
        <f t="shared" si="90"/>
        <v>0.90500000000000003</v>
      </c>
      <c r="AQ115" s="29">
        <f t="shared" si="90"/>
        <v>0.81320000000000003</v>
      </c>
      <c r="AR115" s="29">
        <f t="shared" si="90"/>
        <v>0.90500000000000003</v>
      </c>
      <c r="AS115" s="29">
        <f t="shared" si="90"/>
        <v>0.88390000000000002</v>
      </c>
      <c r="AT115" s="29">
        <f t="shared" si="90"/>
        <v>0.86409999999999998</v>
      </c>
      <c r="AU115" s="29">
        <f t="shared" si="90"/>
        <v>0.81769999999999998</v>
      </c>
      <c r="AV115" s="29">
        <f t="shared" si="90"/>
        <v>0.81510000000000005</v>
      </c>
      <c r="AW115" s="29">
        <f t="shared" si="90"/>
        <v>0.80879999999999996</v>
      </c>
      <c r="AX115" s="29">
        <f t="shared" si="90"/>
        <v>0.79920000000000002</v>
      </c>
      <c r="AY115" s="29">
        <f t="shared" si="90"/>
        <v>0.82799999999999996</v>
      </c>
      <c r="AZ115" s="29">
        <f t="shared" si="90"/>
        <v>0.88780000000000003</v>
      </c>
      <c r="BA115" s="29">
        <f t="shared" si="90"/>
        <v>0.88580000000000003</v>
      </c>
      <c r="BB115" s="29">
        <f t="shared" si="90"/>
        <v>0.88480000000000003</v>
      </c>
      <c r="BC115" s="29">
        <f t="shared" si="90"/>
        <v>0.90500000000000003</v>
      </c>
      <c r="BD115" s="29">
        <f t="shared" si="90"/>
        <v>0.87580000000000002</v>
      </c>
      <c r="BE115" s="29">
        <f t="shared" si="90"/>
        <v>0.85499999999999998</v>
      </c>
      <c r="BF115" s="29">
        <f t="shared" si="90"/>
        <v>0.89890000000000003</v>
      </c>
      <c r="BG115" s="29">
        <f t="shared" si="90"/>
        <v>0.8397</v>
      </c>
      <c r="BH115" s="29">
        <f t="shared" si="90"/>
        <v>0.83050000000000002</v>
      </c>
      <c r="BI115" s="29">
        <f t="shared" si="90"/>
        <v>0.8105</v>
      </c>
      <c r="BJ115" s="29">
        <f t="shared" si="90"/>
        <v>0.88100000000000001</v>
      </c>
      <c r="BK115" s="29">
        <f t="shared" si="90"/>
        <v>0.89449999999999996</v>
      </c>
      <c r="BL115" s="29">
        <f t="shared" si="90"/>
        <v>0.8075</v>
      </c>
      <c r="BM115" s="29">
        <f t="shared" si="90"/>
        <v>0.81430000000000002</v>
      </c>
      <c r="BN115" s="29">
        <f t="shared" si="90"/>
        <v>0.87009999999999998</v>
      </c>
      <c r="BO115" s="29">
        <f t="shared" ref="BO115:DZ115" si="91">+BO111</f>
        <v>0.85929999999999995</v>
      </c>
      <c r="BP115" s="29">
        <f t="shared" si="91"/>
        <v>0.80920000000000003</v>
      </c>
      <c r="BQ115" s="29">
        <f t="shared" si="91"/>
        <v>0.87960000000000005</v>
      </c>
      <c r="BR115" s="29">
        <f t="shared" si="91"/>
        <v>0.87480000000000002</v>
      </c>
      <c r="BS115" s="29">
        <f t="shared" si="91"/>
        <v>0.84360000000000002</v>
      </c>
      <c r="BT115" s="29">
        <f t="shared" si="91"/>
        <v>0.81989999999999996</v>
      </c>
      <c r="BU115" s="29">
        <f t="shared" si="91"/>
        <v>0.82420000000000004</v>
      </c>
      <c r="BV115" s="29">
        <f t="shared" si="91"/>
        <v>0.84909999999999997</v>
      </c>
      <c r="BW115" s="29">
        <f t="shared" si="91"/>
        <v>0.86070000000000002</v>
      </c>
      <c r="BX115" s="29">
        <f t="shared" si="91"/>
        <v>0.80089999999999995</v>
      </c>
      <c r="BY115" s="29">
        <f t="shared" si="91"/>
        <v>0.82720000000000005</v>
      </c>
      <c r="BZ115" s="29">
        <f t="shared" si="91"/>
        <v>0.80959999999999999</v>
      </c>
      <c r="CA115" s="29">
        <f t="shared" si="91"/>
        <v>0.80830000000000002</v>
      </c>
      <c r="CB115" s="29">
        <f t="shared" si="91"/>
        <v>0.90500000000000003</v>
      </c>
      <c r="CC115" s="29">
        <f t="shared" si="91"/>
        <v>0.80669999999999997</v>
      </c>
      <c r="CD115" s="29">
        <f t="shared" si="91"/>
        <v>0.80069999999999997</v>
      </c>
      <c r="CE115" s="29">
        <f t="shared" si="91"/>
        <v>0.80649999999999999</v>
      </c>
      <c r="CF115" s="29">
        <f t="shared" si="91"/>
        <v>0.8034</v>
      </c>
      <c r="CG115" s="29">
        <f t="shared" si="91"/>
        <v>0.80659999999999998</v>
      </c>
      <c r="CH115" s="29">
        <f t="shared" si="91"/>
        <v>0.80400000000000005</v>
      </c>
      <c r="CI115" s="29">
        <f t="shared" si="91"/>
        <v>0.83350000000000002</v>
      </c>
      <c r="CJ115" s="29">
        <f t="shared" si="91"/>
        <v>0.84360000000000002</v>
      </c>
      <c r="CK115" s="29">
        <f t="shared" si="91"/>
        <v>0.87560000000000004</v>
      </c>
      <c r="CL115" s="29">
        <f t="shared" si="91"/>
        <v>0.85170000000000001</v>
      </c>
      <c r="CM115" s="29">
        <f t="shared" si="91"/>
        <v>0.83409999999999995</v>
      </c>
      <c r="CN115" s="29">
        <f t="shared" si="91"/>
        <v>0.9032</v>
      </c>
      <c r="CO115" s="29">
        <f t="shared" si="91"/>
        <v>0.89159999999999995</v>
      </c>
      <c r="CP115" s="29">
        <f t="shared" si="91"/>
        <v>0.84470000000000001</v>
      </c>
      <c r="CQ115" s="29">
        <f t="shared" si="91"/>
        <v>0.85070000000000001</v>
      </c>
      <c r="CR115" s="29">
        <f t="shared" si="91"/>
        <v>0.80810000000000004</v>
      </c>
      <c r="CS115" s="29">
        <f t="shared" si="91"/>
        <v>0.81899999999999995</v>
      </c>
      <c r="CT115" s="29">
        <f t="shared" si="91"/>
        <v>0.80210000000000004</v>
      </c>
      <c r="CU115" s="29">
        <f t="shared" si="91"/>
        <v>0.82540000000000002</v>
      </c>
      <c r="CV115" s="29">
        <f t="shared" si="91"/>
        <v>0.79930000000000001</v>
      </c>
      <c r="CW115" s="29">
        <f t="shared" si="91"/>
        <v>0.80620000000000003</v>
      </c>
      <c r="CX115" s="29">
        <f t="shared" si="91"/>
        <v>0.82530000000000003</v>
      </c>
      <c r="CY115" s="29">
        <f t="shared" si="91"/>
        <v>0.80279999999999996</v>
      </c>
      <c r="CZ115" s="29">
        <f t="shared" si="91"/>
        <v>0.86270000000000002</v>
      </c>
      <c r="DA115" s="29">
        <f t="shared" si="91"/>
        <v>0.80820000000000003</v>
      </c>
      <c r="DB115" s="29">
        <f t="shared" si="91"/>
        <v>0.81610000000000005</v>
      </c>
      <c r="DC115" s="29">
        <f t="shared" si="91"/>
        <v>0.80769999999999997</v>
      </c>
      <c r="DD115" s="29">
        <f t="shared" si="91"/>
        <v>0.80449999999999999</v>
      </c>
      <c r="DE115" s="29">
        <f t="shared" si="91"/>
        <v>0.82479999999999998</v>
      </c>
      <c r="DF115" s="29">
        <f t="shared" si="91"/>
        <v>0.89749999999999996</v>
      </c>
      <c r="DG115" s="29">
        <f t="shared" si="91"/>
        <v>0.80149999999999999</v>
      </c>
      <c r="DH115" s="29">
        <f t="shared" si="91"/>
        <v>0.86240000000000006</v>
      </c>
      <c r="DI115" s="29">
        <f t="shared" si="91"/>
        <v>0.86529999999999996</v>
      </c>
      <c r="DJ115" s="29">
        <f t="shared" si="91"/>
        <v>0.83299999999999996</v>
      </c>
      <c r="DK115" s="29">
        <f t="shared" si="91"/>
        <v>0.82050000000000001</v>
      </c>
      <c r="DL115" s="29">
        <f t="shared" si="91"/>
        <v>0.88129999999999997</v>
      </c>
      <c r="DM115" s="29">
        <f t="shared" si="91"/>
        <v>0.81440000000000001</v>
      </c>
      <c r="DN115" s="29">
        <f t="shared" si="91"/>
        <v>0.85670000000000002</v>
      </c>
      <c r="DO115" s="29">
        <f t="shared" si="91"/>
        <v>0.86650000000000005</v>
      </c>
      <c r="DP115" s="29">
        <f t="shared" si="91"/>
        <v>0.80869999999999997</v>
      </c>
      <c r="DQ115" s="29">
        <f t="shared" si="91"/>
        <v>0.82650000000000001</v>
      </c>
      <c r="DR115" s="29">
        <f t="shared" si="91"/>
        <v>0.85170000000000001</v>
      </c>
      <c r="DS115" s="29">
        <f t="shared" si="91"/>
        <v>0.83589999999999998</v>
      </c>
      <c r="DT115" s="29">
        <f t="shared" si="91"/>
        <v>0.80569999999999997</v>
      </c>
      <c r="DU115" s="29">
        <f t="shared" si="91"/>
        <v>0.82220000000000004</v>
      </c>
      <c r="DV115" s="29">
        <f t="shared" si="91"/>
        <v>0.80959999999999999</v>
      </c>
      <c r="DW115" s="29">
        <f t="shared" si="91"/>
        <v>0.81830000000000003</v>
      </c>
      <c r="DX115" s="29">
        <f t="shared" si="91"/>
        <v>0.80810000000000004</v>
      </c>
      <c r="DY115" s="29">
        <f t="shared" si="91"/>
        <v>0.81679999999999997</v>
      </c>
      <c r="DZ115" s="29">
        <f t="shared" si="91"/>
        <v>0.84299999999999997</v>
      </c>
      <c r="EA115" s="29">
        <f t="shared" ref="EA115:FX115" si="92">+EA111</f>
        <v>0.82730000000000004</v>
      </c>
      <c r="EB115" s="29">
        <f t="shared" si="92"/>
        <v>0.82889999999999997</v>
      </c>
      <c r="EC115" s="29">
        <f t="shared" si="92"/>
        <v>0.81479999999999997</v>
      </c>
      <c r="ED115" s="29">
        <f t="shared" si="92"/>
        <v>0.85980000000000001</v>
      </c>
      <c r="EE115" s="29">
        <f t="shared" si="92"/>
        <v>0.80969999999999998</v>
      </c>
      <c r="EF115" s="29">
        <f t="shared" si="92"/>
        <v>0.85950000000000004</v>
      </c>
      <c r="EG115" s="29">
        <f t="shared" si="92"/>
        <v>0.81359999999999999</v>
      </c>
      <c r="EH115" s="29">
        <f t="shared" si="92"/>
        <v>0.80989999999999995</v>
      </c>
      <c r="EI115" s="29">
        <f t="shared" si="92"/>
        <v>0.89339999999999997</v>
      </c>
      <c r="EJ115" s="29">
        <f t="shared" si="92"/>
        <v>0.88590000000000002</v>
      </c>
      <c r="EK115" s="29">
        <f t="shared" si="92"/>
        <v>0.83099999999999996</v>
      </c>
      <c r="EL115" s="29">
        <f t="shared" si="92"/>
        <v>0.82599999999999996</v>
      </c>
      <c r="EM115" s="29">
        <f t="shared" si="92"/>
        <v>0.82720000000000005</v>
      </c>
      <c r="EN115" s="29">
        <f t="shared" si="92"/>
        <v>0.8448</v>
      </c>
      <c r="EO115" s="29">
        <f t="shared" si="92"/>
        <v>0.82520000000000004</v>
      </c>
      <c r="EP115" s="29">
        <f t="shared" si="92"/>
        <v>0.81979999999999997</v>
      </c>
      <c r="EQ115" s="29">
        <f t="shared" si="92"/>
        <v>0.86329999999999996</v>
      </c>
      <c r="ER115" s="29">
        <f t="shared" si="92"/>
        <v>0.82010000000000005</v>
      </c>
      <c r="ES115" s="29">
        <f t="shared" si="92"/>
        <v>0.80389999999999995</v>
      </c>
      <c r="ET115" s="29">
        <f t="shared" si="92"/>
        <v>0.80840000000000001</v>
      </c>
      <c r="EU115" s="29">
        <f t="shared" si="92"/>
        <v>0.83030000000000004</v>
      </c>
      <c r="EV115" s="29">
        <f t="shared" si="92"/>
        <v>0.80020000000000002</v>
      </c>
      <c r="EW115" s="29">
        <f t="shared" si="92"/>
        <v>0.83579999999999999</v>
      </c>
      <c r="EX115" s="29">
        <f t="shared" si="92"/>
        <v>0.81240000000000001</v>
      </c>
      <c r="EY115" s="29">
        <f t="shared" si="92"/>
        <v>0.83909999999999996</v>
      </c>
      <c r="EZ115" s="29">
        <f t="shared" si="92"/>
        <v>0.80379999999999996</v>
      </c>
      <c r="FA115" s="29">
        <f t="shared" si="92"/>
        <v>0.86680000000000001</v>
      </c>
      <c r="FB115" s="29">
        <f t="shared" si="92"/>
        <v>0.8196</v>
      </c>
      <c r="FC115" s="29">
        <f t="shared" si="92"/>
        <v>0.86429999999999996</v>
      </c>
      <c r="FD115" s="29">
        <f t="shared" si="92"/>
        <v>0.81840000000000002</v>
      </c>
      <c r="FE115" s="29">
        <f t="shared" si="92"/>
        <v>0.80300000000000005</v>
      </c>
      <c r="FF115" s="29">
        <f t="shared" si="92"/>
        <v>0.80830000000000002</v>
      </c>
      <c r="FG115" s="29">
        <f t="shared" si="92"/>
        <v>0.80349999999999999</v>
      </c>
      <c r="FH115" s="29">
        <f t="shared" si="92"/>
        <v>0.80169999999999997</v>
      </c>
      <c r="FI115" s="29">
        <f t="shared" si="92"/>
        <v>0.86060000000000003</v>
      </c>
      <c r="FJ115" s="29">
        <f t="shared" si="92"/>
        <v>0.86070000000000002</v>
      </c>
      <c r="FK115" s="29">
        <f t="shared" si="92"/>
        <v>0.86240000000000006</v>
      </c>
      <c r="FL115" s="29">
        <f t="shared" si="92"/>
        <v>0.87439999999999996</v>
      </c>
      <c r="FM115" s="29">
        <f t="shared" si="92"/>
        <v>0.86819999999999997</v>
      </c>
      <c r="FN115" s="29">
        <f t="shared" si="92"/>
        <v>0.89590000000000003</v>
      </c>
      <c r="FO115" s="29">
        <f t="shared" si="92"/>
        <v>0.84489999999999998</v>
      </c>
      <c r="FP115" s="29">
        <f t="shared" si="92"/>
        <v>0.86280000000000001</v>
      </c>
      <c r="FQ115" s="29">
        <f t="shared" si="92"/>
        <v>0.83560000000000001</v>
      </c>
      <c r="FR115" s="29">
        <f t="shared" si="92"/>
        <v>0.80579999999999996</v>
      </c>
      <c r="FS115" s="29">
        <f t="shared" si="92"/>
        <v>0.80779999999999996</v>
      </c>
      <c r="FT115" s="30">
        <f t="shared" si="92"/>
        <v>0.8014</v>
      </c>
      <c r="FU115" s="29">
        <f t="shared" si="92"/>
        <v>0.83479999999999999</v>
      </c>
      <c r="FV115" s="29">
        <f t="shared" si="92"/>
        <v>0.83179999999999998</v>
      </c>
      <c r="FW115" s="29">
        <f t="shared" si="92"/>
        <v>0.80600000000000005</v>
      </c>
      <c r="FX115" s="29">
        <f t="shared" si="92"/>
        <v>0.80069999999999997</v>
      </c>
      <c r="FY115" s="101"/>
      <c r="FZ115" s="45"/>
      <c r="GA115" s="4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</row>
    <row r="116" spans="1:204" x14ac:dyDescent="0.2">
      <c r="A116" s="3" t="s">
        <v>400</v>
      </c>
      <c r="B116" s="19" t="s">
        <v>401</v>
      </c>
      <c r="C116" s="106">
        <f t="shared" ref="C116:BN116" si="93">+C34</f>
        <v>1.2230000000000001</v>
      </c>
      <c r="D116" s="106">
        <f t="shared" si="93"/>
        <v>1.222</v>
      </c>
      <c r="E116" s="106">
        <f t="shared" si="93"/>
        <v>1.212</v>
      </c>
      <c r="F116" s="106">
        <f t="shared" si="93"/>
        <v>1.212</v>
      </c>
      <c r="G116" s="106">
        <f t="shared" si="93"/>
        <v>1.2130000000000001</v>
      </c>
      <c r="H116" s="106">
        <f t="shared" si="93"/>
        <v>1.204</v>
      </c>
      <c r="I116" s="106">
        <f t="shared" si="93"/>
        <v>1.2130000000000001</v>
      </c>
      <c r="J116" s="106">
        <f t="shared" si="93"/>
        <v>1.131</v>
      </c>
      <c r="K116" s="106">
        <f t="shared" si="93"/>
        <v>1.1100000000000001</v>
      </c>
      <c r="L116" s="106">
        <f t="shared" si="93"/>
        <v>1.242</v>
      </c>
      <c r="M116" s="106">
        <f t="shared" si="93"/>
        <v>1.2410000000000001</v>
      </c>
      <c r="N116" s="106">
        <f t="shared" si="93"/>
        <v>1.2609999999999999</v>
      </c>
      <c r="O116" s="106">
        <f t="shared" si="93"/>
        <v>1.2330000000000001</v>
      </c>
      <c r="P116" s="106">
        <f t="shared" si="93"/>
        <v>1.2110000000000001</v>
      </c>
      <c r="Q116" s="106">
        <f t="shared" si="93"/>
        <v>1.2410000000000001</v>
      </c>
      <c r="R116" s="106">
        <f t="shared" si="93"/>
        <v>1.2110000000000001</v>
      </c>
      <c r="S116" s="106">
        <f t="shared" si="93"/>
        <v>1.181</v>
      </c>
      <c r="T116" s="106">
        <f t="shared" si="93"/>
        <v>1.08</v>
      </c>
      <c r="U116" s="106">
        <f t="shared" si="93"/>
        <v>1.071</v>
      </c>
      <c r="V116" s="106">
        <f t="shared" si="93"/>
        <v>1.079</v>
      </c>
      <c r="W116" s="107">
        <f t="shared" si="93"/>
        <v>1.071</v>
      </c>
      <c r="X116" s="106">
        <f t="shared" si="93"/>
        <v>1.07</v>
      </c>
      <c r="Y116" s="106">
        <f t="shared" si="93"/>
        <v>1.069</v>
      </c>
      <c r="Z116" s="106">
        <f t="shared" si="93"/>
        <v>1.0509999999999999</v>
      </c>
      <c r="AA116" s="106">
        <f t="shared" si="93"/>
        <v>1.234</v>
      </c>
      <c r="AB116" s="106">
        <f t="shared" si="93"/>
        <v>1.264</v>
      </c>
      <c r="AC116" s="106">
        <f t="shared" si="93"/>
        <v>1.1739999999999999</v>
      </c>
      <c r="AD116" s="106">
        <f t="shared" si="93"/>
        <v>1.1539999999999999</v>
      </c>
      <c r="AE116" s="106">
        <f t="shared" si="93"/>
        <v>1.0629999999999999</v>
      </c>
      <c r="AF116" s="106">
        <f t="shared" si="93"/>
        <v>1.1180000000000001</v>
      </c>
      <c r="AG116" s="106">
        <f t="shared" si="93"/>
        <v>1.214</v>
      </c>
      <c r="AH116" s="106">
        <f t="shared" si="93"/>
        <v>1.109</v>
      </c>
      <c r="AI116" s="106">
        <f t="shared" si="93"/>
        <v>1.1000000000000001</v>
      </c>
      <c r="AJ116" s="106">
        <f t="shared" si="93"/>
        <v>1.111</v>
      </c>
      <c r="AK116" s="106">
        <f t="shared" si="93"/>
        <v>1.089</v>
      </c>
      <c r="AL116" s="106">
        <f t="shared" si="93"/>
        <v>1.1000000000000001</v>
      </c>
      <c r="AM116" s="106">
        <f t="shared" si="93"/>
        <v>1.109</v>
      </c>
      <c r="AN116" s="106">
        <f t="shared" si="93"/>
        <v>1.143</v>
      </c>
      <c r="AO116" s="106">
        <f t="shared" si="93"/>
        <v>1.1919999999999999</v>
      </c>
      <c r="AP116" s="106">
        <f t="shared" si="93"/>
        <v>1.2430000000000001</v>
      </c>
      <c r="AQ116" s="106">
        <f t="shared" si="93"/>
        <v>1.165</v>
      </c>
      <c r="AR116" s="106">
        <f t="shared" si="93"/>
        <v>1.244</v>
      </c>
      <c r="AS116" s="106">
        <f t="shared" si="93"/>
        <v>1.3169999999999999</v>
      </c>
      <c r="AT116" s="106">
        <f t="shared" si="93"/>
        <v>1.2450000000000001</v>
      </c>
      <c r="AU116" s="106">
        <f t="shared" si="93"/>
        <v>1.214</v>
      </c>
      <c r="AV116" s="106">
        <f t="shared" si="93"/>
        <v>1.1990000000000001</v>
      </c>
      <c r="AW116" s="106">
        <f t="shared" si="93"/>
        <v>1.2030000000000001</v>
      </c>
      <c r="AX116" s="106">
        <f t="shared" si="93"/>
        <v>1.17</v>
      </c>
      <c r="AY116" s="106">
        <f t="shared" si="93"/>
        <v>1.2010000000000001</v>
      </c>
      <c r="AZ116" s="106">
        <f t="shared" si="93"/>
        <v>1.206</v>
      </c>
      <c r="BA116" s="106">
        <f t="shared" si="93"/>
        <v>1.1759999999999999</v>
      </c>
      <c r="BB116" s="106">
        <f t="shared" si="93"/>
        <v>1.1859999999999999</v>
      </c>
      <c r="BC116" s="106">
        <f t="shared" si="93"/>
        <v>1.2050000000000001</v>
      </c>
      <c r="BD116" s="106">
        <f t="shared" si="93"/>
        <v>1.2070000000000001</v>
      </c>
      <c r="BE116" s="106">
        <f t="shared" si="93"/>
        <v>1.2070000000000001</v>
      </c>
      <c r="BF116" s="106">
        <f t="shared" si="93"/>
        <v>1.2150000000000001</v>
      </c>
      <c r="BG116" s="106">
        <f t="shared" si="93"/>
        <v>1.1919999999999999</v>
      </c>
      <c r="BH116" s="106">
        <f t="shared" si="93"/>
        <v>1.2030000000000001</v>
      </c>
      <c r="BI116" s="106">
        <f t="shared" si="93"/>
        <v>1.175</v>
      </c>
      <c r="BJ116" s="106">
        <f t="shared" si="93"/>
        <v>1.226</v>
      </c>
      <c r="BK116" s="106">
        <f t="shared" si="93"/>
        <v>1.206</v>
      </c>
      <c r="BL116" s="106">
        <f t="shared" si="93"/>
        <v>1.1619999999999999</v>
      </c>
      <c r="BM116" s="106">
        <f t="shared" si="93"/>
        <v>1.163</v>
      </c>
      <c r="BN116" s="106">
        <f t="shared" si="93"/>
        <v>1.1519999999999999</v>
      </c>
      <c r="BO116" s="106">
        <f t="shared" ref="BO116:DZ116" si="94">+BO34</f>
        <v>1.1339999999999999</v>
      </c>
      <c r="BP116" s="106">
        <f t="shared" si="94"/>
        <v>1.123</v>
      </c>
      <c r="BQ116" s="106">
        <f t="shared" si="94"/>
        <v>1.306</v>
      </c>
      <c r="BR116" s="106">
        <f t="shared" si="94"/>
        <v>1.2030000000000001</v>
      </c>
      <c r="BS116" s="106">
        <f t="shared" si="94"/>
        <v>1.2110000000000001</v>
      </c>
      <c r="BT116" s="106">
        <f t="shared" si="94"/>
        <v>1.234</v>
      </c>
      <c r="BU116" s="106">
        <f t="shared" si="94"/>
        <v>1.2330000000000001</v>
      </c>
      <c r="BV116" s="106">
        <f t="shared" si="94"/>
        <v>1.1879999999999999</v>
      </c>
      <c r="BW116" s="106">
        <f t="shared" si="94"/>
        <v>1.216</v>
      </c>
      <c r="BX116" s="106">
        <f t="shared" si="94"/>
        <v>1.2150000000000001</v>
      </c>
      <c r="BY116" s="106">
        <f t="shared" si="94"/>
        <v>1.0820000000000001</v>
      </c>
      <c r="BZ116" s="106">
        <f t="shared" si="94"/>
        <v>1.0649999999999999</v>
      </c>
      <c r="CA116" s="106">
        <f t="shared" si="94"/>
        <v>1.1599999999999999</v>
      </c>
      <c r="CB116" s="106">
        <f t="shared" si="94"/>
        <v>1.232</v>
      </c>
      <c r="CC116" s="106">
        <f t="shared" si="94"/>
        <v>1.0609999999999999</v>
      </c>
      <c r="CD116" s="106">
        <f t="shared" si="94"/>
        <v>1.0409999999999999</v>
      </c>
      <c r="CE116" s="106">
        <f t="shared" si="94"/>
        <v>1.073</v>
      </c>
      <c r="CF116" s="106">
        <f t="shared" si="94"/>
        <v>1.0349999999999999</v>
      </c>
      <c r="CG116" s="106">
        <f t="shared" si="94"/>
        <v>1.0740000000000001</v>
      </c>
      <c r="CH116" s="106">
        <f t="shared" si="94"/>
        <v>1.0740000000000001</v>
      </c>
      <c r="CI116" s="106">
        <f t="shared" si="94"/>
        <v>1.075</v>
      </c>
      <c r="CJ116" s="106">
        <f t="shared" si="94"/>
        <v>1.1850000000000001</v>
      </c>
      <c r="CK116" s="106">
        <f t="shared" si="94"/>
        <v>1.254</v>
      </c>
      <c r="CL116" s="106">
        <f t="shared" si="94"/>
        <v>1.2330000000000001</v>
      </c>
      <c r="CM116" s="106">
        <f t="shared" si="94"/>
        <v>1.2210000000000001</v>
      </c>
      <c r="CN116" s="106">
        <f t="shared" si="94"/>
        <v>1.1830000000000001</v>
      </c>
      <c r="CO116" s="106">
        <f t="shared" si="94"/>
        <v>1.1830000000000001</v>
      </c>
      <c r="CP116" s="106">
        <f t="shared" si="94"/>
        <v>1.224</v>
      </c>
      <c r="CQ116" s="106">
        <f t="shared" si="94"/>
        <v>1.1599999999999999</v>
      </c>
      <c r="CR116" s="106">
        <f t="shared" si="94"/>
        <v>1.111</v>
      </c>
      <c r="CS116" s="106">
        <f t="shared" si="94"/>
        <v>1.1200000000000001</v>
      </c>
      <c r="CT116" s="106">
        <f t="shared" si="94"/>
        <v>1.071</v>
      </c>
      <c r="CU116" s="106">
        <f t="shared" si="94"/>
        <v>1.0129999999999999</v>
      </c>
      <c r="CV116" s="106">
        <f t="shared" si="94"/>
        <v>1.0109999999999999</v>
      </c>
      <c r="CW116" s="106">
        <f t="shared" si="94"/>
        <v>1.111</v>
      </c>
      <c r="CX116" s="106">
        <f t="shared" si="94"/>
        <v>1.141</v>
      </c>
      <c r="CY116" s="106">
        <f t="shared" si="94"/>
        <v>1.081</v>
      </c>
      <c r="CZ116" s="106">
        <f t="shared" si="94"/>
        <v>1.159</v>
      </c>
      <c r="DA116" s="106">
        <f t="shared" si="94"/>
        <v>1.119</v>
      </c>
      <c r="DB116" s="106">
        <f t="shared" si="94"/>
        <v>1.1499999999999999</v>
      </c>
      <c r="DC116" s="106">
        <f t="shared" si="94"/>
        <v>1.1299999999999999</v>
      </c>
      <c r="DD116" s="106">
        <f t="shared" si="94"/>
        <v>1.1240000000000001</v>
      </c>
      <c r="DE116" s="106">
        <f t="shared" si="94"/>
        <v>1.1439999999999999</v>
      </c>
      <c r="DF116" s="106">
        <f t="shared" si="94"/>
        <v>1.1439999999999999</v>
      </c>
      <c r="DG116" s="106">
        <f t="shared" si="94"/>
        <v>1.153</v>
      </c>
      <c r="DH116" s="106">
        <f t="shared" si="94"/>
        <v>1.1339999999999999</v>
      </c>
      <c r="DI116" s="106">
        <f t="shared" si="94"/>
        <v>1.145</v>
      </c>
      <c r="DJ116" s="106">
        <f t="shared" si="94"/>
        <v>1.155</v>
      </c>
      <c r="DK116" s="106">
        <f t="shared" si="94"/>
        <v>1.145</v>
      </c>
      <c r="DL116" s="106">
        <f t="shared" si="94"/>
        <v>1.222</v>
      </c>
      <c r="DM116" s="106">
        <f t="shared" si="94"/>
        <v>1.202</v>
      </c>
      <c r="DN116" s="106">
        <f t="shared" si="94"/>
        <v>1.1850000000000001</v>
      </c>
      <c r="DO116" s="106">
        <f t="shared" si="94"/>
        <v>1.1919999999999999</v>
      </c>
      <c r="DP116" s="106">
        <f t="shared" si="94"/>
        <v>1.173</v>
      </c>
      <c r="DQ116" s="106">
        <f t="shared" si="94"/>
        <v>1.169</v>
      </c>
      <c r="DR116" s="106">
        <f t="shared" si="94"/>
        <v>1.141</v>
      </c>
      <c r="DS116" s="106">
        <f t="shared" si="94"/>
        <v>1.1299999999999999</v>
      </c>
      <c r="DT116" s="106">
        <f t="shared" si="94"/>
        <v>1.129</v>
      </c>
      <c r="DU116" s="106">
        <f t="shared" si="94"/>
        <v>1.121</v>
      </c>
      <c r="DV116" s="106">
        <f t="shared" si="94"/>
        <v>1.119</v>
      </c>
      <c r="DW116" s="106">
        <f t="shared" si="94"/>
        <v>1.1299999999999999</v>
      </c>
      <c r="DX116" s="106">
        <f t="shared" si="94"/>
        <v>1.3049999999999999</v>
      </c>
      <c r="DY116" s="106">
        <f t="shared" si="94"/>
        <v>1.2829999999999999</v>
      </c>
      <c r="DZ116" s="106">
        <f t="shared" si="94"/>
        <v>1.234</v>
      </c>
      <c r="EA116" s="106">
        <f t="shared" ref="EA116:FX116" si="95">+EA34</f>
        <v>1.2130000000000001</v>
      </c>
      <c r="EB116" s="106">
        <f t="shared" si="95"/>
        <v>1.1140000000000001</v>
      </c>
      <c r="EC116" s="106">
        <f t="shared" si="95"/>
        <v>1.0720000000000001</v>
      </c>
      <c r="ED116" s="106">
        <f t="shared" si="95"/>
        <v>1.65</v>
      </c>
      <c r="EE116" s="106">
        <f t="shared" si="95"/>
        <v>1.07</v>
      </c>
      <c r="EF116" s="106">
        <f t="shared" si="95"/>
        <v>1.1299999999999999</v>
      </c>
      <c r="EG116" s="106">
        <f t="shared" si="95"/>
        <v>1.0389999999999999</v>
      </c>
      <c r="EH116" s="106">
        <f t="shared" si="95"/>
        <v>1.069</v>
      </c>
      <c r="EI116" s="106">
        <f t="shared" si="95"/>
        <v>1.1739999999999999</v>
      </c>
      <c r="EJ116" s="106">
        <f t="shared" si="95"/>
        <v>1.163</v>
      </c>
      <c r="EK116" s="106">
        <f t="shared" si="95"/>
        <v>1.1240000000000001</v>
      </c>
      <c r="EL116" s="106">
        <f t="shared" si="95"/>
        <v>1.1040000000000001</v>
      </c>
      <c r="EM116" s="106">
        <f t="shared" si="95"/>
        <v>1.121</v>
      </c>
      <c r="EN116" s="106">
        <f t="shared" si="95"/>
        <v>1.1220000000000001</v>
      </c>
      <c r="EO116" s="106">
        <f t="shared" si="95"/>
        <v>1.1120000000000001</v>
      </c>
      <c r="EP116" s="106">
        <f t="shared" si="95"/>
        <v>1.246</v>
      </c>
      <c r="EQ116" s="106">
        <f t="shared" si="95"/>
        <v>1.268</v>
      </c>
      <c r="ER116" s="106">
        <f t="shared" si="95"/>
        <v>1.2450000000000001</v>
      </c>
      <c r="ES116" s="106">
        <f t="shared" si="95"/>
        <v>1.079</v>
      </c>
      <c r="ET116" s="106">
        <f t="shared" si="95"/>
        <v>1.101</v>
      </c>
      <c r="EU116" s="106">
        <f t="shared" si="95"/>
        <v>1.0900000000000001</v>
      </c>
      <c r="EV116" s="106">
        <f t="shared" si="95"/>
        <v>1.175</v>
      </c>
      <c r="EW116" s="106">
        <f t="shared" si="95"/>
        <v>1.593</v>
      </c>
      <c r="EX116" s="106">
        <f t="shared" si="95"/>
        <v>1.23</v>
      </c>
      <c r="EY116" s="106">
        <f t="shared" si="95"/>
        <v>1.1120000000000001</v>
      </c>
      <c r="EZ116" s="106">
        <f t="shared" si="95"/>
        <v>1.101</v>
      </c>
      <c r="FA116" s="106">
        <f t="shared" si="95"/>
        <v>1.3169999999999999</v>
      </c>
      <c r="FB116" s="106">
        <f t="shared" si="95"/>
        <v>1.1419999999999999</v>
      </c>
      <c r="FC116" s="106">
        <f t="shared" si="95"/>
        <v>1.1930000000000001</v>
      </c>
      <c r="FD116" s="106">
        <f t="shared" si="95"/>
        <v>1.1419999999999999</v>
      </c>
      <c r="FE116" s="106">
        <f t="shared" si="95"/>
        <v>1.111</v>
      </c>
      <c r="FF116" s="106">
        <f t="shared" si="95"/>
        <v>1.1299999999999999</v>
      </c>
      <c r="FG116" s="106">
        <f t="shared" si="95"/>
        <v>1.141</v>
      </c>
      <c r="FH116" s="106">
        <f t="shared" si="95"/>
        <v>1.103</v>
      </c>
      <c r="FI116" s="106">
        <f t="shared" si="95"/>
        <v>1.1719999999999999</v>
      </c>
      <c r="FJ116" s="106">
        <f t="shared" si="95"/>
        <v>1.1639999999999999</v>
      </c>
      <c r="FK116" s="106">
        <f t="shared" si="95"/>
        <v>1.1819999999999999</v>
      </c>
      <c r="FL116" s="106">
        <f t="shared" si="95"/>
        <v>1.1719999999999999</v>
      </c>
      <c r="FM116" s="106">
        <f t="shared" si="95"/>
        <v>1.173</v>
      </c>
      <c r="FN116" s="106">
        <f t="shared" si="95"/>
        <v>1.181</v>
      </c>
      <c r="FO116" s="106">
        <f t="shared" si="95"/>
        <v>1.171</v>
      </c>
      <c r="FP116" s="106">
        <f t="shared" si="95"/>
        <v>1.202</v>
      </c>
      <c r="FQ116" s="106">
        <f t="shared" si="95"/>
        <v>1.163</v>
      </c>
      <c r="FR116" s="106">
        <f t="shared" si="95"/>
        <v>1.143</v>
      </c>
      <c r="FS116" s="106">
        <f t="shared" si="95"/>
        <v>1.1419999999999999</v>
      </c>
      <c r="FT116" s="107">
        <f t="shared" si="95"/>
        <v>1.141</v>
      </c>
      <c r="FU116" s="106">
        <f t="shared" si="95"/>
        <v>1.1919999999999999</v>
      </c>
      <c r="FV116" s="106">
        <f t="shared" si="95"/>
        <v>1.143</v>
      </c>
      <c r="FW116" s="106">
        <f t="shared" si="95"/>
        <v>1.1419999999999999</v>
      </c>
      <c r="FX116" s="106">
        <f t="shared" si="95"/>
        <v>1.1910000000000001</v>
      </c>
      <c r="FY116" s="45"/>
      <c r="FZ116" s="29"/>
      <c r="GA116" s="29"/>
      <c r="GB116" s="45"/>
      <c r="GC116" s="45"/>
      <c r="GD116" s="45"/>
      <c r="GE116" s="5"/>
      <c r="GF116" s="5"/>
      <c r="GG116" s="5"/>
      <c r="GH116" s="5"/>
      <c r="GI116" s="5"/>
      <c r="GJ116" s="5"/>
      <c r="GK116" s="5"/>
      <c r="GL116" s="5"/>
      <c r="GM116" s="5"/>
      <c r="GN116" s="103"/>
      <c r="GO116" s="103"/>
      <c r="GP116" s="103"/>
      <c r="GQ116" s="103"/>
      <c r="GR116" s="103"/>
      <c r="GS116" s="103"/>
      <c r="GT116" s="103"/>
      <c r="GU116" s="103"/>
      <c r="GV116" s="103"/>
    </row>
    <row r="117" spans="1:204" x14ac:dyDescent="0.2">
      <c r="A117" s="3" t="s">
        <v>402</v>
      </c>
      <c r="B117" s="19" t="s">
        <v>403</v>
      </c>
      <c r="C117" s="45">
        <f t="shared" ref="C117:BN117" si="96">+C31</f>
        <v>5954.28</v>
      </c>
      <c r="D117" s="45">
        <f t="shared" si="96"/>
        <v>5954.28</v>
      </c>
      <c r="E117" s="45">
        <f t="shared" si="96"/>
        <v>5954.28</v>
      </c>
      <c r="F117" s="45">
        <f t="shared" si="96"/>
        <v>5954.28</v>
      </c>
      <c r="G117" s="45">
        <f t="shared" si="96"/>
        <v>5954.28</v>
      </c>
      <c r="H117" s="45">
        <f t="shared" si="96"/>
        <v>5954.28</v>
      </c>
      <c r="I117" s="45">
        <f t="shared" si="96"/>
        <v>5954.28</v>
      </c>
      <c r="J117" s="45">
        <f t="shared" si="96"/>
        <v>5954.28</v>
      </c>
      <c r="K117" s="45">
        <f t="shared" si="96"/>
        <v>5954.28</v>
      </c>
      <c r="L117" s="45">
        <f t="shared" si="96"/>
        <v>5954.28</v>
      </c>
      <c r="M117" s="45">
        <f t="shared" si="96"/>
        <v>5954.28</v>
      </c>
      <c r="N117" s="45">
        <f t="shared" si="96"/>
        <v>5954.28</v>
      </c>
      <c r="O117" s="45">
        <f t="shared" si="96"/>
        <v>5954.28</v>
      </c>
      <c r="P117" s="45">
        <f t="shared" si="96"/>
        <v>5954.28</v>
      </c>
      <c r="Q117" s="45">
        <f t="shared" si="96"/>
        <v>5954.28</v>
      </c>
      <c r="R117" s="45">
        <f t="shared" si="96"/>
        <v>5954.28</v>
      </c>
      <c r="S117" s="45">
        <f t="shared" si="96"/>
        <v>5954.28</v>
      </c>
      <c r="T117" s="45">
        <f t="shared" si="96"/>
        <v>5954.28</v>
      </c>
      <c r="U117" s="45">
        <f t="shared" si="96"/>
        <v>5954.28</v>
      </c>
      <c r="V117" s="45">
        <f t="shared" si="96"/>
        <v>5954.28</v>
      </c>
      <c r="W117" s="46">
        <f t="shared" si="96"/>
        <v>5954.28</v>
      </c>
      <c r="X117" s="45">
        <f t="shared" si="96"/>
        <v>5954.28</v>
      </c>
      <c r="Y117" s="45">
        <f t="shared" si="96"/>
        <v>5954.28</v>
      </c>
      <c r="Z117" s="45">
        <f t="shared" si="96"/>
        <v>5954.28</v>
      </c>
      <c r="AA117" s="45">
        <f t="shared" si="96"/>
        <v>5954.28</v>
      </c>
      <c r="AB117" s="45">
        <f t="shared" si="96"/>
        <v>5954.28</v>
      </c>
      <c r="AC117" s="45">
        <f t="shared" si="96"/>
        <v>5954.28</v>
      </c>
      <c r="AD117" s="45">
        <f t="shared" si="96"/>
        <v>5954.28</v>
      </c>
      <c r="AE117" s="45">
        <f t="shared" si="96"/>
        <v>5954.28</v>
      </c>
      <c r="AF117" s="45">
        <f t="shared" si="96"/>
        <v>5954.28</v>
      </c>
      <c r="AG117" s="45">
        <f t="shared" si="96"/>
        <v>5954.28</v>
      </c>
      <c r="AH117" s="45">
        <f t="shared" si="96"/>
        <v>5954.28</v>
      </c>
      <c r="AI117" s="45">
        <f t="shared" si="96"/>
        <v>5954.28</v>
      </c>
      <c r="AJ117" s="45">
        <f t="shared" si="96"/>
        <v>5954.28</v>
      </c>
      <c r="AK117" s="45">
        <f t="shared" si="96"/>
        <v>5954.28</v>
      </c>
      <c r="AL117" s="45">
        <f t="shared" si="96"/>
        <v>5954.28</v>
      </c>
      <c r="AM117" s="45">
        <f t="shared" si="96"/>
        <v>5954.28</v>
      </c>
      <c r="AN117" s="45">
        <f t="shared" si="96"/>
        <v>5954.28</v>
      </c>
      <c r="AO117" s="45">
        <f t="shared" si="96"/>
        <v>5954.28</v>
      </c>
      <c r="AP117" s="45">
        <f t="shared" si="96"/>
        <v>5954.28</v>
      </c>
      <c r="AQ117" s="45">
        <f t="shared" si="96"/>
        <v>5954.28</v>
      </c>
      <c r="AR117" s="45">
        <f t="shared" si="96"/>
        <v>5954.28</v>
      </c>
      <c r="AS117" s="45">
        <f t="shared" si="96"/>
        <v>5954.28</v>
      </c>
      <c r="AT117" s="45">
        <f t="shared" si="96"/>
        <v>5954.28</v>
      </c>
      <c r="AU117" s="45">
        <f t="shared" si="96"/>
        <v>5954.28</v>
      </c>
      <c r="AV117" s="45">
        <f t="shared" si="96"/>
        <v>5954.28</v>
      </c>
      <c r="AW117" s="45">
        <f t="shared" si="96"/>
        <v>5954.28</v>
      </c>
      <c r="AX117" s="45">
        <f t="shared" si="96"/>
        <v>5954.28</v>
      </c>
      <c r="AY117" s="45">
        <f t="shared" si="96"/>
        <v>5954.28</v>
      </c>
      <c r="AZ117" s="45">
        <f t="shared" si="96"/>
        <v>5954.28</v>
      </c>
      <c r="BA117" s="45">
        <f t="shared" si="96"/>
        <v>5954.28</v>
      </c>
      <c r="BB117" s="45">
        <f t="shared" si="96"/>
        <v>5954.28</v>
      </c>
      <c r="BC117" s="45">
        <f t="shared" si="96"/>
        <v>5954.28</v>
      </c>
      <c r="BD117" s="45">
        <f t="shared" si="96"/>
        <v>5954.28</v>
      </c>
      <c r="BE117" s="45">
        <f t="shared" si="96"/>
        <v>5954.28</v>
      </c>
      <c r="BF117" s="45">
        <f t="shared" si="96"/>
        <v>5954.28</v>
      </c>
      <c r="BG117" s="45">
        <f t="shared" si="96"/>
        <v>5954.28</v>
      </c>
      <c r="BH117" s="45">
        <f t="shared" si="96"/>
        <v>5954.28</v>
      </c>
      <c r="BI117" s="45">
        <f t="shared" si="96"/>
        <v>5954.28</v>
      </c>
      <c r="BJ117" s="45">
        <f t="shared" si="96"/>
        <v>5954.28</v>
      </c>
      <c r="BK117" s="45">
        <f t="shared" si="96"/>
        <v>5954.28</v>
      </c>
      <c r="BL117" s="45">
        <f t="shared" si="96"/>
        <v>5954.28</v>
      </c>
      <c r="BM117" s="45">
        <f t="shared" si="96"/>
        <v>5954.28</v>
      </c>
      <c r="BN117" s="45">
        <f t="shared" si="96"/>
        <v>5954.28</v>
      </c>
      <c r="BO117" s="45">
        <f t="shared" ref="BO117:DZ117" si="97">+BO31</f>
        <v>5954.28</v>
      </c>
      <c r="BP117" s="45">
        <f t="shared" si="97"/>
        <v>5954.28</v>
      </c>
      <c r="BQ117" s="45">
        <f t="shared" si="97"/>
        <v>5954.28</v>
      </c>
      <c r="BR117" s="45">
        <f t="shared" si="97"/>
        <v>5954.28</v>
      </c>
      <c r="BS117" s="45">
        <f t="shared" si="97"/>
        <v>5954.28</v>
      </c>
      <c r="BT117" s="45">
        <f t="shared" si="97"/>
        <v>5954.28</v>
      </c>
      <c r="BU117" s="45">
        <f t="shared" si="97"/>
        <v>5954.28</v>
      </c>
      <c r="BV117" s="45">
        <f t="shared" si="97"/>
        <v>5954.28</v>
      </c>
      <c r="BW117" s="45">
        <f t="shared" si="97"/>
        <v>5954.28</v>
      </c>
      <c r="BX117" s="45">
        <f t="shared" si="97"/>
        <v>5954.28</v>
      </c>
      <c r="BY117" s="45">
        <f t="shared" si="97"/>
        <v>5954.28</v>
      </c>
      <c r="BZ117" s="45">
        <f t="shared" si="97"/>
        <v>5954.28</v>
      </c>
      <c r="CA117" s="45">
        <f t="shared" si="97"/>
        <v>5954.28</v>
      </c>
      <c r="CB117" s="45">
        <f t="shared" si="97"/>
        <v>5954.28</v>
      </c>
      <c r="CC117" s="45">
        <f t="shared" si="97"/>
        <v>5954.28</v>
      </c>
      <c r="CD117" s="45">
        <f t="shared" si="97"/>
        <v>5954.28</v>
      </c>
      <c r="CE117" s="45">
        <f t="shared" si="97"/>
        <v>5954.28</v>
      </c>
      <c r="CF117" s="45">
        <f t="shared" si="97"/>
        <v>5954.28</v>
      </c>
      <c r="CG117" s="45">
        <f t="shared" si="97"/>
        <v>5954.28</v>
      </c>
      <c r="CH117" s="45">
        <f t="shared" si="97"/>
        <v>5954.28</v>
      </c>
      <c r="CI117" s="45">
        <f t="shared" si="97"/>
        <v>5954.28</v>
      </c>
      <c r="CJ117" s="45">
        <f t="shared" si="97"/>
        <v>5954.28</v>
      </c>
      <c r="CK117" s="45">
        <f t="shared" si="97"/>
        <v>5954.28</v>
      </c>
      <c r="CL117" s="45">
        <f t="shared" si="97"/>
        <v>5954.28</v>
      </c>
      <c r="CM117" s="45">
        <f t="shared" si="97"/>
        <v>5954.28</v>
      </c>
      <c r="CN117" s="45">
        <f t="shared" si="97"/>
        <v>5954.28</v>
      </c>
      <c r="CO117" s="45">
        <f t="shared" si="97"/>
        <v>5954.28</v>
      </c>
      <c r="CP117" s="45">
        <f t="shared" si="97"/>
        <v>5954.28</v>
      </c>
      <c r="CQ117" s="45">
        <f t="shared" si="97"/>
        <v>5954.28</v>
      </c>
      <c r="CR117" s="45">
        <f t="shared" si="97"/>
        <v>5954.28</v>
      </c>
      <c r="CS117" s="45">
        <f t="shared" si="97"/>
        <v>5954.28</v>
      </c>
      <c r="CT117" s="45">
        <f t="shared" si="97"/>
        <v>5954.28</v>
      </c>
      <c r="CU117" s="45">
        <f t="shared" si="97"/>
        <v>5954.28</v>
      </c>
      <c r="CV117" s="45">
        <f t="shared" si="97"/>
        <v>5954.28</v>
      </c>
      <c r="CW117" s="45">
        <f t="shared" si="97"/>
        <v>5954.28</v>
      </c>
      <c r="CX117" s="45">
        <f t="shared" si="97"/>
        <v>5954.28</v>
      </c>
      <c r="CY117" s="45">
        <f t="shared" si="97"/>
        <v>5954.28</v>
      </c>
      <c r="CZ117" s="45">
        <f t="shared" si="97"/>
        <v>5954.28</v>
      </c>
      <c r="DA117" s="45">
        <f t="shared" si="97"/>
        <v>5954.28</v>
      </c>
      <c r="DB117" s="45">
        <f t="shared" si="97"/>
        <v>5954.28</v>
      </c>
      <c r="DC117" s="45">
        <f t="shared" si="97"/>
        <v>5954.28</v>
      </c>
      <c r="DD117" s="45">
        <f t="shared" si="97"/>
        <v>5954.28</v>
      </c>
      <c r="DE117" s="45">
        <f t="shared" si="97"/>
        <v>5954.28</v>
      </c>
      <c r="DF117" s="45">
        <f t="shared" si="97"/>
        <v>5954.28</v>
      </c>
      <c r="DG117" s="45">
        <f t="shared" si="97"/>
        <v>5954.28</v>
      </c>
      <c r="DH117" s="45">
        <f t="shared" si="97"/>
        <v>5954.28</v>
      </c>
      <c r="DI117" s="45">
        <f t="shared" si="97"/>
        <v>5954.28</v>
      </c>
      <c r="DJ117" s="45">
        <f t="shared" si="97"/>
        <v>5954.28</v>
      </c>
      <c r="DK117" s="45">
        <f t="shared" si="97"/>
        <v>5954.28</v>
      </c>
      <c r="DL117" s="45">
        <f t="shared" si="97"/>
        <v>5954.28</v>
      </c>
      <c r="DM117" s="45">
        <f t="shared" si="97"/>
        <v>5954.28</v>
      </c>
      <c r="DN117" s="45">
        <f t="shared" si="97"/>
        <v>5954.28</v>
      </c>
      <c r="DO117" s="45">
        <f t="shared" si="97"/>
        <v>5954.28</v>
      </c>
      <c r="DP117" s="45">
        <f t="shared" si="97"/>
        <v>5954.28</v>
      </c>
      <c r="DQ117" s="45">
        <f t="shared" si="97"/>
        <v>5954.28</v>
      </c>
      <c r="DR117" s="45">
        <f t="shared" si="97"/>
        <v>5954.28</v>
      </c>
      <c r="DS117" s="45">
        <f t="shared" si="97"/>
        <v>5954.28</v>
      </c>
      <c r="DT117" s="45">
        <f t="shared" si="97"/>
        <v>5954.28</v>
      </c>
      <c r="DU117" s="45">
        <f t="shared" si="97"/>
        <v>5954.28</v>
      </c>
      <c r="DV117" s="45">
        <f t="shared" si="97"/>
        <v>5954.28</v>
      </c>
      <c r="DW117" s="45">
        <f t="shared" si="97"/>
        <v>5954.28</v>
      </c>
      <c r="DX117" s="45">
        <f t="shared" si="97"/>
        <v>5954.28</v>
      </c>
      <c r="DY117" s="45">
        <f t="shared" si="97"/>
        <v>5954.28</v>
      </c>
      <c r="DZ117" s="45">
        <f t="shared" si="97"/>
        <v>5954.28</v>
      </c>
      <c r="EA117" s="45">
        <f t="shared" ref="EA117:FX117" si="98">+EA31</f>
        <v>5954.28</v>
      </c>
      <c r="EB117" s="45">
        <f t="shared" si="98"/>
        <v>5954.28</v>
      </c>
      <c r="EC117" s="45">
        <f t="shared" si="98"/>
        <v>5954.28</v>
      </c>
      <c r="ED117" s="45">
        <f t="shared" si="98"/>
        <v>5954.28</v>
      </c>
      <c r="EE117" s="45">
        <f t="shared" si="98"/>
        <v>5954.28</v>
      </c>
      <c r="EF117" s="45">
        <f t="shared" si="98"/>
        <v>5954.28</v>
      </c>
      <c r="EG117" s="45">
        <f t="shared" si="98"/>
        <v>5954.28</v>
      </c>
      <c r="EH117" s="45">
        <f t="shared" si="98"/>
        <v>5954.28</v>
      </c>
      <c r="EI117" s="45">
        <f t="shared" si="98"/>
        <v>5954.28</v>
      </c>
      <c r="EJ117" s="45">
        <f t="shared" si="98"/>
        <v>5954.28</v>
      </c>
      <c r="EK117" s="45">
        <f t="shared" si="98"/>
        <v>5954.28</v>
      </c>
      <c r="EL117" s="45">
        <f t="shared" si="98"/>
        <v>5954.28</v>
      </c>
      <c r="EM117" s="45">
        <f t="shared" si="98"/>
        <v>5954.28</v>
      </c>
      <c r="EN117" s="45">
        <f t="shared" si="98"/>
        <v>5954.28</v>
      </c>
      <c r="EO117" s="45">
        <f t="shared" si="98"/>
        <v>5954.28</v>
      </c>
      <c r="EP117" s="45">
        <f t="shared" si="98"/>
        <v>5954.28</v>
      </c>
      <c r="EQ117" s="45">
        <f t="shared" si="98"/>
        <v>5954.28</v>
      </c>
      <c r="ER117" s="45">
        <f t="shared" si="98"/>
        <v>5954.28</v>
      </c>
      <c r="ES117" s="45">
        <f t="shared" si="98"/>
        <v>5954.28</v>
      </c>
      <c r="ET117" s="45">
        <f t="shared" si="98"/>
        <v>5954.28</v>
      </c>
      <c r="EU117" s="45">
        <f t="shared" si="98"/>
        <v>5954.28</v>
      </c>
      <c r="EV117" s="45">
        <f t="shared" si="98"/>
        <v>5954.28</v>
      </c>
      <c r="EW117" s="45">
        <f t="shared" si="98"/>
        <v>5954.28</v>
      </c>
      <c r="EX117" s="45">
        <f t="shared" si="98"/>
        <v>5954.28</v>
      </c>
      <c r="EY117" s="45">
        <f t="shared" si="98"/>
        <v>5954.28</v>
      </c>
      <c r="EZ117" s="45">
        <f t="shared" si="98"/>
        <v>5954.28</v>
      </c>
      <c r="FA117" s="45">
        <f t="shared" si="98"/>
        <v>5954.28</v>
      </c>
      <c r="FB117" s="45">
        <f t="shared" si="98"/>
        <v>5954.28</v>
      </c>
      <c r="FC117" s="45">
        <f t="shared" si="98"/>
        <v>5954.28</v>
      </c>
      <c r="FD117" s="45">
        <f t="shared" si="98"/>
        <v>5954.28</v>
      </c>
      <c r="FE117" s="45">
        <f t="shared" si="98"/>
        <v>5954.28</v>
      </c>
      <c r="FF117" s="45">
        <f t="shared" si="98"/>
        <v>5954.28</v>
      </c>
      <c r="FG117" s="45">
        <f t="shared" si="98"/>
        <v>5954.28</v>
      </c>
      <c r="FH117" s="45">
        <f t="shared" si="98"/>
        <v>5954.28</v>
      </c>
      <c r="FI117" s="45">
        <f t="shared" si="98"/>
        <v>5954.28</v>
      </c>
      <c r="FJ117" s="45">
        <f t="shared" si="98"/>
        <v>5954.28</v>
      </c>
      <c r="FK117" s="45">
        <f t="shared" si="98"/>
        <v>5954.28</v>
      </c>
      <c r="FL117" s="45">
        <f t="shared" si="98"/>
        <v>5954.28</v>
      </c>
      <c r="FM117" s="45">
        <f t="shared" si="98"/>
        <v>5954.28</v>
      </c>
      <c r="FN117" s="45">
        <f t="shared" si="98"/>
        <v>5954.28</v>
      </c>
      <c r="FO117" s="45">
        <f t="shared" si="98"/>
        <v>5954.28</v>
      </c>
      <c r="FP117" s="45">
        <f t="shared" si="98"/>
        <v>5954.28</v>
      </c>
      <c r="FQ117" s="45">
        <f t="shared" si="98"/>
        <v>5954.28</v>
      </c>
      <c r="FR117" s="45">
        <f t="shared" si="98"/>
        <v>5954.28</v>
      </c>
      <c r="FS117" s="45">
        <f t="shared" si="98"/>
        <v>5954.28</v>
      </c>
      <c r="FT117" s="46">
        <f t="shared" si="98"/>
        <v>5954.28</v>
      </c>
      <c r="FU117" s="45">
        <f t="shared" si="98"/>
        <v>5954.28</v>
      </c>
      <c r="FV117" s="45">
        <f t="shared" si="98"/>
        <v>5954.28</v>
      </c>
      <c r="FW117" s="45">
        <f t="shared" si="98"/>
        <v>5954.28</v>
      </c>
      <c r="FX117" s="45">
        <f t="shared" si="98"/>
        <v>5954.28</v>
      </c>
      <c r="FY117" s="45"/>
      <c r="FZ117" s="45"/>
      <c r="GA117" s="45"/>
      <c r="GB117" s="45"/>
      <c r="GC117" s="45"/>
      <c r="GD117" s="45"/>
      <c r="GE117" s="5"/>
      <c r="GF117" s="5"/>
      <c r="GG117" s="5"/>
      <c r="GH117" s="5"/>
      <c r="GI117" s="5"/>
      <c r="GJ117" s="5"/>
      <c r="GK117" s="5"/>
      <c r="GL117" s="5"/>
      <c r="GM117" s="5"/>
    </row>
    <row r="118" spans="1:204" x14ac:dyDescent="0.2">
      <c r="A118" s="3" t="s">
        <v>404</v>
      </c>
      <c r="B118" s="19" t="s">
        <v>405</v>
      </c>
      <c r="C118" s="29">
        <f t="shared" ref="C118:BN118" si="99">1-C111</f>
        <v>0.11460000000000004</v>
      </c>
      <c r="D118" s="29">
        <f t="shared" si="99"/>
        <v>9.4999999999999973E-2</v>
      </c>
      <c r="E118" s="29">
        <f t="shared" si="99"/>
        <v>0.11499999999999999</v>
      </c>
      <c r="F118" s="29">
        <f t="shared" si="99"/>
        <v>0.10699999999999998</v>
      </c>
      <c r="G118" s="29">
        <f t="shared" si="99"/>
        <v>0.15800000000000003</v>
      </c>
      <c r="H118" s="29">
        <f t="shared" si="99"/>
        <v>0.1583</v>
      </c>
      <c r="I118" s="29">
        <f t="shared" si="99"/>
        <v>0.11280000000000001</v>
      </c>
      <c r="J118" s="29">
        <f t="shared" si="99"/>
        <v>0.13800000000000001</v>
      </c>
      <c r="K118" s="29">
        <f t="shared" si="99"/>
        <v>0.18430000000000002</v>
      </c>
      <c r="L118" s="29">
        <f t="shared" si="99"/>
        <v>0.13470000000000004</v>
      </c>
      <c r="M118" s="29">
        <f t="shared" si="99"/>
        <v>0.14359999999999995</v>
      </c>
      <c r="N118" s="29">
        <f t="shared" si="99"/>
        <v>9.4999999999999973E-2</v>
      </c>
      <c r="O118" s="29">
        <f t="shared" si="99"/>
        <v>0.10860000000000003</v>
      </c>
      <c r="P118" s="29">
        <f t="shared" si="99"/>
        <v>0.19379999999999997</v>
      </c>
      <c r="Q118" s="29">
        <f t="shared" si="99"/>
        <v>9.4999999999999973E-2</v>
      </c>
      <c r="R118" s="29">
        <f t="shared" si="99"/>
        <v>0.17110000000000003</v>
      </c>
      <c r="S118" s="29">
        <f t="shared" si="99"/>
        <v>0.14529999999999998</v>
      </c>
      <c r="T118" s="29">
        <f t="shared" si="99"/>
        <v>0.19489999999999996</v>
      </c>
      <c r="U118" s="29">
        <f t="shared" si="99"/>
        <v>0.20040000000000002</v>
      </c>
      <c r="V118" s="29">
        <f t="shared" si="99"/>
        <v>0.18689999999999996</v>
      </c>
      <c r="W118" s="30">
        <f t="shared" si="99"/>
        <v>0.19579999999999997</v>
      </c>
      <c r="X118" s="29">
        <f t="shared" si="99"/>
        <v>0.20079999999999998</v>
      </c>
      <c r="Y118" s="29">
        <f t="shared" si="99"/>
        <v>0.17349999999999999</v>
      </c>
      <c r="Z118" s="29">
        <f t="shared" si="99"/>
        <v>0.18740000000000001</v>
      </c>
      <c r="AA118" s="29">
        <f t="shared" si="99"/>
        <v>9.6799999999999997E-2</v>
      </c>
      <c r="AB118" s="29">
        <f t="shared" si="99"/>
        <v>9.5899999999999985E-2</v>
      </c>
      <c r="AC118" s="29">
        <f t="shared" si="99"/>
        <v>0.16080000000000005</v>
      </c>
      <c r="AD118" s="29">
        <f t="shared" si="99"/>
        <v>0.15500000000000003</v>
      </c>
      <c r="AE118" s="29">
        <f t="shared" si="99"/>
        <v>0.19689999999999996</v>
      </c>
      <c r="AF118" s="29">
        <f t="shared" si="99"/>
        <v>0.19310000000000005</v>
      </c>
      <c r="AG118" s="29">
        <f t="shared" si="99"/>
        <v>0.16190000000000004</v>
      </c>
      <c r="AH118" s="29">
        <f t="shared" si="99"/>
        <v>0.15739999999999998</v>
      </c>
      <c r="AI118" s="29">
        <f t="shared" si="99"/>
        <v>0.18020000000000003</v>
      </c>
      <c r="AJ118" s="29">
        <f t="shared" si="99"/>
        <v>0.18940000000000001</v>
      </c>
      <c r="AK118" s="29">
        <f t="shared" si="99"/>
        <v>0.19040000000000001</v>
      </c>
      <c r="AL118" s="29">
        <f t="shared" si="99"/>
        <v>0.18700000000000006</v>
      </c>
      <c r="AM118" s="29">
        <f t="shared" si="99"/>
        <v>0.17449999999999999</v>
      </c>
      <c r="AN118" s="29">
        <f t="shared" si="99"/>
        <v>0.17800000000000005</v>
      </c>
      <c r="AO118" s="29">
        <f t="shared" si="99"/>
        <v>0.12360000000000004</v>
      </c>
      <c r="AP118" s="29">
        <f t="shared" si="99"/>
        <v>9.4999999999999973E-2</v>
      </c>
      <c r="AQ118" s="29">
        <f t="shared" si="99"/>
        <v>0.18679999999999997</v>
      </c>
      <c r="AR118" s="29">
        <f t="shared" si="99"/>
        <v>9.4999999999999973E-2</v>
      </c>
      <c r="AS118" s="29">
        <f t="shared" si="99"/>
        <v>0.11609999999999998</v>
      </c>
      <c r="AT118" s="29">
        <f t="shared" si="99"/>
        <v>0.13590000000000002</v>
      </c>
      <c r="AU118" s="29">
        <f t="shared" si="99"/>
        <v>0.18230000000000002</v>
      </c>
      <c r="AV118" s="29">
        <f t="shared" si="99"/>
        <v>0.18489999999999995</v>
      </c>
      <c r="AW118" s="29">
        <f t="shared" si="99"/>
        <v>0.19120000000000004</v>
      </c>
      <c r="AX118" s="29">
        <f t="shared" si="99"/>
        <v>0.20079999999999998</v>
      </c>
      <c r="AY118" s="29">
        <f t="shared" si="99"/>
        <v>0.17200000000000004</v>
      </c>
      <c r="AZ118" s="29">
        <f t="shared" si="99"/>
        <v>0.11219999999999997</v>
      </c>
      <c r="BA118" s="29">
        <f t="shared" si="99"/>
        <v>0.11419999999999997</v>
      </c>
      <c r="BB118" s="29">
        <f t="shared" si="99"/>
        <v>0.11519999999999997</v>
      </c>
      <c r="BC118" s="29">
        <f t="shared" si="99"/>
        <v>9.4999999999999973E-2</v>
      </c>
      <c r="BD118" s="29">
        <f t="shared" si="99"/>
        <v>0.12419999999999998</v>
      </c>
      <c r="BE118" s="29">
        <f t="shared" si="99"/>
        <v>0.14500000000000002</v>
      </c>
      <c r="BF118" s="29">
        <f t="shared" si="99"/>
        <v>0.10109999999999997</v>
      </c>
      <c r="BG118" s="29">
        <f t="shared" si="99"/>
        <v>0.1603</v>
      </c>
      <c r="BH118" s="29">
        <f t="shared" si="99"/>
        <v>0.16949999999999998</v>
      </c>
      <c r="BI118" s="29">
        <f t="shared" si="99"/>
        <v>0.1895</v>
      </c>
      <c r="BJ118" s="29">
        <f t="shared" si="99"/>
        <v>0.11899999999999999</v>
      </c>
      <c r="BK118" s="29">
        <f t="shared" si="99"/>
        <v>0.10550000000000004</v>
      </c>
      <c r="BL118" s="29">
        <f t="shared" si="99"/>
        <v>0.1925</v>
      </c>
      <c r="BM118" s="29">
        <f t="shared" si="99"/>
        <v>0.18569999999999998</v>
      </c>
      <c r="BN118" s="29">
        <f t="shared" si="99"/>
        <v>0.12990000000000002</v>
      </c>
      <c r="BO118" s="29">
        <f t="shared" ref="BO118:DZ118" si="100">1-BO111</f>
        <v>0.14070000000000005</v>
      </c>
      <c r="BP118" s="29">
        <f t="shared" si="100"/>
        <v>0.19079999999999997</v>
      </c>
      <c r="BQ118" s="29">
        <f t="shared" si="100"/>
        <v>0.12039999999999995</v>
      </c>
      <c r="BR118" s="29">
        <f t="shared" si="100"/>
        <v>0.12519999999999998</v>
      </c>
      <c r="BS118" s="29">
        <f t="shared" si="100"/>
        <v>0.15639999999999998</v>
      </c>
      <c r="BT118" s="29">
        <f t="shared" si="100"/>
        <v>0.18010000000000004</v>
      </c>
      <c r="BU118" s="29">
        <f t="shared" si="100"/>
        <v>0.17579999999999996</v>
      </c>
      <c r="BV118" s="29">
        <f t="shared" si="100"/>
        <v>0.15090000000000003</v>
      </c>
      <c r="BW118" s="29">
        <f t="shared" si="100"/>
        <v>0.13929999999999998</v>
      </c>
      <c r="BX118" s="29">
        <f t="shared" si="100"/>
        <v>0.19910000000000005</v>
      </c>
      <c r="BY118" s="29">
        <f t="shared" si="100"/>
        <v>0.17279999999999995</v>
      </c>
      <c r="BZ118" s="29">
        <f t="shared" si="100"/>
        <v>0.19040000000000001</v>
      </c>
      <c r="CA118" s="29">
        <f t="shared" si="100"/>
        <v>0.19169999999999998</v>
      </c>
      <c r="CB118" s="29">
        <f t="shared" si="100"/>
        <v>9.4999999999999973E-2</v>
      </c>
      <c r="CC118" s="29">
        <f t="shared" si="100"/>
        <v>0.19330000000000003</v>
      </c>
      <c r="CD118" s="29">
        <f t="shared" si="100"/>
        <v>0.19930000000000003</v>
      </c>
      <c r="CE118" s="29">
        <f t="shared" si="100"/>
        <v>0.19350000000000001</v>
      </c>
      <c r="CF118" s="29">
        <f t="shared" si="100"/>
        <v>0.1966</v>
      </c>
      <c r="CG118" s="29">
        <f t="shared" si="100"/>
        <v>0.19340000000000002</v>
      </c>
      <c r="CH118" s="29">
        <f t="shared" si="100"/>
        <v>0.19599999999999995</v>
      </c>
      <c r="CI118" s="29">
        <f t="shared" si="100"/>
        <v>0.16649999999999998</v>
      </c>
      <c r="CJ118" s="29">
        <f t="shared" si="100"/>
        <v>0.15639999999999998</v>
      </c>
      <c r="CK118" s="29">
        <f t="shared" si="100"/>
        <v>0.12439999999999996</v>
      </c>
      <c r="CL118" s="29">
        <f t="shared" si="100"/>
        <v>0.14829999999999999</v>
      </c>
      <c r="CM118" s="29">
        <f t="shared" si="100"/>
        <v>0.16590000000000005</v>
      </c>
      <c r="CN118" s="29">
        <f t="shared" si="100"/>
        <v>9.6799999999999997E-2</v>
      </c>
      <c r="CO118" s="29">
        <f t="shared" si="100"/>
        <v>0.10840000000000005</v>
      </c>
      <c r="CP118" s="29">
        <f t="shared" si="100"/>
        <v>0.15529999999999999</v>
      </c>
      <c r="CQ118" s="29">
        <f t="shared" si="100"/>
        <v>0.14929999999999999</v>
      </c>
      <c r="CR118" s="29">
        <f t="shared" si="100"/>
        <v>0.19189999999999996</v>
      </c>
      <c r="CS118" s="29">
        <f t="shared" si="100"/>
        <v>0.18100000000000005</v>
      </c>
      <c r="CT118" s="29">
        <f t="shared" si="100"/>
        <v>0.19789999999999996</v>
      </c>
      <c r="CU118" s="29">
        <f t="shared" si="100"/>
        <v>0.17459999999999998</v>
      </c>
      <c r="CV118" s="29">
        <f t="shared" si="100"/>
        <v>0.20069999999999999</v>
      </c>
      <c r="CW118" s="29">
        <f t="shared" si="100"/>
        <v>0.19379999999999997</v>
      </c>
      <c r="CX118" s="29">
        <f t="shared" si="100"/>
        <v>0.17469999999999997</v>
      </c>
      <c r="CY118" s="29">
        <f t="shared" si="100"/>
        <v>0.19720000000000004</v>
      </c>
      <c r="CZ118" s="29">
        <f t="shared" si="100"/>
        <v>0.13729999999999998</v>
      </c>
      <c r="DA118" s="29">
        <f t="shared" si="100"/>
        <v>0.19179999999999997</v>
      </c>
      <c r="DB118" s="29">
        <f t="shared" si="100"/>
        <v>0.18389999999999995</v>
      </c>
      <c r="DC118" s="29">
        <f t="shared" si="100"/>
        <v>0.19230000000000003</v>
      </c>
      <c r="DD118" s="29">
        <f t="shared" si="100"/>
        <v>0.19550000000000001</v>
      </c>
      <c r="DE118" s="29">
        <f t="shared" si="100"/>
        <v>0.17520000000000002</v>
      </c>
      <c r="DF118" s="29">
        <f t="shared" si="100"/>
        <v>0.10250000000000004</v>
      </c>
      <c r="DG118" s="29">
        <f t="shared" si="100"/>
        <v>0.19850000000000001</v>
      </c>
      <c r="DH118" s="29">
        <f t="shared" si="100"/>
        <v>0.13759999999999994</v>
      </c>
      <c r="DI118" s="29">
        <f t="shared" si="100"/>
        <v>0.13470000000000004</v>
      </c>
      <c r="DJ118" s="29">
        <f t="shared" si="100"/>
        <v>0.16700000000000004</v>
      </c>
      <c r="DK118" s="29">
        <f t="shared" si="100"/>
        <v>0.17949999999999999</v>
      </c>
      <c r="DL118" s="29">
        <f t="shared" si="100"/>
        <v>0.11870000000000003</v>
      </c>
      <c r="DM118" s="29">
        <f t="shared" si="100"/>
        <v>0.18559999999999999</v>
      </c>
      <c r="DN118" s="29">
        <f t="shared" si="100"/>
        <v>0.14329999999999998</v>
      </c>
      <c r="DO118" s="29">
        <f t="shared" si="100"/>
        <v>0.13349999999999995</v>
      </c>
      <c r="DP118" s="29">
        <f t="shared" si="100"/>
        <v>0.19130000000000003</v>
      </c>
      <c r="DQ118" s="29">
        <f t="shared" si="100"/>
        <v>0.17349999999999999</v>
      </c>
      <c r="DR118" s="29">
        <f t="shared" si="100"/>
        <v>0.14829999999999999</v>
      </c>
      <c r="DS118" s="29">
        <f t="shared" si="100"/>
        <v>0.16410000000000002</v>
      </c>
      <c r="DT118" s="29">
        <f t="shared" si="100"/>
        <v>0.19430000000000003</v>
      </c>
      <c r="DU118" s="29">
        <f t="shared" si="100"/>
        <v>0.17779999999999996</v>
      </c>
      <c r="DV118" s="29">
        <f t="shared" si="100"/>
        <v>0.19040000000000001</v>
      </c>
      <c r="DW118" s="29">
        <f t="shared" si="100"/>
        <v>0.18169999999999997</v>
      </c>
      <c r="DX118" s="29">
        <f t="shared" si="100"/>
        <v>0.19189999999999996</v>
      </c>
      <c r="DY118" s="29">
        <f t="shared" si="100"/>
        <v>0.18320000000000003</v>
      </c>
      <c r="DZ118" s="29">
        <f t="shared" si="100"/>
        <v>0.15700000000000003</v>
      </c>
      <c r="EA118" s="29">
        <f t="shared" ref="EA118:FX118" si="101">1-EA111</f>
        <v>0.17269999999999996</v>
      </c>
      <c r="EB118" s="29">
        <f t="shared" si="101"/>
        <v>0.17110000000000003</v>
      </c>
      <c r="EC118" s="29">
        <f t="shared" si="101"/>
        <v>0.18520000000000003</v>
      </c>
      <c r="ED118" s="29">
        <f t="shared" si="101"/>
        <v>0.14019999999999999</v>
      </c>
      <c r="EE118" s="29">
        <f t="shared" si="101"/>
        <v>0.19030000000000002</v>
      </c>
      <c r="EF118" s="29">
        <f t="shared" si="101"/>
        <v>0.14049999999999996</v>
      </c>
      <c r="EG118" s="29">
        <f t="shared" si="101"/>
        <v>0.18640000000000001</v>
      </c>
      <c r="EH118" s="29">
        <f t="shared" si="101"/>
        <v>0.19010000000000005</v>
      </c>
      <c r="EI118" s="29">
        <f t="shared" si="101"/>
        <v>0.10660000000000003</v>
      </c>
      <c r="EJ118" s="29">
        <f t="shared" si="101"/>
        <v>0.11409999999999998</v>
      </c>
      <c r="EK118" s="29">
        <f t="shared" si="101"/>
        <v>0.16900000000000004</v>
      </c>
      <c r="EL118" s="29">
        <f t="shared" si="101"/>
        <v>0.17400000000000004</v>
      </c>
      <c r="EM118" s="29">
        <f t="shared" si="101"/>
        <v>0.17279999999999995</v>
      </c>
      <c r="EN118" s="29">
        <f t="shared" si="101"/>
        <v>0.1552</v>
      </c>
      <c r="EO118" s="29">
        <f t="shared" si="101"/>
        <v>0.17479999999999996</v>
      </c>
      <c r="EP118" s="29">
        <f t="shared" si="101"/>
        <v>0.18020000000000003</v>
      </c>
      <c r="EQ118" s="29">
        <f t="shared" si="101"/>
        <v>0.13670000000000004</v>
      </c>
      <c r="ER118" s="29">
        <f t="shared" si="101"/>
        <v>0.17989999999999995</v>
      </c>
      <c r="ES118" s="29">
        <f t="shared" si="101"/>
        <v>0.19610000000000005</v>
      </c>
      <c r="ET118" s="29">
        <f t="shared" si="101"/>
        <v>0.19159999999999999</v>
      </c>
      <c r="EU118" s="29">
        <f t="shared" si="101"/>
        <v>0.16969999999999996</v>
      </c>
      <c r="EV118" s="29">
        <f t="shared" si="101"/>
        <v>0.19979999999999998</v>
      </c>
      <c r="EW118" s="29">
        <f t="shared" si="101"/>
        <v>0.16420000000000001</v>
      </c>
      <c r="EX118" s="29">
        <f t="shared" si="101"/>
        <v>0.18759999999999999</v>
      </c>
      <c r="EY118" s="29">
        <f t="shared" si="101"/>
        <v>0.16090000000000004</v>
      </c>
      <c r="EZ118" s="29">
        <f t="shared" si="101"/>
        <v>0.19620000000000004</v>
      </c>
      <c r="FA118" s="29">
        <f t="shared" si="101"/>
        <v>0.13319999999999999</v>
      </c>
      <c r="FB118" s="29">
        <f t="shared" si="101"/>
        <v>0.1804</v>
      </c>
      <c r="FC118" s="29">
        <f t="shared" si="101"/>
        <v>0.13570000000000004</v>
      </c>
      <c r="FD118" s="29">
        <f t="shared" si="101"/>
        <v>0.18159999999999998</v>
      </c>
      <c r="FE118" s="29">
        <f t="shared" si="101"/>
        <v>0.19699999999999995</v>
      </c>
      <c r="FF118" s="29">
        <f t="shared" si="101"/>
        <v>0.19169999999999998</v>
      </c>
      <c r="FG118" s="29">
        <f t="shared" si="101"/>
        <v>0.19650000000000001</v>
      </c>
      <c r="FH118" s="29">
        <f t="shared" si="101"/>
        <v>0.19830000000000003</v>
      </c>
      <c r="FI118" s="29">
        <f t="shared" si="101"/>
        <v>0.13939999999999997</v>
      </c>
      <c r="FJ118" s="29">
        <f t="shared" si="101"/>
        <v>0.13929999999999998</v>
      </c>
      <c r="FK118" s="29">
        <f t="shared" si="101"/>
        <v>0.13759999999999994</v>
      </c>
      <c r="FL118" s="29">
        <f t="shared" si="101"/>
        <v>0.12560000000000004</v>
      </c>
      <c r="FM118" s="29">
        <f t="shared" si="101"/>
        <v>0.13180000000000003</v>
      </c>
      <c r="FN118" s="29">
        <f t="shared" si="101"/>
        <v>0.10409999999999997</v>
      </c>
      <c r="FO118" s="29">
        <f t="shared" si="101"/>
        <v>0.15510000000000002</v>
      </c>
      <c r="FP118" s="29">
        <f t="shared" si="101"/>
        <v>0.13719999999999999</v>
      </c>
      <c r="FQ118" s="29">
        <f t="shared" si="101"/>
        <v>0.16439999999999999</v>
      </c>
      <c r="FR118" s="29">
        <f t="shared" si="101"/>
        <v>0.19420000000000004</v>
      </c>
      <c r="FS118" s="29">
        <f t="shared" si="101"/>
        <v>0.19220000000000004</v>
      </c>
      <c r="FT118" s="30">
        <f t="shared" si="101"/>
        <v>0.1986</v>
      </c>
      <c r="FU118" s="29">
        <f t="shared" si="101"/>
        <v>0.16520000000000001</v>
      </c>
      <c r="FV118" s="29">
        <f t="shared" si="101"/>
        <v>0.16820000000000002</v>
      </c>
      <c r="FW118" s="29">
        <f t="shared" si="101"/>
        <v>0.19399999999999995</v>
      </c>
      <c r="FX118" s="29">
        <f t="shared" si="101"/>
        <v>0.19930000000000003</v>
      </c>
      <c r="FY118" s="29"/>
      <c r="FZ118" s="45"/>
      <c r="GA118" s="45"/>
      <c r="GB118" s="45"/>
      <c r="GC118" s="45"/>
      <c r="GD118" s="45"/>
      <c r="GE118" s="5"/>
      <c r="GF118" s="5"/>
      <c r="GG118" s="5"/>
      <c r="GH118" s="5"/>
      <c r="GI118" s="5"/>
      <c r="GJ118" s="5"/>
      <c r="GK118" s="5"/>
      <c r="GL118" s="5"/>
      <c r="GM118" s="5"/>
    </row>
    <row r="119" spans="1:204" x14ac:dyDescent="0.2">
      <c r="A119" s="3" t="s">
        <v>406</v>
      </c>
      <c r="B119" s="19" t="s">
        <v>407</v>
      </c>
      <c r="C119" s="29">
        <f t="shared" ref="C119:BN119" si="102">C109</f>
        <v>1.0297000000000001</v>
      </c>
      <c r="D119" s="29">
        <f t="shared" si="102"/>
        <v>1.0297000000000001</v>
      </c>
      <c r="E119" s="29">
        <f t="shared" si="102"/>
        <v>1.0297000000000001</v>
      </c>
      <c r="F119" s="29">
        <f t="shared" si="102"/>
        <v>1.0297000000000001</v>
      </c>
      <c r="G119" s="29">
        <f t="shared" si="102"/>
        <v>1.1261000000000001</v>
      </c>
      <c r="H119" s="29">
        <f t="shared" si="102"/>
        <v>1.1286</v>
      </c>
      <c r="I119" s="29">
        <f t="shared" si="102"/>
        <v>1.0297000000000001</v>
      </c>
      <c r="J119" s="29">
        <f t="shared" si="102"/>
        <v>1.0647</v>
      </c>
      <c r="K119" s="29">
        <f t="shared" si="102"/>
        <v>1.4911000000000001</v>
      </c>
      <c r="L119" s="29">
        <f t="shared" si="102"/>
        <v>1.0470999999999999</v>
      </c>
      <c r="M119" s="29">
        <f t="shared" si="102"/>
        <v>1.0976999999999999</v>
      </c>
      <c r="N119" s="29">
        <f t="shared" si="102"/>
        <v>1.0297000000000001</v>
      </c>
      <c r="O119" s="29">
        <f t="shared" si="102"/>
        <v>1.0297000000000001</v>
      </c>
      <c r="P119" s="29">
        <f t="shared" si="102"/>
        <v>1.9862</v>
      </c>
      <c r="Q119" s="29">
        <f t="shared" si="102"/>
        <v>1.0297000000000001</v>
      </c>
      <c r="R119" s="29">
        <f t="shared" si="102"/>
        <v>1.2138</v>
      </c>
      <c r="S119" s="29">
        <f t="shared" si="102"/>
        <v>1.1008</v>
      </c>
      <c r="T119" s="29">
        <f t="shared" si="102"/>
        <v>2.0512999999999999</v>
      </c>
      <c r="U119" s="29">
        <f t="shared" si="102"/>
        <v>2.371</v>
      </c>
      <c r="V119" s="29">
        <f t="shared" si="102"/>
        <v>1.5788</v>
      </c>
      <c r="W119" s="30">
        <f t="shared" si="102"/>
        <v>2.1032000000000002</v>
      </c>
      <c r="X119" s="29">
        <f t="shared" si="102"/>
        <v>2.3957999999999999</v>
      </c>
      <c r="Y119" s="29">
        <f t="shared" si="102"/>
        <v>1.2294</v>
      </c>
      <c r="Z119" s="29">
        <f t="shared" si="102"/>
        <v>1.607</v>
      </c>
      <c r="AA119" s="29">
        <f t="shared" si="102"/>
        <v>1.0297000000000001</v>
      </c>
      <c r="AB119" s="29">
        <f t="shared" si="102"/>
        <v>1.0297000000000001</v>
      </c>
      <c r="AC119" s="29">
        <f t="shared" si="102"/>
        <v>1.1451</v>
      </c>
      <c r="AD119" s="29">
        <f t="shared" si="102"/>
        <v>1.1174999999999999</v>
      </c>
      <c r="AE119" s="29">
        <f t="shared" si="102"/>
        <v>2.1678999999999999</v>
      </c>
      <c r="AF119" s="29">
        <f t="shared" si="102"/>
        <v>1.9448000000000001</v>
      </c>
      <c r="AG119" s="29">
        <f t="shared" si="102"/>
        <v>1.1519999999999999</v>
      </c>
      <c r="AH119" s="29">
        <f t="shared" si="102"/>
        <v>1.1224000000000001</v>
      </c>
      <c r="AI119" s="29">
        <f t="shared" si="102"/>
        <v>1.383</v>
      </c>
      <c r="AJ119" s="29">
        <f t="shared" si="102"/>
        <v>1.7236</v>
      </c>
      <c r="AK119" s="29">
        <f t="shared" si="102"/>
        <v>1.7861</v>
      </c>
      <c r="AL119" s="29">
        <f t="shared" si="102"/>
        <v>1.5848</v>
      </c>
      <c r="AM119" s="29">
        <f t="shared" si="102"/>
        <v>1.2362</v>
      </c>
      <c r="AN119" s="29">
        <f t="shared" si="102"/>
        <v>1.3265</v>
      </c>
      <c r="AO119" s="29">
        <f t="shared" si="102"/>
        <v>1.0297000000000001</v>
      </c>
      <c r="AP119" s="29">
        <f t="shared" si="102"/>
        <v>1.0297000000000001</v>
      </c>
      <c r="AQ119" s="29">
        <f t="shared" si="102"/>
        <v>1.5753999999999999</v>
      </c>
      <c r="AR119" s="29">
        <f t="shared" si="102"/>
        <v>1.0297000000000001</v>
      </c>
      <c r="AS119" s="29">
        <f t="shared" si="102"/>
        <v>1.0297000000000001</v>
      </c>
      <c r="AT119" s="29">
        <f t="shared" si="102"/>
        <v>1.0506</v>
      </c>
      <c r="AU119" s="29">
        <f t="shared" si="102"/>
        <v>1.4386000000000001</v>
      </c>
      <c r="AV119" s="29">
        <f t="shared" si="102"/>
        <v>1.5088999999999999</v>
      </c>
      <c r="AW119" s="29">
        <f t="shared" si="102"/>
        <v>1.8301000000000001</v>
      </c>
      <c r="AX119" s="29">
        <f t="shared" si="102"/>
        <v>2.3957999999999999</v>
      </c>
      <c r="AY119" s="29">
        <f t="shared" si="102"/>
        <v>1.2197</v>
      </c>
      <c r="AZ119" s="29">
        <f t="shared" si="102"/>
        <v>1.0297000000000001</v>
      </c>
      <c r="BA119" s="29">
        <f t="shared" si="102"/>
        <v>1.0297000000000001</v>
      </c>
      <c r="BB119" s="29">
        <f t="shared" si="102"/>
        <v>1.0297000000000001</v>
      </c>
      <c r="BC119" s="29">
        <f t="shared" si="102"/>
        <v>1.0297000000000001</v>
      </c>
      <c r="BD119" s="29">
        <f t="shared" si="102"/>
        <v>1.0297000000000001</v>
      </c>
      <c r="BE119" s="29">
        <f t="shared" si="102"/>
        <v>1.1002000000000001</v>
      </c>
      <c r="BF119" s="29">
        <f t="shared" si="102"/>
        <v>1.0297000000000001</v>
      </c>
      <c r="BG119" s="29">
        <f t="shared" si="102"/>
        <v>1.1416999999999999</v>
      </c>
      <c r="BH119" s="29">
        <f t="shared" si="102"/>
        <v>1.2031000000000001</v>
      </c>
      <c r="BI119" s="29">
        <f t="shared" si="102"/>
        <v>1.7323</v>
      </c>
      <c r="BJ119" s="29">
        <f t="shared" si="102"/>
        <v>1.0297000000000001</v>
      </c>
      <c r="BK119" s="29">
        <f t="shared" si="102"/>
        <v>1.0297000000000001</v>
      </c>
      <c r="BL119" s="29">
        <f t="shared" si="102"/>
        <v>1.9060999999999999</v>
      </c>
      <c r="BM119" s="29">
        <f t="shared" si="102"/>
        <v>1.5298</v>
      </c>
      <c r="BN119" s="29">
        <f t="shared" si="102"/>
        <v>1.034</v>
      </c>
      <c r="BO119" s="29">
        <f t="shared" ref="BO119:DZ119" si="103">BO109</f>
        <v>1.0928</v>
      </c>
      <c r="BP119" s="29">
        <f t="shared" si="103"/>
        <v>1.8098000000000001</v>
      </c>
      <c r="BQ119" s="29">
        <f t="shared" si="103"/>
        <v>1.0297000000000001</v>
      </c>
      <c r="BR119" s="29">
        <f t="shared" si="103"/>
        <v>1.0297000000000001</v>
      </c>
      <c r="BS119" s="29">
        <f t="shared" si="103"/>
        <v>1.1200000000000001</v>
      </c>
      <c r="BT119" s="29">
        <f t="shared" si="103"/>
        <v>1.3829</v>
      </c>
      <c r="BU119" s="29">
        <f t="shared" si="103"/>
        <v>1.2684</v>
      </c>
      <c r="BV119" s="29">
        <f t="shared" si="103"/>
        <v>1.1104000000000001</v>
      </c>
      <c r="BW119" s="29">
        <f t="shared" si="103"/>
        <v>1.0790999999999999</v>
      </c>
      <c r="BX119" s="29">
        <f t="shared" si="103"/>
        <v>2.2965</v>
      </c>
      <c r="BY119" s="29">
        <f t="shared" si="103"/>
        <v>1.2245999999999999</v>
      </c>
      <c r="BZ119" s="29">
        <f t="shared" si="103"/>
        <v>1.7861</v>
      </c>
      <c r="CA119" s="29">
        <f t="shared" si="103"/>
        <v>1.859</v>
      </c>
      <c r="CB119" s="29">
        <f t="shared" si="103"/>
        <v>1.0297000000000001</v>
      </c>
      <c r="CC119" s="29">
        <f t="shared" si="103"/>
        <v>1.9568000000000001</v>
      </c>
      <c r="CD119" s="29">
        <f t="shared" si="103"/>
        <v>2.3062999999999998</v>
      </c>
      <c r="CE119" s="29">
        <f t="shared" si="103"/>
        <v>1.9651000000000001</v>
      </c>
      <c r="CF119" s="29">
        <f t="shared" si="103"/>
        <v>2.1472000000000002</v>
      </c>
      <c r="CG119" s="29">
        <f t="shared" si="103"/>
        <v>1.964</v>
      </c>
      <c r="CH119" s="29">
        <f t="shared" si="103"/>
        <v>2.1133000000000002</v>
      </c>
      <c r="CI119" s="29">
        <f t="shared" si="103"/>
        <v>1.1826000000000001</v>
      </c>
      <c r="CJ119" s="29">
        <f t="shared" si="103"/>
        <v>1.1200000000000001</v>
      </c>
      <c r="CK119" s="29">
        <f t="shared" si="103"/>
        <v>1.0297000000000001</v>
      </c>
      <c r="CL119" s="29">
        <f t="shared" si="103"/>
        <v>1.1060000000000001</v>
      </c>
      <c r="CM119" s="29">
        <f t="shared" si="103"/>
        <v>1.1789000000000001</v>
      </c>
      <c r="CN119" s="29">
        <f t="shared" si="103"/>
        <v>1.0297000000000001</v>
      </c>
      <c r="CO119" s="29">
        <f t="shared" si="103"/>
        <v>1.0297000000000001</v>
      </c>
      <c r="CP119" s="29">
        <f t="shared" si="103"/>
        <v>1.1182000000000001</v>
      </c>
      <c r="CQ119" s="29">
        <f t="shared" si="103"/>
        <v>1.1076999999999999</v>
      </c>
      <c r="CR119" s="29">
        <f t="shared" si="103"/>
        <v>1.8755999999999999</v>
      </c>
      <c r="CS119" s="29">
        <f t="shared" si="103"/>
        <v>1.4055</v>
      </c>
      <c r="CT119" s="29">
        <f t="shared" si="103"/>
        <v>2.2265000000000001</v>
      </c>
      <c r="CU119" s="29">
        <f t="shared" si="103"/>
        <v>1.2370000000000001</v>
      </c>
      <c r="CV119" s="29">
        <f t="shared" si="103"/>
        <v>2.3913000000000002</v>
      </c>
      <c r="CW119" s="29">
        <f t="shared" si="103"/>
        <v>1.9823999999999999</v>
      </c>
      <c r="CX119" s="29">
        <f t="shared" si="103"/>
        <v>1.2377</v>
      </c>
      <c r="CY119" s="29">
        <f t="shared" si="103"/>
        <v>2.1844000000000001</v>
      </c>
      <c r="CZ119" s="29">
        <f t="shared" si="103"/>
        <v>1.0569</v>
      </c>
      <c r="DA119" s="29">
        <f t="shared" si="103"/>
        <v>1.8684000000000001</v>
      </c>
      <c r="DB119" s="29">
        <f t="shared" si="103"/>
        <v>1.4816</v>
      </c>
      <c r="DC119" s="29">
        <f t="shared" si="103"/>
        <v>1.8989</v>
      </c>
      <c r="DD119" s="29">
        <f t="shared" si="103"/>
        <v>2.0855000000000001</v>
      </c>
      <c r="DE119" s="29">
        <f t="shared" si="103"/>
        <v>1.2541</v>
      </c>
      <c r="DF119" s="29">
        <f t="shared" si="103"/>
        <v>1.0297000000000001</v>
      </c>
      <c r="DG119" s="29">
        <f t="shared" si="103"/>
        <v>2.2629999999999999</v>
      </c>
      <c r="DH119" s="29">
        <f t="shared" si="103"/>
        <v>1.06</v>
      </c>
      <c r="DI119" s="29">
        <f t="shared" si="103"/>
        <v>1.0472999999999999</v>
      </c>
      <c r="DJ119" s="29">
        <f t="shared" si="103"/>
        <v>1.1863999999999999</v>
      </c>
      <c r="DK119" s="29">
        <f t="shared" si="103"/>
        <v>1.3647</v>
      </c>
      <c r="DL119" s="29">
        <f t="shared" si="103"/>
        <v>1.0297000000000001</v>
      </c>
      <c r="DM119" s="29">
        <f t="shared" si="103"/>
        <v>1.5810999999999999</v>
      </c>
      <c r="DN119" s="29">
        <f t="shared" si="103"/>
        <v>1.0972</v>
      </c>
      <c r="DO119" s="29">
        <f t="shared" si="103"/>
        <v>1.0439000000000001</v>
      </c>
      <c r="DP119" s="29">
        <f t="shared" si="103"/>
        <v>1.8352999999999999</v>
      </c>
      <c r="DQ119" s="29">
        <f t="shared" si="103"/>
        <v>1.2298</v>
      </c>
      <c r="DR119" s="29">
        <f t="shared" si="103"/>
        <v>1.1060000000000001</v>
      </c>
      <c r="DS119" s="29">
        <f t="shared" si="103"/>
        <v>1.1667000000000001</v>
      </c>
      <c r="DT119" s="29">
        <f t="shared" si="103"/>
        <v>2.0148000000000001</v>
      </c>
      <c r="DU119" s="29">
        <f t="shared" si="103"/>
        <v>1.3219000000000001</v>
      </c>
      <c r="DV119" s="29">
        <f t="shared" si="103"/>
        <v>1.7834000000000001</v>
      </c>
      <c r="DW119" s="29">
        <f t="shared" si="103"/>
        <v>1.423</v>
      </c>
      <c r="DX119" s="29">
        <f t="shared" si="103"/>
        <v>1.873</v>
      </c>
      <c r="DY119" s="29">
        <f t="shared" si="103"/>
        <v>1.4639</v>
      </c>
      <c r="DZ119" s="29">
        <f t="shared" si="103"/>
        <v>1.1211</v>
      </c>
      <c r="EA119" s="29">
        <f t="shared" ref="EA119:FX119" si="104">EA109</f>
        <v>1.2239</v>
      </c>
      <c r="EB119" s="29">
        <f t="shared" si="104"/>
        <v>1.2133</v>
      </c>
      <c r="EC119" s="29">
        <f t="shared" si="104"/>
        <v>1.516</v>
      </c>
      <c r="ED119" s="29">
        <f t="shared" si="104"/>
        <v>1.0881000000000001</v>
      </c>
      <c r="EE119" s="29">
        <f t="shared" si="104"/>
        <v>1.7778</v>
      </c>
      <c r="EF119" s="29">
        <f t="shared" si="104"/>
        <v>1.0924</v>
      </c>
      <c r="EG119" s="29">
        <f t="shared" si="104"/>
        <v>1.5502</v>
      </c>
      <c r="EH119" s="29">
        <f t="shared" si="104"/>
        <v>1.7654000000000001</v>
      </c>
      <c r="EI119" s="29">
        <f t="shared" si="104"/>
        <v>1.0297000000000001</v>
      </c>
      <c r="EJ119" s="29">
        <f t="shared" si="104"/>
        <v>1.0297000000000001</v>
      </c>
      <c r="EK119" s="29">
        <f t="shared" si="104"/>
        <v>1.1994</v>
      </c>
      <c r="EL119" s="29">
        <f t="shared" si="104"/>
        <v>1.2331000000000001</v>
      </c>
      <c r="EM119" s="29">
        <f t="shared" si="104"/>
        <v>1.2246999999999999</v>
      </c>
      <c r="EN119" s="29">
        <f t="shared" si="104"/>
        <v>1.1178999999999999</v>
      </c>
      <c r="EO119" s="29">
        <f t="shared" si="104"/>
        <v>1.238</v>
      </c>
      <c r="EP119" s="29">
        <f t="shared" si="104"/>
        <v>1.3834</v>
      </c>
      <c r="EQ119" s="29">
        <f t="shared" si="104"/>
        <v>1.0526</v>
      </c>
      <c r="ER119" s="29">
        <f t="shared" si="104"/>
        <v>1.3754999999999999</v>
      </c>
      <c r="ES119" s="29">
        <f t="shared" si="104"/>
        <v>2.1177999999999999</v>
      </c>
      <c r="ET119" s="29">
        <f t="shared" si="104"/>
        <v>2.0722999999999998</v>
      </c>
      <c r="EU119" s="29">
        <f t="shared" si="104"/>
        <v>1.2042999999999999</v>
      </c>
      <c r="EV119" s="29">
        <f t="shared" si="104"/>
        <v>2.3363999999999998</v>
      </c>
      <c r="EW119" s="29">
        <f t="shared" si="104"/>
        <v>1.1675</v>
      </c>
      <c r="EX119" s="29">
        <f t="shared" si="104"/>
        <v>1.6216999999999999</v>
      </c>
      <c r="EY119" s="29">
        <f t="shared" si="104"/>
        <v>1.1455</v>
      </c>
      <c r="EZ119" s="29">
        <f t="shared" si="104"/>
        <v>2.1276000000000002</v>
      </c>
      <c r="FA119" s="29">
        <f t="shared" si="104"/>
        <v>1.0429999999999999</v>
      </c>
      <c r="FB119" s="29">
        <f t="shared" si="104"/>
        <v>1.3891</v>
      </c>
      <c r="FC119" s="29">
        <f t="shared" si="104"/>
        <v>1.0499000000000001</v>
      </c>
      <c r="FD119" s="29">
        <f t="shared" si="104"/>
        <v>1.4202999999999999</v>
      </c>
      <c r="FE119" s="29">
        <f t="shared" si="104"/>
        <v>2.1716000000000002</v>
      </c>
      <c r="FF119" s="29">
        <f t="shared" si="104"/>
        <v>1.8587</v>
      </c>
      <c r="FG119" s="29">
        <f t="shared" si="104"/>
        <v>2.1444999999999999</v>
      </c>
      <c r="FH119" s="29">
        <f t="shared" si="104"/>
        <v>2.2494999999999998</v>
      </c>
      <c r="FI119" s="29">
        <f t="shared" si="104"/>
        <v>1.0798000000000001</v>
      </c>
      <c r="FJ119" s="29">
        <f t="shared" si="104"/>
        <v>1.0786</v>
      </c>
      <c r="FK119" s="29">
        <f t="shared" si="104"/>
        <v>1.0599000000000001</v>
      </c>
      <c r="FL119" s="29">
        <f t="shared" si="104"/>
        <v>1.0297000000000001</v>
      </c>
      <c r="FM119" s="29">
        <f t="shared" si="104"/>
        <v>1.0392999999999999</v>
      </c>
      <c r="FN119" s="29">
        <f t="shared" si="104"/>
        <v>1.0297000000000001</v>
      </c>
      <c r="FO119" s="29">
        <f t="shared" si="104"/>
        <v>1.1176999999999999</v>
      </c>
      <c r="FP119" s="29">
        <f t="shared" si="104"/>
        <v>1.0558000000000001</v>
      </c>
      <c r="FQ119" s="29">
        <f t="shared" si="104"/>
        <v>1.1687000000000001</v>
      </c>
      <c r="FR119" s="29">
        <f t="shared" si="104"/>
        <v>2.0103</v>
      </c>
      <c r="FS119" s="29">
        <f t="shared" si="104"/>
        <v>1.8895</v>
      </c>
      <c r="FT119" s="30">
        <f t="shared" si="104"/>
        <v>2.2694000000000001</v>
      </c>
      <c r="FU119" s="29">
        <f t="shared" si="104"/>
        <v>1.1739999999999999</v>
      </c>
      <c r="FV119" s="29">
        <f t="shared" si="104"/>
        <v>1.1939</v>
      </c>
      <c r="FW119" s="29">
        <f t="shared" si="104"/>
        <v>1.9993000000000001</v>
      </c>
      <c r="FX119" s="29">
        <f t="shared" si="104"/>
        <v>2.3081999999999998</v>
      </c>
      <c r="FY119" s="106"/>
      <c r="FZ119" s="29"/>
      <c r="GA119" s="29"/>
      <c r="GB119" s="29"/>
      <c r="GC119" s="29"/>
      <c r="GD119" s="29"/>
      <c r="GE119" s="105"/>
      <c r="GF119" s="105"/>
      <c r="GG119" s="5"/>
      <c r="GH119" s="5"/>
      <c r="GI119" s="5"/>
      <c r="GJ119" s="5"/>
      <c r="GK119" s="5"/>
      <c r="GL119" s="5"/>
      <c r="GM119" s="5"/>
    </row>
    <row r="120" spans="1:204" x14ac:dyDescent="0.2">
      <c r="A120" s="3" t="s">
        <v>408</v>
      </c>
      <c r="B120" s="2" t="s">
        <v>395</v>
      </c>
      <c r="C120" s="108">
        <f>ROUND(((C114*C115*C116)+(C118*C117))*C119,8)</f>
        <v>7341.6766172999996</v>
      </c>
      <c r="D120" s="108">
        <f t="shared" ref="D120:BO120" si="105">ROUND(((D114*D115*D116)+(D118*D117))*D119,8)</f>
        <v>7362.9258603300004</v>
      </c>
      <c r="E120" s="108">
        <f t="shared" si="105"/>
        <v>7281.4432473999996</v>
      </c>
      <c r="F120" s="108">
        <f t="shared" si="105"/>
        <v>7291.84163051</v>
      </c>
      <c r="G120" s="108">
        <f t="shared" si="105"/>
        <v>7907.6502104199999</v>
      </c>
      <c r="H120" s="108">
        <f t="shared" si="105"/>
        <v>7873.87017406</v>
      </c>
      <c r="I120" s="108">
        <f t="shared" si="105"/>
        <v>7289.7423343</v>
      </c>
      <c r="J120" s="108">
        <f t="shared" si="105"/>
        <v>7055.3934098</v>
      </c>
      <c r="K120" s="108">
        <f t="shared" si="105"/>
        <v>9675.0615191699999</v>
      </c>
      <c r="L120" s="108">
        <f t="shared" si="105"/>
        <v>7540.2945458200002</v>
      </c>
      <c r="M120" s="108">
        <f t="shared" si="105"/>
        <v>7884.9965977000002</v>
      </c>
      <c r="N120" s="108">
        <f t="shared" si="105"/>
        <v>7579.32381541</v>
      </c>
      <c r="O120" s="108">
        <f t="shared" si="105"/>
        <v>7404.5328812300004</v>
      </c>
      <c r="P120" s="108">
        <f t="shared" si="105"/>
        <v>13838.15701062</v>
      </c>
      <c r="Q120" s="108">
        <f t="shared" si="105"/>
        <v>7468.3505051100001</v>
      </c>
      <c r="R120" s="108">
        <f t="shared" si="105"/>
        <v>8491.34554235</v>
      </c>
      <c r="S120" s="108">
        <f t="shared" si="105"/>
        <v>7568.4527414200002</v>
      </c>
      <c r="T120" s="108">
        <f t="shared" si="105"/>
        <v>13000.69481404</v>
      </c>
      <c r="U120" s="108">
        <f t="shared" si="105"/>
        <v>14919.0764998</v>
      </c>
      <c r="V120" s="108">
        <f t="shared" si="105"/>
        <v>10004.464973890001</v>
      </c>
      <c r="W120" s="65">
        <f t="shared" si="105"/>
        <v>13238.08483537</v>
      </c>
      <c r="X120" s="108">
        <f t="shared" si="105"/>
        <v>15063.31995456</v>
      </c>
      <c r="Y120" s="108">
        <f t="shared" si="105"/>
        <v>7737.65139189</v>
      </c>
      <c r="Z120" s="108">
        <f t="shared" si="105"/>
        <v>9965.0726368399992</v>
      </c>
      <c r="AA120" s="108">
        <f t="shared" si="105"/>
        <v>7426.9274178699998</v>
      </c>
      <c r="AB120" s="108">
        <f t="shared" si="105"/>
        <v>7594.5130573400002</v>
      </c>
      <c r="AC120" s="108">
        <f t="shared" si="105"/>
        <v>7813.85176761</v>
      </c>
      <c r="AD120" s="108">
        <f t="shared" si="105"/>
        <v>7519.7809350300004</v>
      </c>
      <c r="AE120" s="108">
        <f t="shared" si="105"/>
        <v>13561.38209383</v>
      </c>
      <c r="AF120" s="108">
        <f t="shared" si="105"/>
        <v>12682.453110779999</v>
      </c>
      <c r="AG120" s="108">
        <f t="shared" si="105"/>
        <v>8089.57481766</v>
      </c>
      <c r="AH120" s="108">
        <f t="shared" si="105"/>
        <v>7296.8810172900003</v>
      </c>
      <c r="AI120" s="108">
        <f t="shared" si="105"/>
        <v>8909.8556222999996</v>
      </c>
      <c r="AJ120" s="108">
        <f t="shared" si="105"/>
        <v>11186.20858927</v>
      </c>
      <c r="AK120" s="108">
        <f t="shared" si="105"/>
        <v>11401.23369329</v>
      </c>
      <c r="AL120" s="108">
        <f t="shared" si="105"/>
        <v>10203.517625349999</v>
      </c>
      <c r="AM120" s="108">
        <f t="shared" si="105"/>
        <v>8022.9913262800001</v>
      </c>
      <c r="AN120" s="108">
        <f t="shared" si="105"/>
        <v>8826.7721535599994</v>
      </c>
      <c r="AO120" s="108">
        <f t="shared" si="105"/>
        <v>7162.7986771100004</v>
      </c>
      <c r="AP120" s="108">
        <f t="shared" si="105"/>
        <v>7479.4478361399997</v>
      </c>
      <c r="AQ120" s="108">
        <f t="shared" si="105"/>
        <v>10639.012361749999</v>
      </c>
      <c r="AR120" s="108">
        <f t="shared" si="105"/>
        <v>7484.9965016599999</v>
      </c>
      <c r="AS120" s="108">
        <f t="shared" si="105"/>
        <v>7849.0398477500003</v>
      </c>
      <c r="AT120" s="108">
        <f t="shared" si="105"/>
        <v>7579.8981604999999</v>
      </c>
      <c r="AU120" s="108">
        <f t="shared" si="105"/>
        <v>10064.742466309999</v>
      </c>
      <c r="AV120" s="108">
        <f t="shared" si="105"/>
        <v>10441.72891915</v>
      </c>
      <c r="AW120" s="108">
        <f t="shared" si="105"/>
        <v>12686.055179139999</v>
      </c>
      <c r="AX120" s="108">
        <f t="shared" si="105"/>
        <v>16203.399855359999</v>
      </c>
      <c r="AY120" s="108">
        <f t="shared" si="105"/>
        <v>8471.1079007699991</v>
      </c>
      <c r="AZ120" s="108">
        <f t="shared" si="105"/>
        <v>7252.4234201999998</v>
      </c>
      <c r="BA120" s="108">
        <f t="shared" si="105"/>
        <v>7086.9689587800003</v>
      </c>
      <c r="BB120" s="108">
        <f t="shared" si="105"/>
        <v>7140.1380497700002</v>
      </c>
      <c r="BC120" s="108">
        <f t="shared" si="105"/>
        <v>7268.5985465699996</v>
      </c>
      <c r="BD120" s="108">
        <f t="shared" si="105"/>
        <v>7242.6369230800001</v>
      </c>
      <c r="BE120" s="108">
        <f t="shared" si="105"/>
        <v>7710.3096900299997</v>
      </c>
      <c r="BF120" s="108">
        <f t="shared" si="105"/>
        <v>7316.0442350699996</v>
      </c>
      <c r="BG120" s="108">
        <f t="shared" si="105"/>
        <v>7893.9915891600003</v>
      </c>
      <c r="BH120" s="108">
        <f t="shared" si="105"/>
        <v>8371.3153710299994</v>
      </c>
      <c r="BI120" s="108">
        <f t="shared" si="105"/>
        <v>11777.596214269999</v>
      </c>
      <c r="BJ120" s="108">
        <f t="shared" si="105"/>
        <v>7351.86531603</v>
      </c>
      <c r="BK120" s="108">
        <f t="shared" si="105"/>
        <v>7260.8855949500003</v>
      </c>
      <c r="BL120" s="108">
        <f t="shared" si="105"/>
        <v>12834.131816319999</v>
      </c>
      <c r="BM120" s="108">
        <f t="shared" si="105"/>
        <v>10317.88440379</v>
      </c>
      <c r="BN120" s="108">
        <f t="shared" si="105"/>
        <v>6970.9844849900001</v>
      </c>
      <c r="BO120" s="108">
        <f t="shared" si="105"/>
        <v>7256.0747597600002</v>
      </c>
      <c r="BP120" s="108">
        <f t="shared" ref="BP120:EA120" si="106">ROUND(((BP114*BP115*BP116)+(BP118*BP117))*BP119,8)</f>
        <v>11848.6140338</v>
      </c>
      <c r="BQ120" s="108">
        <f t="shared" si="106"/>
        <v>7781.3602300499997</v>
      </c>
      <c r="BR120" s="108">
        <f t="shared" si="106"/>
        <v>7219.9137583000002</v>
      </c>
      <c r="BS120" s="108">
        <f t="shared" si="106"/>
        <v>7855.8361932799999</v>
      </c>
      <c r="BT120" s="108">
        <f t="shared" si="106"/>
        <v>9813.9544033799993</v>
      </c>
      <c r="BU120" s="108">
        <f t="shared" si="106"/>
        <v>9002.7627553599996</v>
      </c>
      <c r="BV120" s="108">
        <f t="shared" si="106"/>
        <v>7667.0526991999996</v>
      </c>
      <c r="BW120" s="108">
        <f t="shared" si="106"/>
        <v>7619.7920045199999</v>
      </c>
      <c r="BX120" s="108">
        <f t="shared" si="106"/>
        <v>16028.57863122</v>
      </c>
      <c r="BY120" s="108">
        <f t="shared" si="106"/>
        <v>7786.2041983099998</v>
      </c>
      <c r="BZ120" s="108">
        <f t="shared" si="106"/>
        <v>11194.59256467</v>
      </c>
      <c r="CA120" s="108">
        <f t="shared" si="106"/>
        <v>12500.53899522</v>
      </c>
      <c r="CB120" s="108">
        <f t="shared" si="106"/>
        <v>7418.4125154800004</v>
      </c>
      <c r="CC120" s="108">
        <f t="shared" si="106"/>
        <v>12224.68215773</v>
      </c>
      <c r="CD120" s="108">
        <f t="shared" si="106"/>
        <v>14183.171358240001</v>
      </c>
      <c r="CE120" s="108">
        <f t="shared" si="106"/>
        <v>12389.63176522</v>
      </c>
      <c r="CF120" s="108">
        <f t="shared" si="106"/>
        <v>13144.532275019999</v>
      </c>
      <c r="CG120" s="108">
        <f t="shared" si="106"/>
        <v>12392.21436064</v>
      </c>
      <c r="CH120" s="108">
        <f t="shared" si="106"/>
        <v>13331.828796760001</v>
      </c>
      <c r="CI120" s="108">
        <f t="shared" si="106"/>
        <v>7481.7152676400001</v>
      </c>
      <c r="CJ120" s="108">
        <f t="shared" si="106"/>
        <v>7709.5655419799996</v>
      </c>
      <c r="CK120" s="108">
        <f t="shared" si="106"/>
        <v>7494.6983892899998</v>
      </c>
      <c r="CL120" s="108">
        <f t="shared" si="106"/>
        <v>7892.2873105999997</v>
      </c>
      <c r="CM120" s="108">
        <f t="shared" si="106"/>
        <v>8313.4480735100005</v>
      </c>
      <c r="CN120" s="108">
        <f t="shared" si="106"/>
        <v>7144.5083136200001</v>
      </c>
      <c r="CO120" s="108">
        <f t="shared" si="106"/>
        <v>7131.4931675899998</v>
      </c>
      <c r="CP120" s="108">
        <f t="shared" si="106"/>
        <v>7917.8690788900003</v>
      </c>
      <c r="CQ120" s="108">
        <f t="shared" si="106"/>
        <v>7493.2902682800004</v>
      </c>
      <c r="CR120" s="108">
        <f t="shared" si="106"/>
        <v>12169.59344379</v>
      </c>
      <c r="CS120" s="108">
        <f t="shared" si="106"/>
        <v>9191.2203602699992</v>
      </c>
      <c r="CT120" s="108">
        <f t="shared" si="106"/>
        <v>14012.19028024</v>
      </c>
      <c r="CU120" s="108">
        <f t="shared" si="106"/>
        <v>7444.47705107</v>
      </c>
      <c r="CV120" s="108">
        <f t="shared" si="106"/>
        <v>14363.65866171</v>
      </c>
      <c r="CW120" s="108">
        <f t="shared" si="106"/>
        <v>12860.06232572</v>
      </c>
      <c r="CX120" s="108">
        <f t="shared" si="106"/>
        <v>8227.1942479099998</v>
      </c>
      <c r="CY120" s="108">
        <f t="shared" si="106"/>
        <v>13852.30220706</v>
      </c>
      <c r="CZ120" s="108">
        <f t="shared" si="106"/>
        <v>7156.2957090800001</v>
      </c>
      <c r="DA120" s="108">
        <f t="shared" si="106"/>
        <v>12194.93029111</v>
      </c>
      <c r="DB120" s="108">
        <f t="shared" si="106"/>
        <v>9901.7893926699999</v>
      </c>
      <c r="DC120" s="108">
        <f t="shared" si="106"/>
        <v>12493.78473924</v>
      </c>
      <c r="DD120" s="108">
        <f t="shared" si="106"/>
        <v>13656.41096247</v>
      </c>
      <c r="DE120" s="108">
        <f t="shared" si="106"/>
        <v>8354.1582815399997</v>
      </c>
      <c r="DF120" s="108">
        <f t="shared" si="106"/>
        <v>6923.5083382700004</v>
      </c>
      <c r="DG120" s="108">
        <f t="shared" si="106"/>
        <v>15126.911208269999</v>
      </c>
      <c r="DH120" s="108">
        <f t="shared" si="106"/>
        <v>7040.9080910700004</v>
      </c>
      <c r="DI120" s="108">
        <f t="shared" si="106"/>
        <v>7018.3286518200002</v>
      </c>
      <c r="DJ120" s="108">
        <f t="shared" si="106"/>
        <v>7976.2465253099999</v>
      </c>
      <c r="DK120" s="108">
        <f t="shared" si="106"/>
        <v>9092.5533603399999</v>
      </c>
      <c r="DL120" s="108">
        <f t="shared" si="106"/>
        <v>7330.6675744200002</v>
      </c>
      <c r="DM120" s="108">
        <f t="shared" si="106"/>
        <v>10963.04929571</v>
      </c>
      <c r="DN120" s="108">
        <f t="shared" si="106"/>
        <v>7568.4536276600002</v>
      </c>
      <c r="DO120" s="108">
        <f t="shared" si="106"/>
        <v>7249.7619597000003</v>
      </c>
      <c r="DP120" s="108">
        <f t="shared" si="106"/>
        <v>12456.75763899</v>
      </c>
      <c r="DQ120" s="108">
        <f t="shared" si="106"/>
        <v>8345.3796327700002</v>
      </c>
      <c r="DR120" s="108">
        <f t="shared" si="106"/>
        <v>7376.2764349999998</v>
      </c>
      <c r="DS120" s="108">
        <f t="shared" si="106"/>
        <v>7701.75274601</v>
      </c>
      <c r="DT120" s="108">
        <f t="shared" si="106"/>
        <v>13243.56222636</v>
      </c>
      <c r="DU120" s="108">
        <f t="shared" si="106"/>
        <v>8654.0149045500002</v>
      </c>
      <c r="DV120" s="108">
        <f t="shared" si="106"/>
        <v>11641.90969407</v>
      </c>
      <c r="DW120" s="108">
        <f t="shared" si="106"/>
        <v>9374.2833710699997</v>
      </c>
      <c r="DX120" s="108">
        <f t="shared" si="106"/>
        <v>13901.09577265</v>
      </c>
      <c r="DY120" s="108">
        <f t="shared" si="106"/>
        <v>10731.320998699999</v>
      </c>
      <c r="DZ120" s="108">
        <f t="shared" si="106"/>
        <v>7992.13487962</v>
      </c>
      <c r="EA120" s="108">
        <f t="shared" si="106"/>
        <v>8571.5993829599993</v>
      </c>
      <c r="EB120" s="108">
        <f t="shared" ref="EB120:FX120" si="107">ROUND(((EB114*EB115*EB116)+(EB118*EB117))*EB119,8)</f>
        <v>7906.9879014500002</v>
      </c>
      <c r="EC120" s="108">
        <f t="shared" si="107"/>
        <v>9556.2445756899997</v>
      </c>
      <c r="ED120" s="108">
        <f t="shared" si="107"/>
        <v>10099.688123239999</v>
      </c>
      <c r="EE120" s="108">
        <f t="shared" si="107"/>
        <v>11185.495614490001</v>
      </c>
      <c r="EF120" s="108">
        <f t="shared" si="107"/>
        <v>7231.2308041599999</v>
      </c>
      <c r="EG120" s="108">
        <f t="shared" si="107"/>
        <v>9523.2067558100007</v>
      </c>
      <c r="EH120" s="108">
        <f t="shared" si="107"/>
        <v>11099.111506990001</v>
      </c>
      <c r="EI120" s="108">
        <f t="shared" si="107"/>
        <v>7084.2148587299998</v>
      </c>
      <c r="EJ120" s="108">
        <f t="shared" si="107"/>
        <v>7016.46657246</v>
      </c>
      <c r="EK120" s="108">
        <f t="shared" si="107"/>
        <v>7877.4586942899996</v>
      </c>
      <c r="EL120" s="108">
        <f t="shared" si="107"/>
        <v>7972.9489640700003</v>
      </c>
      <c r="EM120" s="108">
        <f t="shared" si="107"/>
        <v>8022.09243685</v>
      </c>
      <c r="EN120" s="108">
        <f t="shared" si="107"/>
        <v>7342.3240946300002</v>
      </c>
      <c r="EO120" s="108">
        <f t="shared" si="107"/>
        <v>8052.6809936700001</v>
      </c>
      <c r="EP120" s="108">
        <f t="shared" si="107"/>
        <v>9898.3437742099995</v>
      </c>
      <c r="EQ120" s="108">
        <f t="shared" si="107"/>
        <v>7717.5457505000004</v>
      </c>
      <c r="ER120" s="108">
        <f t="shared" si="107"/>
        <v>9835.7063266700006</v>
      </c>
      <c r="ES120" s="108">
        <f t="shared" si="107"/>
        <v>13410.80968547</v>
      </c>
      <c r="ET120" s="108">
        <f t="shared" si="107"/>
        <v>13346.51849687</v>
      </c>
      <c r="EU120" s="108">
        <f t="shared" si="107"/>
        <v>7706.5872474400003</v>
      </c>
      <c r="EV120" s="108">
        <f t="shared" si="107"/>
        <v>15859.68786817</v>
      </c>
      <c r="EW120" s="108">
        <f t="shared" si="107"/>
        <v>10397.050091319999</v>
      </c>
      <c r="EX120" s="108">
        <f t="shared" si="107"/>
        <v>11460.30922854</v>
      </c>
      <c r="EY120" s="108">
        <f t="shared" si="107"/>
        <v>7461.6248784999998</v>
      </c>
      <c r="EZ120" s="108">
        <f t="shared" si="107"/>
        <v>13696.788982710001</v>
      </c>
      <c r="FA120" s="108">
        <f t="shared" si="107"/>
        <v>7916.7568065300002</v>
      </c>
      <c r="FB120" s="108">
        <f t="shared" si="107"/>
        <v>9233.7063101900003</v>
      </c>
      <c r="FC120" s="108">
        <f t="shared" si="107"/>
        <v>7294.1937426599998</v>
      </c>
      <c r="FD120" s="108">
        <f t="shared" si="107"/>
        <v>9439.6597151799997</v>
      </c>
      <c r="FE120" s="108">
        <f t="shared" si="107"/>
        <v>14082.832165690001</v>
      </c>
      <c r="FF120" s="108">
        <f t="shared" si="107"/>
        <v>12230.15267118</v>
      </c>
      <c r="FG120" s="108">
        <f t="shared" si="107"/>
        <v>14215.59288882</v>
      </c>
      <c r="FH120" s="108">
        <f t="shared" si="107"/>
        <v>14500.176371830001</v>
      </c>
      <c r="FI120" s="108">
        <f t="shared" si="107"/>
        <v>7381.1365753199998</v>
      </c>
      <c r="FJ120" s="108">
        <f t="shared" si="107"/>
        <v>7328.8229614600004</v>
      </c>
      <c r="FK120" s="108">
        <f t="shared" si="107"/>
        <v>7301.48653474</v>
      </c>
      <c r="FL120" s="108">
        <f t="shared" si="107"/>
        <v>7053.2232626599998</v>
      </c>
      <c r="FM120" s="108">
        <f t="shared" si="107"/>
        <v>7117.7546776400004</v>
      </c>
      <c r="FN120" s="108">
        <f t="shared" si="107"/>
        <v>7125.3320029699998</v>
      </c>
      <c r="FO120" s="108">
        <f t="shared" si="107"/>
        <v>7616.6134485599996</v>
      </c>
      <c r="FP120" s="108">
        <f t="shared" si="107"/>
        <v>7382.1802720100004</v>
      </c>
      <c r="FQ120" s="108">
        <f t="shared" si="107"/>
        <v>7906.5705908500004</v>
      </c>
      <c r="FR120" s="108">
        <f t="shared" si="107"/>
        <v>13349.17222122</v>
      </c>
      <c r="FS120" s="108">
        <f t="shared" si="107"/>
        <v>12541.14276793</v>
      </c>
      <c r="FT120" s="65">
        <f t="shared" si="107"/>
        <v>15039.53656174</v>
      </c>
      <c r="FU120" s="108">
        <f t="shared" si="107"/>
        <v>8110.7451506400002</v>
      </c>
      <c r="FV120" s="108">
        <f t="shared" si="107"/>
        <v>7954.3899404800004</v>
      </c>
      <c r="FW120" s="108">
        <f t="shared" si="107"/>
        <v>13266.87347764</v>
      </c>
      <c r="FX120" s="108">
        <f t="shared" si="107"/>
        <v>15845.53926243</v>
      </c>
      <c r="FY120" s="45"/>
      <c r="FZ120" s="29"/>
      <c r="GA120" s="29"/>
      <c r="GB120" s="45"/>
      <c r="GC120" s="45"/>
      <c r="GD120" s="45"/>
      <c r="GE120" s="5"/>
      <c r="GF120" s="5"/>
      <c r="GG120" s="5"/>
      <c r="GH120" s="5"/>
      <c r="GI120" s="5"/>
      <c r="GJ120" s="5"/>
      <c r="GK120" s="5"/>
      <c r="GL120" s="5"/>
      <c r="GM120" s="5"/>
    </row>
    <row r="121" spans="1:204" x14ac:dyDescent="0.2">
      <c r="A121" s="8"/>
      <c r="B121" s="2" t="s">
        <v>409</v>
      </c>
      <c r="C121" s="5">
        <f>ROUND(C120,2)</f>
        <v>7341.68</v>
      </c>
      <c r="D121" s="5">
        <f t="shared" ref="D121:BO121" si="108">ROUND(D120,2)</f>
        <v>7362.93</v>
      </c>
      <c r="E121" s="5">
        <f t="shared" si="108"/>
        <v>7281.44</v>
      </c>
      <c r="F121" s="5">
        <f t="shared" si="108"/>
        <v>7291.84</v>
      </c>
      <c r="G121" s="5">
        <f t="shared" si="108"/>
        <v>7907.65</v>
      </c>
      <c r="H121" s="5">
        <f t="shared" si="108"/>
        <v>7873.87</v>
      </c>
      <c r="I121" s="5">
        <f t="shared" si="108"/>
        <v>7289.74</v>
      </c>
      <c r="J121" s="5">
        <f t="shared" si="108"/>
        <v>7055.39</v>
      </c>
      <c r="K121" s="5">
        <f t="shared" si="108"/>
        <v>9675.06</v>
      </c>
      <c r="L121" s="5">
        <f t="shared" si="108"/>
        <v>7540.29</v>
      </c>
      <c r="M121" s="5">
        <f t="shared" si="108"/>
        <v>7885</v>
      </c>
      <c r="N121" s="5">
        <f t="shared" si="108"/>
        <v>7579.32</v>
      </c>
      <c r="O121" s="5">
        <f t="shared" si="108"/>
        <v>7404.53</v>
      </c>
      <c r="P121" s="5">
        <f t="shared" si="108"/>
        <v>13838.16</v>
      </c>
      <c r="Q121" s="5">
        <f t="shared" si="108"/>
        <v>7468.35</v>
      </c>
      <c r="R121" s="5">
        <f t="shared" si="108"/>
        <v>8491.35</v>
      </c>
      <c r="S121" s="5">
        <f t="shared" si="108"/>
        <v>7568.45</v>
      </c>
      <c r="T121" s="5">
        <f t="shared" si="108"/>
        <v>13000.69</v>
      </c>
      <c r="U121" s="5">
        <f t="shared" si="108"/>
        <v>14919.08</v>
      </c>
      <c r="V121" s="5">
        <f t="shared" si="108"/>
        <v>10004.459999999999</v>
      </c>
      <c r="W121" s="5">
        <f t="shared" si="108"/>
        <v>13238.08</v>
      </c>
      <c r="X121" s="5">
        <f t="shared" si="108"/>
        <v>15063.32</v>
      </c>
      <c r="Y121" s="5">
        <f t="shared" si="108"/>
        <v>7737.65</v>
      </c>
      <c r="Z121" s="5">
        <f t="shared" si="108"/>
        <v>9965.07</v>
      </c>
      <c r="AA121" s="5">
        <f t="shared" si="108"/>
        <v>7426.93</v>
      </c>
      <c r="AB121" s="5">
        <f t="shared" si="108"/>
        <v>7594.51</v>
      </c>
      <c r="AC121" s="5">
        <f t="shared" si="108"/>
        <v>7813.85</v>
      </c>
      <c r="AD121" s="5">
        <f t="shared" si="108"/>
        <v>7519.78</v>
      </c>
      <c r="AE121" s="5">
        <f t="shared" si="108"/>
        <v>13561.38</v>
      </c>
      <c r="AF121" s="5">
        <f t="shared" si="108"/>
        <v>12682.45</v>
      </c>
      <c r="AG121" s="5">
        <f t="shared" si="108"/>
        <v>8089.57</v>
      </c>
      <c r="AH121" s="5">
        <f t="shared" si="108"/>
        <v>7296.88</v>
      </c>
      <c r="AI121" s="5">
        <f t="shared" si="108"/>
        <v>8909.86</v>
      </c>
      <c r="AJ121" s="5">
        <f t="shared" si="108"/>
        <v>11186.21</v>
      </c>
      <c r="AK121" s="5">
        <f t="shared" si="108"/>
        <v>11401.23</v>
      </c>
      <c r="AL121" s="5">
        <f t="shared" si="108"/>
        <v>10203.52</v>
      </c>
      <c r="AM121" s="5">
        <f t="shared" si="108"/>
        <v>8022.99</v>
      </c>
      <c r="AN121" s="5">
        <f t="shared" si="108"/>
        <v>8826.77</v>
      </c>
      <c r="AO121" s="5">
        <f t="shared" si="108"/>
        <v>7162.8</v>
      </c>
      <c r="AP121" s="5">
        <f t="shared" si="108"/>
        <v>7479.45</v>
      </c>
      <c r="AQ121" s="5">
        <f t="shared" si="108"/>
        <v>10639.01</v>
      </c>
      <c r="AR121" s="5">
        <f t="shared" si="108"/>
        <v>7485</v>
      </c>
      <c r="AS121" s="5">
        <f t="shared" si="108"/>
        <v>7849.04</v>
      </c>
      <c r="AT121" s="5">
        <f t="shared" si="108"/>
        <v>7579.9</v>
      </c>
      <c r="AU121" s="5">
        <f t="shared" si="108"/>
        <v>10064.74</v>
      </c>
      <c r="AV121" s="5">
        <f t="shared" si="108"/>
        <v>10441.73</v>
      </c>
      <c r="AW121" s="5">
        <f t="shared" si="108"/>
        <v>12686.06</v>
      </c>
      <c r="AX121" s="5">
        <f t="shared" si="108"/>
        <v>16203.4</v>
      </c>
      <c r="AY121" s="5">
        <f t="shared" si="108"/>
        <v>8471.11</v>
      </c>
      <c r="AZ121" s="5">
        <f t="shared" si="108"/>
        <v>7252.42</v>
      </c>
      <c r="BA121" s="5">
        <f t="shared" si="108"/>
        <v>7086.97</v>
      </c>
      <c r="BB121" s="5">
        <f t="shared" si="108"/>
        <v>7140.14</v>
      </c>
      <c r="BC121" s="5">
        <f t="shared" si="108"/>
        <v>7268.6</v>
      </c>
      <c r="BD121" s="5">
        <f t="shared" si="108"/>
        <v>7242.64</v>
      </c>
      <c r="BE121" s="5">
        <f t="shared" si="108"/>
        <v>7710.31</v>
      </c>
      <c r="BF121" s="5">
        <f t="shared" si="108"/>
        <v>7316.04</v>
      </c>
      <c r="BG121" s="5">
        <f t="shared" si="108"/>
        <v>7893.99</v>
      </c>
      <c r="BH121" s="5">
        <f t="shared" si="108"/>
        <v>8371.32</v>
      </c>
      <c r="BI121" s="5">
        <f t="shared" si="108"/>
        <v>11777.6</v>
      </c>
      <c r="BJ121" s="5">
        <f t="shared" si="108"/>
        <v>7351.87</v>
      </c>
      <c r="BK121" s="5">
        <f t="shared" si="108"/>
        <v>7260.89</v>
      </c>
      <c r="BL121" s="5">
        <f t="shared" si="108"/>
        <v>12834.13</v>
      </c>
      <c r="BM121" s="5">
        <f t="shared" si="108"/>
        <v>10317.879999999999</v>
      </c>
      <c r="BN121" s="5">
        <f t="shared" si="108"/>
        <v>6970.98</v>
      </c>
      <c r="BO121" s="5">
        <f t="shared" si="108"/>
        <v>7256.07</v>
      </c>
      <c r="BP121" s="5">
        <f t="shared" ref="BP121:EA121" si="109">ROUND(BP120,2)</f>
        <v>11848.61</v>
      </c>
      <c r="BQ121" s="5">
        <f t="shared" si="109"/>
        <v>7781.36</v>
      </c>
      <c r="BR121" s="5">
        <f t="shared" si="109"/>
        <v>7219.91</v>
      </c>
      <c r="BS121" s="5">
        <f t="shared" si="109"/>
        <v>7855.84</v>
      </c>
      <c r="BT121" s="5">
        <f t="shared" si="109"/>
        <v>9813.9500000000007</v>
      </c>
      <c r="BU121" s="5">
        <f t="shared" si="109"/>
        <v>9002.76</v>
      </c>
      <c r="BV121" s="5">
        <f t="shared" si="109"/>
        <v>7667.05</v>
      </c>
      <c r="BW121" s="5">
        <f t="shared" si="109"/>
        <v>7619.79</v>
      </c>
      <c r="BX121" s="5">
        <f t="shared" si="109"/>
        <v>16028.58</v>
      </c>
      <c r="BY121" s="5">
        <f t="shared" si="109"/>
        <v>7786.2</v>
      </c>
      <c r="BZ121" s="5">
        <f t="shared" si="109"/>
        <v>11194.59</v>
      </c>
      <c r="CA121" s="5">
        <f t="shared" si="109"/>
        <v>12500.54</v>
      </c>
      <c r="CB121" s="5">
        <f t="shared" si="109"/>
        <v>7418.41</v>
      </c>
      <c r="CC121" s="5">
        <f t="shared" si="109"/>
        <v>12224.68</v>
      </c>
      <c r="CD121" s="5">
        <f t="shared" si="109"/>
        <v>14183.17</v>
      </c>
      <c r="CE121" s="5">
        <f t="shared" si="109"/>
        <v>12389.63</v>
      </c>
      <c r="CF121" s="5">
        <f t="shared" si="109"/>
        <v>13144.53</v>
      </c>
      <c r="CG121" s="5">
        <f t="shared" si="109"/>
        <v>12392.21</v>
      </c>
      <c r="CH121" s="5">
        <f t="shared" si="109"/>
        <v>13331.83</v>
      </c>
      <c r="CI121" s="5">
        <f t="shared" si="109"/>
        <v>7481.72</v>
      </c>
      <c r="CJ121" s="5">
        <f t="shared" si="109"/>
        <v>7709.57</v>
      </c>
      <c r="CK121" s="5">
        <f t="shared" si="109"/>
        <v>7494.7</v>
      </c>
      <c r="CL121" s="5">
        <f t="shared" si="109"/>
        <v>7892.29</v>
      </c>
      <c r="CM121" s="5">
        <f t="shared" si="109"/>
        <v>8313.4500000000007</v>
      </c>
      <c r="CN121" s="5">
        <f t="shared" si="109"/>
        <v>7144.51</v>
      </c>
      <c r="CO121" s="5">
        <f t="shared" si="109"/>
        <v>7131.49</v>
      </c>
      <c r="CP121" s="5">
        <f t="shared" si="109"/>
        <v>7917.87</v>
      </c>
      <c r="CQ121" s="5">
        <f t="shared" si="109"/>
        <v>7493.29</v>
      </c>
      <c r="CR121" s="5">
        <f t="shared" si="109"/>
        <v>12169.59</v>
      </c>
      <c r="CS121" s="5">
        <f t="shared" si="109"/>
        <v>9191.2199999999993</v>
      </c>
      <c r="CT121" s="5">
        <f t="shared" si="109"/>
        <v>14012.19</v>
      </c>
      <c r="CU121" s="5">
        <f t="shared" si="109"/>
        <v>7444.48</v>
      </c>
      <c r="CV121" s="5">
        <f t="shared" si="109"/>
        <v>14363.66</v>
      </c>
      <c r="CW121" s="5">
        <f t="shared" si="109"/>
        <v>12860.06</v>
      </c>
      <c r="CX121" s="5">
        <f t="shared" si="109"/>
        <v>8227.19</v>
      </c>
      <c r="CY121" s="5">
        <f t="shared" si="109"/>
        <v>13852.3</v>
      </c>
      <c r="CZ121" s="5">
        <f t="shared" si="109"/>
        <v>7156.3</v>
      </c>
      <c r="DA121" s="5">
        <f t="shared" si="109"/>
        <v>12194.93</v>
      </c>
      <c r="DB121" s="5">
        <f t="shared" si="109"/>
        <v>9901.7900000000009</v>
      </c>
      <c r="DC121" s="5">
        <f t="shared" si="109"/>
        <v>12493.78</v>
      </c>
      <c r="DD121" s="5">
        <f t="shared" si="109"/>
        <v>13656.41</v>
      </c>
      <c r="DE121" s="5">
        <f t="shared" si="109"/>
        <v>8354.16</v>
      </c>
      <c r="DF121" s="5">
        <f t="shared" si="109"/>
        <v>6923.51</v>
      </c>
      <c r="DG121" s="5">
        <f t="shared" si="109"/>
        <v>15126.91</v>
      </c>
      <c r="DH121" s="5">
        <f t="shared" si="109"/>
        <v>7040.91</v>
      </c>
      <c r="DI121" s="5">
        <f t="shared" si="109"/>
        <v>7018.33</v>
      </c>
      <c r="DJ121" s="5">
        <f t="shared" si="109"/>
        <v>7976.25</v>
      </c>
      <c r="DK121" s="5">
        <f t="shared" si="109"/>
        <v>9092.5499999999993</v>
      </c>
      <c r="DL121" s="5">
        <f t="shared" si="109"/>
        <v>7330.67</v>
      </c>
      <c r="DM121" s="5">
        <f t="shared" si="109"/>
        <v>10963.05</v>
      </c>
      <c r="DN121" s="5">
        <f t="shared" si="109"/>
        <v>7568.45</v>
      </c>
      <c r="DO121" s="5">
        <f t="shared" si="109"/>
        <v>7249.76</v>
      </c>
      <c r="DP121" s="5">
        <f t="shared" si="109"/>
        <v>12456.76</v>
      </c>
      <c r="DQ121" s="5">
        <f t="shared" si="109"/>
        <v>8345.3799999999992</v>
      </c>
      <c r="DR121" s="5">
        <f t="shared" si="109"/>
        <v>7376.28</v>
      </c>
      <c r="DS121" s="5">
        <f t="shared" si="109"/>
        <v>7701.75</v>
      </c>
      <c r="DT121" s="5">
        <f t="shared" si="109"/>
        <v>13243.56</v>
      </c>
      <c r="DU121" s="5">
        <f t="shared" si="109"/>
        <v>8654.01</v>
      </c>
      <c r="DV121" s="5">
        <f t="shared" si="109"/>
        <v>11641.91</v>
      </c>
      <c r="DW121" s="5">
        <f t="shared" si="109"/>
        <v>9374.2800000000007</v>
      </c>
      <c r="DX121" s="5">
        <f t="shared" si="109"/>
        <v>13901.1</v>
      </c>
      <c r="DY121" s="5">
        <f t="shared" si="109"/>
        <v>10731.32</v>
      </c>
      <c r="DZ121" s="5">
        <f t="shared" si="109"/>
        <v>7992.13</v>
      </c>
      <c r="EA121" s="5">
        <f t="shared" si="109"/>
        <v>8571.6</v>
      </c>
      <c r="EB121" s="5">
        <f t="shared" ref="EB121:FX121" si="110">ROUND(EB120,2)</f>
        <v>7906.99</v>
      </c>
      <c r="EC121" s="5">
        <f t="shared" si="110"/>
        <v>9556.24</v>
      </c>
      <c r="ED121" s="5">
        <f t="shared" si="110"/>
        <v>10099.69</v>
      </c>
      <c r="EE121" s="5">
        <f t="shared" si="110"/>
        <v>11185.5</v>
      </c>
      <c r="EF121" s="5">
        <f t="shared" si="110"/>
        <v>7231.23</v>
      </c>
      <c r="EG121" s="5">
        <f t="shared" si="110"/>
        <v>9523.2099999999991</v>
      </c>
      <c r="EH121" s="5">
        <f t="shared" si="110"/>
        <v>11099.11</v>
      </c>
      <c r="EI121" s="5">
        <f t="shared" si="110"/>
        <v>7084.21</v>
      </c>
      <c r="EJ121" s="5">
        <f t="shared" si="110"/>
        <v>7016.47</v>
      </c>
      <c r="EK121" s="5">
        <f t="shared" si="110"/>
        <v>7877.46</v>
      </c>
      <c r="EL121" s="5">
        <f t="shared" si="110"/>
        <v>7972.95</v>
      </c>
      <c r="EM121" s="5">
        <f t="shared" si="110"/>
        <v>8022.09</v>
      </c>
      <c r="EN121" s="5">
        <f t="shared" si="110"/>
        <v>7342.32</v>
      </c>
      <c r="EO121" s="5">
        <f t="shared" si="110"/>
        <v>8052.68</v>
      </c>
      <c r="EP121" s="5">
        <f t="shared" si="110"/>
        <v>9898.34</v>
      </c>
      <c r="EQ121" s="5">
        <f t="shared" si="110"/>
        <v>7717.55</v>
      </c>
      <c r="ER121" s="5">
        <f t="shared" si="110"/>
        <v>9835.7099999999991</v>
      </c>
      <c r="ES121" s="5">
        <f t="shared" si="110"/>
        <v>13410.81</v>
      </c>
      <c r="ET121" s="5">
        <f t="shared" si="110"/>
        <v>13346.52</v>
      </c>
      <c r="EU121" s="5">
        <f t="shared" si="110"/>
        <v>7706.59</v>
      </c>
      <c r="EV121" s="5">
        <f t="shared" si="110"/>
        <v>15859.69</v>
      </c>
      <c r="EW121" s="5">
        <f t="shared" si="110"/>
        <v>10397.049999999999</v>
      </c>
      <c r="EX121" s="5">
        <f t="shared" si="110"/>
        <v>11460.31</v>
      </c>
      <c r="EY121" s="5">
        <f t="shared" si="110"/>
        <v>7461.62</v>
      </c>
      <c r="EZ121" s="5">
        <f t="shared" si="110"/>
        <v>13696.79</v>
      </c>
      <c r="FA121" s="5">
        <f t="shared" si="110"/>
        <v>7916.76</v>
      </c>
      <c r="FB121" s="5">
        <f t="shared" si="110"/>
        <v>9233.7099999999991</v>
      </c>
      <c r="FC121" s="5">
        <f t="shared" si="110"/>
        <v>7294.19</v>
      </c>
      <c r="FD121" s="5">
        <f t="shared" si="110"/>
        <v>9439.66</v>
      </c>
      <c r="FE121" s="5">
        <f t="shared" si="110"/>
        <v>14082.83</v>
      </c>
      <c r="FF121" s="5">
        <f t="shared" si="110"/>
        <v>12230.15</v>
      </c>
      <c r="FG121" s="5">
        <f t="shared" si="110"/>
        <v>14215.59</v>
      </c>
      <c r="FH121" s="5">
        <f t="shared" si="110"/>
        <v>14500.18</v>
      </c>
      <c r="FI121" s="5">
        <f t="shared" si="110"/>
        <v>7381.14</v>
      </c>
      <c r="FJ121" s="5">
        <f t="shared" si="110"/>
        <v>7328.82</v>
      </c>
      <c r="FK121" s="5">
        <f t="shared" si="110"/>
        <v>7301.49</v>
      </c>
      <c r="FL121" s="5">
        <f t="shared" si="110"/>
        <v>7053.22</v>
      </c>
      <c r="FM121" s="5">
        <f t="shared" si="110"/>
        <v>7117.75</v>
      </c>
      <c r="FN121" s="5">
        <f t="shared" si="110"/>
        <v>7125.33</v>
      </c>
      <c r="FO121" s="5">
        <f t="shared" si="110"/>
        <v>7616.61</v>
      </c>
      <c r="FP121" s="5">
        <f t="shared" si="110"/>
        <v>7382.18</v>
      </c>
      <c r="FQ121" s="5">
        <f t="shared" si="110"/>
        <v>7906.57</v>
      </c>
      <c r="FR121" s="5">
        <f t="shared" si="110"/>
        <v>13349.17</v>
      </c>
      <c r="FS121" s="5">
        <f t="shared" si="110"/>
        <v>12541.14</v>
      </c>
      <c r="FT121" s="5">
        <f t="shared" si="110"/>
        <v>15039.54</v>
      </c>
      <c r="FU121" s="5">
        <f t="shared" si="110"/>
        <v>8110.75</v>
      </c>
      <c r="FV121" s="5">
        <f t="shared" si="110"/>
        <v>7954.39</v>
      </c>
      <c r="FW121" s="5">
        <f t="shared" si="110"/>
        <v>13266.87</v>
      </c>
      <c r="FX121" s="5">
        <f t="shared" si="110"/>
        <v>15845.54</v>
      </c>
      <c r="FY121" s="29"/>
      <c r="FZ121" s="108"/>
      <c r="GA121" s="108"/>
      <c r="GB121" s="45"/>
      <c r="GC121" s="45"/>
      <c r="GD121" s="45"/>
      <c r="GE121" s="5"/>
      <c r="GF121" s="5"/>
      <c r="GG121" s="5"/>
      <c r="GH121" s="5"/>
      <c r="GI121" s="5"/>
      <c r="GJ121" s="5"/>
      <c r="GK121" s="5"/>
      <c r="GL121" s="5"/>
      <c r="GM121" s="5"/>
    </row>
    <row r="122" spans="1:204" x14ac:dyDescent="0.2">
      <c r="A122" s="8"/>
      <c r="B122" s="2" t="s">
        <v>410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6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6"/>
      <c r="FU122" s="45"/>
      <c r="FV122" s="45"/>
      <c r="FW122" s="45"/>
      <c r="FX122" s="45"/>
      <c r="FY122" s="29"/>
      <c r="FZ122" s="108"/>
      <c r="GA122" s="108"/>
      <c r="GB122" s="29"/>
      <c r="GC122" s="29"/>
      <c r="GD122" s="29"/>
      <c r="GE122" s="105"/>
      <c r="GF122" s="105"/>
      <c r="GG122" s="5"/>
      <c r="GH122" s="5"/>
      <c r="GI122" s="5"/>
      <c r="GJ122" s="5"/>
      <c r="GK122" s="5"/>
      <c r="GL122" s="5"/>
      <c r="GM122" s="5"/>
    </row>
    <row r="123" spans="1:204" x14ac:dyDescent="0.2">
      <c r="A123" s="3" t="s">
        <v>411</v>
      </c>
      <c r="B123" s="2" t="s">
        <v>412</v>
      </c>
      <c r="C123" s="13">
        <f t="shared" ref="C123:BN123" si="111">C95</f>
        <v>6128.2</v>
      </c>
      <c r="D123" s="13">
        <f t="shared" si="111"/>
        <v>39804.300000000003</v>
      </c>
      <c r="E123" s="13">
        <f t="shared" si="111"/>
        <v>7736.8</v>
      </c>
      <c r="F123" s="13">
        <f t="shared" si="111"/>
        <v>16626.899999999998</v>
      </c>
      <c r="G123" s="13">
        <f t="shared" si="111"/>
        <v>1004.5</v>
      </c>
      <c r="H123" s="13">
        <f t="shared" si="111"/>
        <v>988.3</v>
      </c>
      <c r="I123" s="13">
        <f t="shared" si="111"/>
        <v>10262.6</v>
      </c>
      <c r="J123" s="13">
        <f t="shared" si="111"/>
        <v>2081.8000000000002</v>
      </c>
      <c r="K123" s="13">
        <f t="shared" si="111"/>
        <v>308.5</v>
      </c>
      <c r="L123" s="13">
        <f t="shared" si="111"/>
        <v>2747.5</v>
      </c>
      <c r="M123" s="13">
        <f t="shared" si="111"/>
        <v>1468.8999999999999</v>
      </c>
      <c r="N123" s="13">
        <f t="shared" si="111"/>
        <v>51186.5</v>
      </c>
      <c r="O123" s="13">
        <f t="shared" si="111"/>
        <v>14857.6</v>
      </c>
      <c r="P123" s="13">
        <f t="shared" si="111"/>
        <v>158.9</v>
      </c>
      <c r="Q123" s="13">
        <f t="shared" si="111"/>
        <v>38045.199999999997</v>
      </c>
      <c r="R123" s="13">
        <f t="shared" si="111"/>
        <v>451.8</v>
      </c>
      <c r="S123" s="13">
        <f t="shared" si="111"/>
        <v>1408.5</v>
      </c>
      <c r="T123" s="13">
        <f t="shared" si="111"/>
        <v>141.6</v>
      </c>
      <c r="U123" s="13">
        <f t="shared" si="111"/>
        <v>56.6</v>
      </c>
      <c r="V123" s="13">
        <f t="shared" si="111"/>
        <v>267.2</v>
      </c>
      <c r="W123" s="16">
        <f t="shared" si="111"/>
        <v>56.8</v>
      </c>
      <c r="X123" s="13">
        <f t="shared" si="111"/>
        <v>50</v>
      </c>
      <c r="Y123" s="13">
        <f t="shared" si="111"/>
        <v>503.29999999999995</v>
      </c>
      <c r="Z123" s="13">
        <f t="shared" si="111"/>
        <v>259.7</v>
      </c>
      <c r="AA123" s="13">
        <f t="shared" si="111"/>
        <v>28011.8</v>
      </c>
      <c r="AB123" s="13">
        <f t="shared" si="111"/>
        <v>28837.200000000001</v>
      </c>
      <c r="AC123" s="13">
        <f t="shared" si="111"/>
        <v>909.6</v>
      </c>
      <c r="AD123" s="13">
        <f t="shared" si="111"/>
        <v>1100.9000000000001</v>
      </c>
      <c r="AE123" s="13">
        <f t="shared" si="111"/>
        <v>110.6</v>
      </c>
      <c r="AF123" s="13">
        <f t="shared" si="111"/>
        <v>169.9</v>
      </c>
      <c r="AG123" s="13">
        <f t="shared" si="111"/>
        <v>878.7</v>
      </c>
      <c r="AH123" s="13">
        <f t="shared" si="111"/>
        <v>1022.8</v>
      </c>
      <c r="AI123" s="13">
        <f t="shared" si="111"/>
        <v>372.9</v>
      </c>
      <c r="AJ123" s="13">
        <f t="shared" si="111"/>
        <v>228.70000000000002</v>
      </c>
      <c r="AK123" s="13">
        <f t="shared" si="111"/>
        <v>212.1</v>
      </c>
      <c r="AL123" s="13">
        <f t="shared" si="111"/>
        <v>265.60000000000002</v>
      </c>
      <c r="AM123" s="13">
        <f t="shared" si="111"/>
        <v>470.09999999999997</v>
      </c>
      <c r="AN123" s="13">
        <f t="shared" si="111"/>
        <v>406.6</v>
      </c>
      <c r="AO123" s="13">
        <f t="shared" si="111"/>
        <v>4954</v>
      </c>
      <c r="AP123" s="13">
        <f t="shared" si="111"/>
        <v>80328.600000000006</v>
      </c>
      <c r="AQ123" s="13">
        <f t="shared" si="111"/>
        <v>264.10000000000002</v>
      </c>
      <c r="AR123" s="13">
        <f t="shared" si="111"/>
        <v>59461.7</v>
      </c>
      <c r="AS123" s="13">
        <f t="shared" si="111"/>
        <v>6453.4</v>
      </c>
      <c r="AT123" s="13">
        <f t="shared" si="111"/>
        <v>2485.4</v>
      </c>
      <c r="AU123" s="13">
        <f t="shared" si="111"/>
        <v>339.79999999999995</v>
      </c>
      <c r="AV123" s="13">
        <f t="shared" si="111"/>
        <v>297.89999999999998</v>
      </c>
      <c r="AW123" s="13">
        <f t="shared" si="111"/>
        <v>200.4</v>
      </c>
      <c r="AX123" s="13">
        <f t="shared" si="111"/>
        <v>50</v>
      </c>
      <c r="AY123" s="13">
        <f t="shared" si="111"/>
        <v>550.5</v>
      </c>
      <c r="AZ123" s="13">
        <f t="shared" si="111"/>
        <v>10848.4</v>
      </c>
      <c r="BA123" s="13">
        <f t="shared" si="111"/>
        <v>8696.4</v>
      </c>
      <c r="BB123" s="13">
        <f t="shared" si="111"/>
        <v>7569.1</v>
      </c>
      <c r="BC123" s="13">
        <f t="shared" si="111"/>
        <v>30079.200000000001</v>
      </c>
      <c r="BD123" s="13">
        <f t="shared" si="111"/>
        <v>4840.7</v>
      </c>
      <c r="BE123" s="13">
        <f t="shared" si="111"/>
        <v>1422.3</v>
      </c>
      <c r="BF123" s="13">
        <f t="shared" si="111"/>
        <v>22933.9</v>
      </c>
      <c r="BG123" s="13">
        <f t="shared" si="111"/>
        <v>929</v>
      </c>
      <c r="BH123" s="13">
        <f t="shared" si="111"/>
        <v>630.9</v>
      </c>
      <c r="BI123" s="13">
        <f t="shared" si="111"/>
        <v>226.4</v>
      </c>
      <c r="BJ123" s="13">
        <f t="shared" si="111"/>
        <v>5876.3</v>
      </c>
      <c r="BK123" s="13">
        <f t="shared" si="111"/>
        <v>14327.3</v>
      </c>
      <c r="BL123" s="13">
        <f t="shared" si="111"/>
        <v>168.7</v>
      </c>
      <c r="BM123" s="13">
        <f t="shared" si="111"/>
        <v>285.5</v>
      </c>
      <c r="BN123" s="13">
        <f t="shared" si="111"/>
        <v>3709.7999999999997</v>
      </c>
      <c r="BO123" s="13">
        <f t="shared" ref="BO123:DZ123" si="112">BO95</f>
        <v>1560.2</v>
      </c>
      <c r="BP123" s="13">
        <f t="shared" si="112"/>
        <v>205.8</v>
      </c>
      <c r="BQ123" s="13">
        <f t="shared" si="112"/>
        <v>5604.2</v>
      </c>
      <c r="BR123" s="13">
        <f t="shared" si="112"/>
        <v>4632.1000000000004</v>
      </c>
      <c r="BS123" s="13">
        <f t="shared" si="112"/>
        <v>1054.3</v>
      </c>
      <c r="BT123" s="13">
        <f t="shared" si="112"/>
        <v>373</v>
      </c>
      <c r="BU123" s="13">
        <f t="shared" si="112"/>
        <v>441.2</v>
      </c>
      <c r="BV123" s="13">
        <f t="shared" si="112"/>
        <v>1232.6999999999998</v>
      </c>
      <c r="BW123" s="13">
        <f t="shared" si="112"/>
        <v>1814.3</v>
      </c>
      <c r="BX123" s="13">
        <f t="shared" si="112"/>
        <v>76.400000000000006</v>
      </c>
      <c r="BY123" s="13">
        <f t="shared" si="112"/>
        <v>526.5</v>
      </c>
      <c r="BZ123" s="13">
        <f t="shared" si="112"/>
        <v>212.1</v>
      </c>
      <c r="CA123" s="13">
        <f t="shared" si="112"/>
        <v>192.7</v>
      </c>
      <c r="CB123" s="13">
        <f t="shared" si="112"/>
        <v>80597.900000000009</v>
      </c>
      <c r="CC123" s="13">
        <f t="shared" si="112"/>
        <v>166.70000000000002</v>
      </c>
      <c r="CD123" s="13">
        <f t="shared" si="112"/>
        <v>73.8</v>
      </c>
      <c r="CE123" s="13">
        <f t="shared" si="112"/>
        <v>164.5</v>
      </c>
      <c r="CF123" s="13">
        <f t="shared" si="112"/>
        <v>116.1</v>
      </c>
      <c r="CG123" s="13">
        <f t="shared" si="112"/>
        <v>164.79999999999998</v>
      </c>
      <c r="CH123" s="13">
        <f t="shared" si="112"/>
        <v>125.1</v>
      </c>
      <c r="CI123" s="13">
        <f t="shared" si="112"/>
        <v>730.2</v>
      </c>
      <c r="CJ123" s="13">
        <f t="shared" si="112"/>
        <v>1054.3</v>
      </c>
      <c r="CK123" s="13">
        <f t="shared" si="112"/>
        <v>4783.5999999999995</v>
      </c>
      <c r="CL123" s="13">
        <f t="shared" si="112"/>
        <v>1313.3</v>
      </c>
      <c r="CM123" s="13">
        <f t="shared" si="112"/>
        <v>745.3</v>
      </c>
      <c r="CN123" s="13">
        <f t="shared" si="112"/>
        <v>27391.8</v>
      </c>
      <c r="CO123" s="13">
        <f t="shared" si="112"/>
        <v>15041.6</v>
      </c>
      <c r="CP123" s="13">
        <f t="shared" si="112"/>
        <v>1088.6000000000001</v>
      </c>
      <c r="CQ123" s="13">
        <f t="shared" si="112"/>
        <v>1282.7</v>
      </c>
      <c r="CR123" s="13">
        <f t="shared" si="112"/>
        <v>188.3</v>
      </c>
      <c r="CS123" s="13">
        <f t="shared" si="112"/>
        <v>359.5</v>
      </c>
      <c r="CT123" s="13">
        <f t="shared" si="112"/>
        <v>95</v>
      </c>
      <c r="CU123" s="13">
        <f t="shared" si="112"/>
        <v>38.299999999999997</v>
      </c>
      <c r="CV123" s="13">
        <f t="shared" si="112"/>
        <v>51.199999999999996</v>
      </c>
      <c r="CW123" s="13">
        <f t="shared" si="112"/>
        <v>159.9</v>
      </c>
      <c r="CX123" s="13">
        <f t="shared" si="112"/>
        <v>462.7</v>
      </c>
      <c r="CY123" s="13">
        <f t="shared" si="112"/>
        <v>39.700000000000003</v>
      </c>
      <c r="CZ123" s="13">
        <f t="shared" si="112"/>
        <v>2226.3999999999996</v>
      </c>
      <c r="DA123" s="13">
        <f t="shared" si="112"/>
        <v>190.2</v>
      </c>
      <c r="DB123" s="13">
        <f t="shared" si="112"/>
        <v>314.2</v>
      </c>
      <c r="DC123" s="13">
        <f t="shared" si="112"/>
        <v>182.1</v>
      </c>
      <c r="DD123" s="13">
        <f t="shared" si="112"/>
        <v>132.5</v>
      </c>
      <c r="DE123" s="13">
        <f t="shared" si="112"/>
        <v>449.7</v>
      </c>
      <c r="DF123" s="13">
        <f t="shared" si="112"/>
        <v>21597.299999999996</v>
      </c>
      <c r="DG123" s="13">
        <f t="shared" si="112"/>
        <v>85.3</v>
      </c>
      <c r="DH123" s="13">
        <f t="shared" si="112"/>
        <v>2168.4</v>
      </c>
      <c r="DI123" s="13">
        <f t="shared" si="112"/>
        <v>2728</v>
      </c>
      <c r="DJ123" s="13">
        <f t="shared" si="112"/>
        <v>700</v>
      </c>
      <c r="DK123" s="13">
        <f t="shared" si="112"/>
        <v>381.8</v>
      </c>
      <c r="DL123" s="13">
        <f t="shared" si="112"/>
        <v>5946.6</v>
      </c>
      <c r="DM123" s="13">
        <f t="shared" si="112"/>
        <v>287.8</v>
      </c>
      <c r="DN123" s="13">
        <f t="shared" si="112"/>
        <v>1477.9</v>
      </c>
      <c r="DO123" s="13">
        <f t="shared" si="112"/>
        <v>2980.8</v>
      </c>
      <c r="DP123" s="13">
        <f t="shared" si="112"/>
        <v>199</v>
      </c>
      <c r="DQ123" s="13">
        <f t="shared" si="112"/>
        <v>501.4</v>
      </c>
      <c r="DR123" s="13">
        <f t="shared" si="112"/>
        <v>1314.7</v>
      </c>
      <c r="DS123" s="13">
        <f t="shared" si="112"/>
        <v>807.6</v>
      </c>
      <c r="DT123" s="13">
        <f t="shared" si="112"/>
        <v>151.30000000000001</v>
      </c>
      <c r="DU123" s="13">
        <f t="shared" si="112"/>
        <v>409.3</v>
      </c>
      <c r="DV123" s="13">
        <f t="shared" si="112"/>
        <v>212.8</v>
      </c>
      <c r="DW123" s="13">
        <f t="shared" si="112"/>
        <v>349.1</v>
      </c>
      <c r="DX123" s="13">
        <f t="shared" si="112"/>
        <v>189</v>
      </c>
      <c r="DY123" s="13">
        <f t="shared" si="112"/>
        <v>324.7</v>
      </c>
      <c r="DZ123" s="13">
        <f t="shared" si="112"/>
        <v>1030</v>
      </c>
      <c r="EA123" s="13">
        <f t="shared" ref="EA123:FX123" si="113">EA95</f>
        <v>529.79999999999995</v>
      </c>
      <c r="EB123" s="13">
        <f t="shared" si="113"/>
        <v>581.19999999999993</v>
      </c>
      <c r="EC123" s="13">
        <f t="shared" si="113"/>
        <v>293.7</v>
      </c>
      <c r="ED123" s="13">
        <f t="shared" si="113"/>
        <v>1646.5</v>
      </c>
      <c r="EE123" s="13">
        <f t="shared" si="113"/>
        <v>210.29999999999998</v>
      </c>
      <c r="EF123" s="13">
        <f t="shared" si="113"/>
        <v>1562.5</v>
      </c>
      <c r="EG123" s="13">
        <f t="shared" si="113"/>
        <v>274.8</v>
      </c>
      <c r="EH123" s="13">
        <f t="shared" si="113"/>
        <v>214.6</v>
      </c>
      <c r="EI123" s="13">
        <f t="shared" si="113"/>
        <v>17060.300000000003</v>
      </c>
      <c r="EJ123" s="13">
        <f t="shared" si="113"/>
        <v>8819.9</v>
      </c>
      <c r="EK123" s="13">
        <f t="shared" si="113"/>
        <v>649</v>
      </c>
      <c r="EL123" s="13">
        <f t="shared" si="113"/>
        <v>485.3</v>
      </c>
      <c r="EM123" s="13">
        <f t="shared" si="113"/>
        <v>525.90000000000009</v>
      </c>
      <c r="EN123" s="13">
        <f t="shared" si="113"/>
        <v>1019.3</v>
      </c>
      <c r="EO123" s="13">
        <f t="shared" si="113"/>
        <v>461.20000000000005</v>
      </c>
      <c r="EP123" s="13">
        <f t="shared" si="113"/>
        <v>372.7</v>
      </c>
      <c r="EQ123" s="13">
        <f t="shared" si="113"/>
        <v>2342.9</v>
      </c>
      <c r="ER123" s="13">
        <f t="shared" si="113"/>
        <v>377.40000000000003</v>
      </c>
      <c r="ES123" s="13">
        <f t="shared" si="113"/>
        <v>123.9</v>
      </c>
      <c r="ET123" s="13">
        <f t="shared" si="113"/>
        <v>193.6</v>
      </c>
      <c r="EU123" s="13">
        <f t="shared" si="113"/>
        <v>624.79999999999995</v>
      </c>
      <c r="EV123" s="13">
        <f t="shared" si="113"/>
        <v>65.8</v>
      </c>
      <c r="EW123" s="13">
        <f t="shared" si="113"/>
        <v>803.5</v>
      </c>
      <c r="EX123" s="13">
        <f t="shared" si="113"/>
        <v>255.8</v>
      </c>
      <c r="EY123" s="13">
        <f t="shared" si="113"/>
        <v>241.4</v>
      </c>
      <c r="EZ123" s="13">
        <f t="shared" si="113"/>
        <v>121.3</v>
      </c>
      <c r="FA123" s="13">
        <f t="shared" si="113"/>
        <v>3049</v>
      </c>
      <c r="FB123" s="13">
        <f t="shared" si="113"/>
        <v>369.3</v>
      </c>
      <c r="FC123" s="13">
        <f t="shared" si="113"/>
        <v>2539</v>
      </c>
      <c r="FD123" s="13">
        <f t="shared" si="113"/>
        <v>350.7</v>
      </c>
      <c r="FE123" s="13">
        <f t="shared" si="113"/>
        <v>109.6</v>
      </c>
      <c r="FF123" s="13">
        <f t="shared" si="113"/>
        <v>192.8</v>
      </c>
      <c r="FG123" s="13">
        <f t="shared" si="113"/>
        <v>116.8</v>
      </c>
      <c r="FH123" s="13">
        <f t="shared" si="113"/>
        <v>88.9</v>
      </c>
      <c r="FI123" s="13">
        <f t="shared" si="113"/>
        <v>1800.3999999999999</v>
      </c>
      <c r="FJ123" s="13">
        <f t="shared" si="113"/>
        <v>1823</v>
      </c>
      <c r="FK123" s="13">
        <f t="shared" si="113"/>
        <v>2169.9</v>
      </c>
      <c r="FL123" s="13">
        <f t="shared" si="113"/>
        <v>4568.8</v>
      </c>
      <c r="FM123" s="13">
        <f t="shared" si="113"/>
        <v>3322.4</v>
      </c>
      <c r="FN123" s="13">
        <f t="shared" si="113"/>
        <v>19765.900000000001</v>
      </c>
      <c r="FO123" s="13">
        <f t="shared" si="113"/>
        <v>1097.4000000000001</v>
      </c>
      <c r="FP123" s="13">
        <f t="shared" si="113"/>
        <v>2246.6000000000004</v>
      </c>
      <c r="FQ123" s="13">
        <f t="shared" si="113"/>
        <v>797.69999999999993</v>
      </c>
      <c r="FR123" s="13">
        <f t="shared" si="113"/>
        <v>152.5</v>
      </c>
      <c r="FS123" s="13">
        <f t="shared" si="113"/>
        <v>184.6</v>
      </c>
      <c r="FT123" s="16">
        <f t="shared" si="113"/>
        <v>83.6</v>
      </c>
      <c r="FU123" s="13">
        <f t="shared" si="113"/>
        <v>772.19999999999993</v>
      </c>
      <c r="FV123" s="13">
        <f t="shared" si="113"/>
        <v>675.5</v>
      </c>
      <c r="FW123" s="13">
        <f t="shared" si="113"/>
        <v>155.4</v>
      </c>
      <c r="FX123" s="13">
        <f t="shared" si="113"/>
        <v>73.3</v>
      </c>
      <c r="FY123" s="108"/>
      <c r="FZ123" s="45">
        <f>SUM(C126:FY136)</f>
        <v>1621691.8262</v>
      </c>
      <c r="GA123" s="45"/>
      <c r="GB123" s="29"/>
      <c r="GC123" s="29"/>
      <c r="GD123" s="29"/>
      <c r="GE123" s="29"/>
      <c r="GF123" s="29"/>
      <c r="GG123" s="5"/>
      <c r="GH123" s="29"/>
      <c r="GI123" s="29"/>
      <c r="GJ123" s="29"/>
      <c r="GK123" s="29"/>
      <c r="GL123" s="29"/>
      <c r="GM123" s="29"/>
    </row>
    <row r="124" spans="1:204" x14ac:dyDescent="0.2">
      <c r="A124" s="3" t="s">
        <v>413</v>
      </c>
      <c r="B124" s="2" t="s">
        <v>414</v>
      </c>
      <c r="C124" s="45">
        <f t="shared" ref="C124:BN124" si="114">ROUND(C123*C120,2)</f>
        <v>44991262.649999999</v>
      </c>
      <c r="D124" s="45">
        <f t="shared" si="114"/>
        <v>293076109.81999999</v>
      </c>
      <c r="E124" s="45">
        <f t="shared" si="114"/>
        <v>56335070.119999997</v>
      </c>
      <c r="F124" s="45">
        <f t="shared" si="114"/>
        <v>121240721.61</v>
      </c>
      <c r="G124" s="45">
        <f t="shared" si="114"/>
        <v>7943234.6399999997</v>
      </c>
      <c r="H124" s="45">
        <f t="shared" si="114"/>
        <v>7781745.8899999997</v>
      </c>
      <c r="I124" s="45">
        <f t="shared" si="114"/>
        <v>74811709.680000007</v>
      </c>
      <c r="J124" s="45">
        <f t="shared" si="114"/>
        <v>14687918</v>
      </c>
      <c r="K124" s="45">
        <f t="shared" si="114"/>
        <v>2984756.48</v>
      </c>
      <c r="L124" s="45">
        <f t="shared" si="114"/>
        <v>20716959.260000002</v>
      </c>
      <c r="M124" s="45">
        <f t="shared" si="114"/>
        <v>11582271.5</v>
      </c>
      <c r="N124" s="45">
        <f t="shared" si="114"/>
        <v>387959058.48000002</v>
      </c>
      <c r="O124" s="45">
        <f t="shared" si="114"/>
        <v>110013587.73999999</v>
      </c>
      <c r="P124" s="45">
        <f t="shared" si="114"/>
        <v>2198883.15</v>
      </c>
      <c r="Q124" s="45">
        <f t="shared" si="114"/>
        <v>284134888.63999999</v>
      </c>
      <c r="R124" s="45">
        <f t="shared" si="114"/>
        <v>3836389.92</v>
      </c>
      <c r="S124" s="45">
        <f t="shared" si="114"/>
        <v>10660165.689999999</v>
      </c>
      <c r="T124" s="45">
        <f t="shared" si="114"/>
        <v>1840898.39</v>
      </c>
      <c r="U124" s="45">
        <f t="shared" si="114"/>
        <v>844419.73</v>
      </c>
      <c r="V124" s="45">
        <f t="shared" si="114"/>
        <v>2673193.04</v>
      </c>
      <c r="W124" s="46">
        <f t="shared" si="114"/>
        <v>751923.22</v>
      </c>
      <c r="X124" s="45">
        <f t="shared" si="114"/>
        <v>753166</v>
      </c>
      <c r="Y124" s="45">
        <f t="shared" si="114"/>
        <v>3894359.95</v>
      </c>
      <c r="Z124" s="45">
        <f t="shared" si="114"/>
        <v>2587929.36</v>
      </c>
      <c r="AA124" s="45">
        <f t="shared" si="114"/>
        <v>208041605.44</v>
      </c>
      <c r="AB124" s="45">
        <f t="shared" si="114"/>
        <v>219004491.94</v>
      </c>
      <c r="AC124" s="45">
        <f t="shared" si="114"/>
        <v>7107479.5700000003</v>
      </c>
      <c r="AD124" s="45">
        <f t="shared" si="114"/>
        <v>8278526.8300000001</v>
      </c>
      <c r="AE124" s="45">
        <f t="shared" si="114"/>
        <v>1499888.86</v>
      </c>
      <c r="AF124" s="45">
        <f t="shared" si="114"/>
        <v>2154748.7799999998</v>
      </c>
      <c r="AG124" s="45">
        <f t="shared" si="114"/>
        <v>7108309.3899999997</v>
      </c>
      <c r="AH124" s="45">
        <f t="shared" si="114"/>
        <v>7463249.9000000004</v>
      </c>
      <c r="AI124" s="45">
        <f t="shared" si="114"/>
        <v>3322485.16</v>
      </c>
      <c r="AJ124" s="45">
        <f t="shared" si="114"/>
        <v>2558285.9</v>
      </c>
      <c r="AK124" s="45">
        <f t="shared" si="114"/>
        <v>2418201.67</v>
      </c>
      <c r="AL124" s="45">
        <f t="shared" si="114"/>
        <v>2710054.28</v>
      </c>
      <c r="AM124" s="45">
        <f t="shared" si="114"/>
        <v>3771608.22</v>
      </c>
      <c r="AN124" s="45">
        <f t="shared" si="114"/>
        <v>3588965.56</v>
      </c>
      <c r="AO124" s="45">
        <f t="shared" si="114"/>
        <v>35484504.649999999</v>
      </c>
      <c r="AP124" s="45">
        <f t="shared" si="114"/>
        <v>600813573.45000005</v>
      </c>
      <c r="AQ124" s="45">
        <f t="shared" si="114"/>
        <v>2809763.16</v>
      </c>
      <c r="AR124" s="45">
        <f t="shared" si="114"/>
        <v>445070616.48000002</v>
      </c>
      <c r="AS124" s="45">
        <f t="shared" si="114"/>
        <v>50652993.75</v>
      </c>
      <c r="AT124" s="45">
        <f t="shared" si="114"/>
        <v>18839078.890000001</v>
      </c>
      <c r="AU124" s="45">
        <f t="shared" si="114"/>
        <v>3419999.49</v>
      </c>
      <c r="AV124" s="45">
        <f t="shared" si="114"/>
        <v>3110591.05</v>
      </c>
      <c r="AW124" s="45">
        <f t="shared" si="114"/>
        <v>2542285.46</v>
      </c>
      <c r="AX124" s="45">
        <f t="shared" si="114"/>
        <v>810169.99</v>
      </c>
      <c r="AY124" s="45">
        <f t="shared" si="114"/>
        <v>4663344.9000000004</v>
      </c>
      <c r="AZ124" s="45">
        <f t="shared" si="114"/>
        <v>78677190.230000004</v>
      </c>
      <c r="BA124" s="45">
        <f t="shared" si="114"/>
        <v>61631116.850000001</v>
      </c>
      <c r="BB124" s="45">
        <f t="shared" si="114"/>
        <v>54044418.909999996</v>
      </c>
      <c r="BC124" s="45">
        <f t="shared" si="114"/>
        <v>218633629.40000001</v>
      </c>
      <c r="BD124" s="45">
        <f t="shared" si="114"/>
        <v>35059432.549999997</v>
      </c>
      <c r="BE124" s="45">
        <f t="shared" si="114"/>
        <v>10966373.470000001</v>
      </c>
      <c r="BF124" s="45">
        <f t="shared" si="114"/>
        <v>167785426.88</v>
      </c>
      <c r="BG124" s="45">
        <f t="shared" si="114"/>
        <v>7333518.1900000004</v>
      </c>
      <c r="BH124" s="45">
        <f t="shared" si="114"/>
        <v>5281462.87</v>
      </c>
      <c r="BI124" s="45">
        <f t="shared" si="114"/>
        <v>2666447.7799999998</v>
      </c>
      <c r="BJ124" s="45">
        <f t="shared" si="114"/>
        <v>43201766.159999996</v>
      </c>
      <c r="BK124" s="45">
        <f t="shared" si="114"/>
        <v>104028886.18000001</v>
      </c>
      <c r="BL124" s="45">
        <f t="shared" si="114"/>
        <v>2165118.04</v>
      </c>
      <c r="BM124" s="45">
        <f t="shared" si="114"/>
        <v>2945756</v>
      </c>
      <c r="BN124" s="45">
        <f t="shared" si="114"/>
        <v>25860958.239999998</v>
      </c>
      <c r="BO124" s="45">
        <f t="shared" ref="BO124:DZ124" si="115">ROUND(BO123*BO120,2)</f>
        <v>11320927.84</v>
      </c>
      <c r="BP124" s="45">
        <f t="shared" si="115"/>
        <v>2438444.77</v>
      </c>
      <c r="BQ124" s="45">
        <f t="shared" si="115"/>
        <v>43608299</v>
      </c>
      <c r="BR124" s="45">
        <f t="shared" si="115"/>
        <v>33443362.52</v>
      </c>
      <c r="BS124" s="45">
        <f t="shared" si="115"/>
        <v>8282408.0999999996</v>
      </c>
      <c r="BT124" s="45">
        <f t="shared" si="115"/>
        <v>3660604.99</v>
      </c>
      <c r="BU124" s="45">
        <f t="shared" si="115"/>
        <v>3972018.93</v>
      </c>
      <c r="BV124" s="45">
        <f t="shared" si="115"/>
        <v>9451175.8599999994</v>
      </c>
      <c r="BW124" s="45">
        <f t="shared" si="115"/>
        <v>13824588.630000001</v>
      </c>
      <c r="BX124" s="45">
        <f t="shared" si="115"/>
        <v>1224583.4099999999</v>
      </c>
      <c r="BY124" s="45">
        <f t="shared" si="115"/>
        <v>4099436.51</v>
      </c>
      <c r="BZ124" s="45">
        <f t="shared" si="115"/>
        <v>2374373.08</v>
      </c>
      <c r="CA124" s="45">
        <f t="shared" si="115"/>
        <v>2408853.86</v>
      </c>
      <c r="CB124" s="45">
        <f t="shared" si="115"/>
        <v>597908470.08000004</v>
      </c>
      <c r="CC124" s="45">
        <f t="shared" si="115"/>
        <v>2037854.52</v>
      </c>
      <c r="CD124" s="45">
        <f t="shared" si="115"/>
        <v>1046718.05</v>
      </c>
      <c r="CE124" s="45">
        <f t="shared" si="115"/>
        <v>2038094.43</v>
      </c>
      <c r="CF124" s="45">
        <f t="shared" si="115"/>
        <v>1526080.2</v>
      </c>
      <c r="CG124" s="45">
        <f t="shared" si="115"/>
        <v>2042236.93</v>
      </c>
      <c r="CH124" s="45">
        <f t="shared" si="115"/>
        <v>1667811.78</v>
      </c>
      <c r="CI124" s="45">
        <f t="shared" si="115"/>
        <v>5463148.4900000002</v>
      </c>
      <c r="CJ124" s="45">
        <f t="shared" si="115"/>
        <v>8128194.9500000002</v>
      </c>
      <c r="CK124" s="45">
        <f t="shared" si="115"/>
        <v>35851639.219999999</v>
      </c>
      <c r="CL124" s="45">
        <f t="shared" si="115"/>
        <v>10364940.93</v>
      </c>
      <c r="CM124" s="45">
        <f t="shared" si="115"/>
        <v>6196012.8499999996</v>
      </c>
      <c r="CN124" s="45">
        <f t="shared" si="115"/>
        <v>195700942.83000001</v>
      </c>
      <c r="CO124" s="45">
        <f t="shared" si="115"/>
        <v>107269067.63</v>
      </c>
      <c r="CP124" s="45">
        <f t="shared" si="115"/>
        <v>8619392.2799999993</v>
      </c>
      <c r="CQ124" s="45">
        <f t="shared" si="115"/>
        <v>9611643.4299999997</v>
      </c>
      <c r="CR124" s="45">
        <f t="shared" si="115"/>
        <v>2291534.4500000002</v>
      </c>
      <c r="CS124" s="45">
        <f t="shared" si="115"/>
        <v>3304243.72</v>
      </c>
      <c r="CT124" s="45">
        <f t="shared" si="115"/>
        <v>1331158.08</v>
      </c>
      <c r="CU124" s="45">
        <f t="shared" si="115"/>
        <v>285123.46999999997</v>
      </c>
      <c r="CV124" s="45">
        <f t="shared" si="115"/>
        <v>735419.32</v>
      </c>
      <c r="CW124" s="45">
        <f t="shared" si="115"/>
        <v>2056323.97</v>
      </c>
      <c r="CX124" s="45">
        <f t="shared" si="115"/>
        <v>3806722.78</v>
      </c>
      <c r="CY124" s="45">
        <f t="shared" si="115"/>
        <v>549936.4</v>
      </c>
      <c r="CZ124" s="45">
        <f t="shared" si="115"/>
        <v>15932776.77</v>
      </c>
      <c r="DA124" s="45">
        <f t="shared" si="115"/>
        <v>2319475.7400000002</v>
      </c>
      <c r="DB124" s="45">
        <f t="shared" si="115"/>
        <v>3111142.23</v>
      </c>
      <c r="DC124" s="45">
        <f t="shared" si="115"/>
        <v>2275118.2000000002</v>
      </c>
      <c r="DD124" s="45">
        <f t="shared" si="115"/>
        <v>1809474.45</v>
      </c>
      <c r="DE124" s="45">
        <f t="shared" si="115"/>
        <v>3756864.98</v>
      </c>
      <c r="DF124" s="45">
        <f t="shared" si="115"/>
        <v>149529086.63</v>
      </c>
      <c r="DG124" s="45">
        <f t="shared" si="115"/>
        <v>1290325.53</v>
      </c>
      <c r="DH124" s="45">
        <f t="shared" si="115"/>
        <v>15267505.1</v>
      </c>
      <c r="DI124" s="45">
        <f t="shared" si="115"/>
        <v>19146000.559999999</v>
      </c>
      <c r="DJ124" s="45">
        <f t="shared" si="115"/>
        <v>5583372.5700000003</v>
      </c>
      <c r="DK124" s="45">
        <f t="shared" si="115"/>
        <v>3471536.87</v>
      </c>
      <c r="DL124" s="45">
        <f t="shared" si="115"/>
        <v>43592547.799999997</v>
      </c>
      <c r="DM124" s="45">
        <f t="shared" si="115"/>
        <v>3155165.59</v>
      </c>
      <c r="DN124" s="45">
        <f t="shared" si="115"/>
        <v>11185417.619999999</v>
      </c>
      <c r="DO124" s="45">
        <f t="shared" si="115"/>
        <v>21610090.449999999</v>
      </c>
      <c r="DP124" s="45">
        <f t="shared" si="115"/>
        <v>2478894.77</v>
      </c>
      <c r="DQ124" s="45">
        <f t="shared" si="115"/>
        <v>4184373.35</v>
      </c>
      <c r="DR124" s="45">
        <f t="shared" si="115"/>
        <v>9697590.6300000008</v>
      </c>
      <c r="DS124" s="45">
        <f t="shared" si="115"/>
        <v>6219935.5199999996</v>
      </c>
      <c r="DT124" s="45">
        <f t="shared" si="115"/>
        <v>2003750.96</v>
      </c>
      <c r="DU124" s="45">
        <f t="shared" si="115"/>
        <v>3542088.3</v>
      </c>
      <c r="DV124" s="45">
        <f t="shared" si="115"/>
        <v>2477398.38</v>
      </c>
      <c r="DW124" s="45">
        <f t="shared" si="115"/>
        <v>3272562.32</v>
      </c>
      <c r="DX124" s="45">
        <f t="shared" si="115"/>
        <v>2627307.1</v>
      </c>
      <c r="DY124" s="45">
        <f t="shared" si="115"/>
        <v>3484459.93</v>
      </c>
      <c r="DZ124" s="45">
        <f t="shared" si="115"/>
        <v>8231898.9299999997</v>
      </c>
      <c r="EA124" s="45">
        <f t="shared" ref="EA124:FX124" si="116">ROUND(EA123*EA120,2)</f>
        <v>4541233.3499999996</v>
      </c>
      <c r="EB124" s="45">
        <f t="shared" si="116"/>
        <v>4595541.37</v>
      </c>
      <c r="EC124" s="45">
        <f t="shared" si="116"/>
        <v>2806669.03</v>
      </c>
      <c r="ED124" s="45">
        <f t="shared" si="116"/>
        <v>16629136.49</v>
      </c>
      <c r="EE124" s="45">
        <f t="shared" si="116"/>
        <v>2352309.73</v>
      </c>
      <c r="EF124" s="45">
        <f t="shared" si="116"/>
        <v>11298798.130000001</v>
      </c>
      <c r="EG124" s="45">
        <f t="shared" si="116"/>
        <v>2616977.2200000002</v>
      </c>
      <c r="EH124" s="45">
        <f t="shared" si="116"/>
        <v>2381869.33</v>
      </c>
      <c r="EI124" s="45">
        <f t="shared" si="116"/>
        <v>120858830.75</v>
      </c>
      <c r="EJ124" s="45">
        <f t="shared" si="116"/>
        <v>61884533.520000003</v>
      </c>
      <c r="EK124" s="45">
        <f t="shared" si="116"/>
        <v>5112470.6900000004</v>
      </c>
      <c r="EL124" s="45">
        <f t="shared" si="116"/>
        <v>3869272.13</v>
      </c>
      <c r="EM124" s="45">
        <f t="shared" si="116"/>
        <v>4218818.41</v>
      </c>
      <c r="EN124" s="45">
        <f t="shared" si="116"/>
        <v>7484030.9500000002</v>
      </c>
      <c r="EO124" s="45">
        <f t="shared" si="116"/>
        <v>3713896.47</v>
      </c>
      <c r="EP124" s="45">
        <f t="shared" si="116"/>
        <v>3689112.72</v>
      </c>
      <c r="EQ124" s="45">
        <f t="shared" si="116"/>
        <v>18081437.940000001</v>
      </c>
      <c r="ER124" s="45">
        <f t="shared" si="116"/>
        <v>3711995.57</v>
      </c>
      <c r="ES124" s="45">
        <f t="shared" si="116"/>
        <v>1661599.32</v>
      </c>
      <c r="ET124" s="45">
        <f t="shared" si="116"/>
        <v>2583885.98</v>
      </c>
      <c r="EU124" s="45">
        <f t="shared" si="116"/>
        <v>4815075.71</v>
      </c>
      <c r="EV124" s="45">
        <f t="shared" si="116"/>
        <v>1043567.46</v>
      </c>
      <c r="EW124" s="45">
        <f t="shared" si="116"/>
        <v>8354029.75</v>
      </c>
      <c r="EX124" s="45">
        <f t="shared" si="116"/>
        <v>2931547.1</v>
      </c>
      <c r="EY124" s="45">
        <f t="shared" si="116"/>
        <v>1801236.25</v>
      </c>
      <c r="EZ124" s="45">
        <f t="shared" si="116"/>
        <v>1661420.5</v>
      </c>
      <c r="FA124" s="45">
        <f t="shared" si="116"/>
        <v>24138191.5</v>
      </c>
      <c r="FB124" s="45">
        <f t="shared" si="116"/>
        <v>3410007.74</v>
      </c>
      <c r="FC124" s="45">
        <f t="shared" si="116"/>
        <v>18519957.91</v>
      </c>
      <c r="FD124" s="45">
        <f t="shared" si="116"/>
        <v>3310488.66</v>
      </c>
      <c r="FE124" s="45">
        <f t="shared" si="116"/>
        <v>1543478.41</v>
      </c>
      <c r="FF124" s="45">
        <f t="shared" si="116"/>
        <v>2357973.44</v>
      </c>
      <c r="FG124" s="45">
        <f t="shared" si="116"/>
        <v>1660381.25</v>
      </c>
      <c r="FH124" s="45">
        <f t="shared" si="116"/>
        <v>1289065.68</v>
      </c>
      <c r="FI124" s="45">
        <f t="shared" si="116"/>
        <v>13288998.289999999</v>
      </c>
      <c r="FJ124" s="45">
        <f t="shared" si="116"/>
        <v>13360444.26</v>
      </c>
      <c r="FK124" s="45">
        <f t="shared" si="116"/>
        <v>15843495.630000001</v>
      </c>
      <c r="FL124" s="45">
        <f t="shared" si="116"/>
        <v>32224766.440000001</v>
      </c>
      <c r="FM124" s="45">
        <f t="shared" si="116"/>
        <v>23648028.140000001</v>
      </c>
      <c r="FN124" s="45">
        <f t="shared" si="116"/>
        <v>140838599.84</v>
      </c>
      <c r="FO124" s="45">
        <f t="shared" si="116"/>
        <v>8358471.5999999996</v>
      </c>
      <c r="FP124" s="45">
        <f t="shared" si="116"/>
        <v>16584806.199999999</v>
      </c>
      <c r="FQ124" s="45">
        <f t="shared" si="116"/>
        <v>6307071.3600000003</v>
      </c>
      <c r="FR124" s="45">
        <f t="shared" si="116"/>
        <v>2035748.76</v>
      </c>
      <c r="FS124" s="45">
        <f t="shared" si="116"/>
        <v>2315094.9500000002</v>
      </c>
      <c r="FT124" s="46">
        <f t="shared" si="116"/>
        <v>1257305.26</v>
      </c>
      <c r="FU124" s="45">
        <f t="shared" si="116"/>
        <v>6263117.4100000001</v>
      </c>
      <c r="FV124" s="45">
        <f t="shared" si="116"/>
        <v>5373190.4000000004</v>
      </c>
      <c r="FW124" s="45">
        <f t="shared" si="116"/>
        <v>2061672.14</v>
      </c>
      <c r="FX124" s="45">
        <f t="shared" si="116"/>
        <v>1161478.03</v>
      </c>
      <c r="FY124" s="5"/>
      <c r="FZ124" s="45">
        <f>SUM(C124:FX124)</f>
        <v>6088876026.2200003</v>
      </c>
      <c r="GA124" s="45"/>
      <c r="GB124" s="108"/>
      <c r="GC124" s="108"/>
      <c r="GD124" s="108"/>
      <c r="GE124" s="109"/>
      <c r="GF124" s="109"/>
      <c r="GG124" s="5"/>
      <c r="GH124" s="5"/>
      <c r="GI124" s="5"/>
      <c r="GJ124" s="5"/>
      <c r="GK124" s="5"/>
      <c r="GL124" s="5"/>
      <c r="GM124" s="5"/>
    </row>
    <row r="125" spans="1:204" x14ac:dyDescent="0.2">
      <c r="A125" s="5"/>
      <c r="B125" s="2" t="s">
        <v>415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19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19"/>
      <c r="FU125" s="5"/>
      <c r="FV125" s="5"/>
      <c r="FW125" s="5"/>
      <c r="FX125" s="5"/>
      <c r="FY125" s="45"/>
      <c r="GB125" s="108"/>
      <c r="GC125" s="108"/>
      <c r="GD125" s="108"/>
      <c r="GE125" s="109"/>
      <c r="GF125" s="109"/>
      <c r="GG125" s="5"/>
      <c r="GH125" s="5"/>
      <c r="GI125" s="5"/>
      <c r="GJ125" s="5"/>
      <c r="GK125" s="5"/>
      <c r="GL125" s="5"/>
      <c r="GM125" s="5"/>
    </row>
    <row r="126" spans="1:204" x14ac:dyDescent="0.2">
      <c r="A126" s="3" t="s">
        <v>392</v>
      </c>
      <c r="B126" s="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45"/>
      <c r="GA126" s="45"/>
      <c r="GB126" s="45"/>
      <c r="GC126" s="45"/>
      <c r="GD126" s="45"/>
      <c r="GE126" s="5"/>
      <c r="GF126" s="5"/>
      <c r="GG126" s="5"/>
      <c r="GH126" s="5"/>
      <c r="GI126" s="5"/>
      <c r="GJ126" s="5"/>
      <c r="GK126" s="5"/>
      <c r="GL126" s="5"/>
      <c r="GM126" s="5"/>
    </row>
    <row r="127" spans="1:204" ht="15.75" x14ac:dyDescent="0.25">
      <c r="A127" s="8"/>
      <c r="B127" s="43" t="s">
        <v>416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1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0"/>
      <c r="DA127" s="110"/>
      <c r="DB127" s="110"/>
      <c r="DC127" s="110"/>
      <c r="DD127" s="110"/>
      <c r="DE127" s="110"/>
      <c r="DF127" s="110"/>
      <c r="DG127" s="110"/>
      <c r="DH127" s="110"/>
      <c r="DI127" s="110"/>
      <c r="DJ127" s="110"/>
      <c r="DK127" s="110"/>
      <c r="DL127" s="110"/>
      <c r="DM127" s="110"/>
      <c r="DN127" s="110"/>
      <c r="DO127" s="110"/>
      <c r="DP127" s="110"/>
      <c r="DQ127" s="110"/>
      <c r="DR127" s="110"/>
      <c r="DS127" s="110"/>
      <c r="DT127" s="110"/>
      <c r="DU127" s="110"/>
      <c r="DV127" s="110"/>
      <c r="DW127" s="110"/>
      <c r="DX127" s="110"/>
      <c r="DY127" s="110"/>
      <c r="DZ127" s="110"/>
      <c r="EA127" s="110"/>
      <c r="EB127" s="110"/>
      <c r="EC127" s="110"/>
      <c r="ED127" s="110"/>
      <c r="EE127" s="110"/>
      <c r="EF127" s="110"/>
      <c r="EG127" s="110"/>
      <c r="EH127" s="110"/>
      <c r="EI127" s="110"/>
      <c r="EJ127" s="110"/>
      <c r="EK127" s="110"/>
      <c r="EL127" s="110"/>
      <c r="EM127" s="110"/>
      <c r="EN127" s="110"/>
      <c r="EO127" s="110"/>
      <c r="EP127" s="110"/>
      <c r="EQ127" s="110"/>
      <c r="ER127" s="110"/>
      <c r="ES127" s="110"/>
      <c r="ET127" s="110"/>
      <c r="EU127" s="110"/>
      <c r="EV127" s="110"/>
      <c r="EW127" s="110"/>
      <c r="EX127" s="110"/>
      <c r="EY127" s="110"/>
      <c r="EZ127" s="110"/>
      <c r="FA127" s="110"/>
      <c r="FB127" s="110"/>
      <c r="FC127" s="110"/>
      <c r="FD127" s="110"/>
      <c r="FE127" s="110"/>
      <c r="FF127" s="110"/>
      <c r="FG127" s="110"/>
      <c r="FH127" s="110"/>
      <c r="FI127" s="110"/>
      <c r="FJ127" s="110"/>
      <c r="FK127" s="110"/>
      <c r="FL127" s="110"/>
      <c r="FM127" s="110"/>
      <c r="FN127" s="110"/>
      <c r="FO127" s="110"/>
      <c r="FP127" s="110"/>
      <c r="FQ127" s="110"/>
      <c r="FR127" s="110"/>
      <c r="FS127" s="110"/>
      <c r="FT127" s="111"/>
      <c r="FU127" s="110"/>
      <c r="FV127" s="110"/>
      <c r="FW127" s="110"/>
      <c r="FX127" s="110"/>
      <c r="FY127" s="45"/>
      <c r="FZ127" s="45"/>
      <c r="GA127" s="45"/>
      <c r="GB127" s="45"/>
      <c r="GC127" s="45"/>
      <c r="GD127" s="45"/>
      <c r="GE127" s="5"/>
      <c r="GF127" s="5"/>
      <c r="GG127" s="5"/>
      <c r="GH127" s="5"/>
      <c r="GI127" s="5"/>
      <c r="GJ127" s="5"/>
      <c r="GK127" s="5"/>
      <c r="GL127" s="5"/>
      <c r="GM127" s="5"/>
      <c r="GN127" s="103"/>
      <c r="GO127" s="103"/>
      <c r="GP127" s="103"/>
    </row>
    <row r="128" spans="1:204" x14ac:dyDescent="0.2">
      <c r="A128" s="3" t="s">
        <v>417</v>
      </c>
      <c r="B128" s="2" t="s">
        <v>418</v>
      </c>
      <c r="C128" s="32">
        <f t="shared" ref="C128:BN128" si="117">C10</f>
        <v>2898</v>
      </c>
      <c r="D128" s="32">
        <f t="shared" si="117"/>
        <v>9692</v>
      </c>
      <c r="E128" s="32">
        <f t="shared" si="117"/>
        <v>3881</v>
      </c>
      <c r="F128" s="32">
        <f t="shared" si="117"/>
        <v>3701</v>
      </c>
      <c r="G128" s="32">
        <f t="shared" si="117"/>
        <v>183</v>
      </c>
      <c r="H128" s="32">
        <f t="shared" si="117"/>
        <v>115</v>
      </c>
      <c r="I128" s="32">
        <f t="shared" si="117"/>
        <v>4610</v>
      </c>
      <c r="J128" s="32">
        <f t="shared" si="117"/>
        <v>856</v>
      </c>
      <c r="K128" s="32">
        <f t="shared" si="117"/>
        <v>103</v>
      </c>
      <c r="L128" s="32">
        <f t="shared" si="117"/>
        <v>846</v>
      </c>
      <c r="M128" s="32">
        <f t="shared" si="117"/>
        <v>677</v>
      </c>
      <c r="N128" s="32">
        <f t="shared" si="117"/>
        <v>7057</v>
      </c>
      <c r="O128" s="32">
        <f t="shared" si="117"/>
        <v>1617</v>
      </c>
      <c r="P128" s="32">
        <f t="shared" si="117"/>
        <v>59</v>
      </c>
      <c r="Q128" s="32">
        <f t="shared" si="117"/>
        <v>15637</v>
      </c>
      <c r="R128" s="32">
        <f t="shared" si="117"/>
        <v>127</v>
      </c>
      <c r="S128" s="32">
        <f t="shared" si="117"/>
        <v>362</v>
      </c>
      <c r="T128" s="32">
        <f t="shared" si="117"/>
        <v>25</v>
      </c>
      <c r="U128" s="32">
        <f t="shared" si="117"/>
        <v>14</v>
      </c>
      <c r="V128" s="32">
        <f t="shared" si="117"/>
        <v>80</v>
      </c>
      <c r="W128" s="33">
        <f t="shared" si="117"/>
        <v>59</v>
      </c>
      <c r="X128" s="32">
        <f t="shared" si="117"/>
        <v>12</v>
      </c>
      <c r="Y128" s="32">
        <f t="shared" si="117"/>
        <v>209</v>
      </c>
      <c r="Z128" s="32">
        <f t="shared" si="117"/>
        <v>78</v>
      </c>
      <c r="AA128" s="32">
        <f t="shared" si="117"/>
        <v>6121</v>
      </c>
      <c r="AB128" s="32">
        <f t="shared" si="117"/>
        <v>3125</v>
      </c>
      <c r="AC128" s="32">
        <f t="shared" si="117"/>
        <v>178</v>
      </c>
      <c r="AD128" s="32">
        <f t="shared" si="117"/>
        <v>224</v>
      </c>
      <c r="AE128" s="32">
        <f t="shared" si="117"/>
        <v>23</v>
      </c>
      <c r="AF128" s="32">
        <f t="shared" si="117"/>
        <v>41</v>
      </c>
      <c r="AG128" s="32">
        <f t="shared" si="117"/>
        <v>142</v>
      </c>
      <c r="AH128" s="32">
        <f t="shared" si="117"/>
        <v>314</v>
      </c>
      <c r="AI128" s="32">
        <f t="shared" si="117"/>
        <v>93</v>
      </c>
      <c r="AJ128" s="32">
        <f t="shared" si="117"/>
        <v>73</v>
      </c>
      <c r="AK128" s="32">
        <f t="shared" si="117"/>
        <v>104</v>
      </c>
      <c r="AL128" s="32">
        <f t="shared" si="117"/>
        <v>114</v>
      </c>
      <c r="AM128" s="32">
        <f t="shared" si="117"/>
        <v>167</v>
      </c>
      <c r="AN128" s="32">
        <f t="shared" si="117"/>
        <v>84</v>
      </c>
      <c r="AO128" s="32">
        <f t="shared" si="117"/>
        <v>1211</v>
      </c>
      <c r="AP128" s="32">
        <f t="shared" si="117"/>
        <v>35392</v>
      </c>
      <c r="AQ128" s="32">
        <f t="shared" si="117"/>
        <v>57</v>
      </c>
      <c r="AR128" s="32">
        <f t="shared" si="117"/>
        <v>4134</v>
      </c>
      <c r="AS128" s="32">
        <f t="shared" si="117"/>
        <v>1358</v>
      </c>
      <c r="AT128" s="32">
        <f t="shared" si="117"/>
        <v>232</v>
      </c>
      <c r="AU128" s="32">
        <f t="shared" si="117"/>
        <v>59</v>
      </c>
      <c r="AV128" s="32">
        <f t="shared" si="117"/>
        <v>65</v>
      </c>
      <c r="AW128" s="32">
        <f t="shared" si="117"/>
        <v>17</v>
      </c>
      <c r="AX128" s="32">
        <f t="shared" si="117"/>
        <v>6</v>
      </c>
      <c r="AY128" s="32">
        <f t="shared" si="117"/>
        <v>135</v>
      </c>
      <c r="AZ128" s="32">
        <f t="shared" si="117"/>
        <v>4982</v>
      </c>
      <c r="BA128" s="32">
        <f t="shared" si="117"/>
        <v>1726</v>
      </c>
      <c r="BB128" s="32">
        <f t="shared" si="117"/>
        <v>1707</v>
      </c>
      <c r="BC128" s="32">
        <f t="shared" si="117"/>
        <v>9212</v>
      </c>
      <c r="BD128" s="32">
        <f t="shared" si="117"/>
        <v>401</v>
      </c>
      <c r="BE128" s="32">
        <f t="shared" si="117"/>
        <v>227</v>
      </c>
      <c r="BF128" s="32">
        <f t="shared" si="117"/>
        <v>1485</v>
      </c>
      <c r="BG128" s="32">
        <f t="shared" si="117"/>
        <v>326</v>
      </c>
      <c r="BH128" s="32">
        <f t="shared" si="117"/>
        <v>85</v>
      </c>
      <c r="BI128" s="32">
        <f t="shared" si="117"/>
        <v>90</v>
      </c>
      <c r="BJ128" s="32">
        <f t="shared" si="117"/>
        <v>263</v>
      </c>
      <c r="BK128" s="32">
        <f t="shared" si="117"/>
        <v>1847</v>
      </c>
      <c r="BL128" s="32">
        <f t="shared" si="117"/>
        <v>33</v>
      </c>
      <c r="BM128" s="32">
        <f t="shared" si="117"/>
        <v>107</v>
      </c>
      <c r="BN128" s="32">
        <f t="shared" si="117"/>
        <v>1073</v>
      </c>
      <c r="BO128" s="32">
        <f t="shared" ref="BO128:DZ128" si="118">BO10</f>
        <v>407</v>
      </c>
      <c r="BP128" s="32">
        <f t="shared" si="118"/>
        <v>60</v>
      </c>
      <c r="BQ128" s="32">
        <f t="shared" si="118"/>
        <v>1237</v>
      </c>
      <c r="BR128" s="32">
        <f t="shared" si="118"/>
        <v>1309</v>
      </c>
      <c r="BS128" s="32">
        <f t="shared" si="118"/>
        <v>247</v>
      </c>
      <c r="BT128" s="32">
        <f t="shared" si="118"/>
        <v>64</v>
      </c>
      <c r="BU128" s="32">
        <f t="shared" si="118"/>
        <v>80</v>
      </c>
      <c r="BV128" s="32">
        <f t="shared" si="118"/>
        <v>215</v>
      </c>
      <c r="BW128" s="32">
        <f t="shared" si="118"/>
        <v>279</v>
      </c>
      <c r="BX128" s="32">
        <f t="shared" si="118"/>
        <v>9</v>
      </c>
      <c r="BY128" s="32">
        <f t="shared" si="118"/>
        <v>232</v>
      </c>
      <c r="BZ128" s="32">
        <f t="shared" si="118"/>
        <v>61</v>
      </c>
      <c r="CA128" s="32">
        <f t="shared" si="118"/>
        <v>55</v>
      </c>
      <c r="CB128" s="32">
        <f t="shared" si="118"/>
        <v>13988</v>
      </c>
      <c r="CC128" s="32">
        <f t="shared" si="118"/>
        <v>35</v>
      </c>
      <c r="CD128" s="32">
        <f t="shared" si="118"/>
        <v>15</v>
      </c>
      <c r="CE128" s="32">
        <f t="shared" si="118"/>
        <v>38</v>
      </c>
      <c r="CF128" s="32">
        <f t="shared" si="118"/>
        <v>19</v>
      </c>
      <c r="CG128" s="32">
        <f t="shared" si="118"/>
        <v>32</v>
      </c>
      <c r="CH128" s="32">
        <f t="shared" si="118"/>
        <v>44</v>
      </c>
      <c r="CI128" s="32">
        <f t="shared" si="118"/>
        <v>172</v>
      </c>
      <c r="CJ128" s="32">
        <f t="shared" si="118"/>
        <v>388</v>
      </c>
      <c r="CK128" s="32">
        <f t="shared" si="118"/>
        <v>793</v>
      </c>
      <c r="CL128" s="32">
        <f t="shared" si="118"/>
        <v>177</v>
      </c>
      <c r="CM128" s="32">
        <f t="shared" si="118"/>
        <v>185</v>
      </c>
      <c r="CN128" s="32">
        <f t="shared" si="118"/>
        <v>4395</v>
      </c>
      <c r="CO128" s="32">
        <f t="shared" si="118"/>
        <v>3008</v>
      </c>
      <c r="CP128" s="32">
        <f t="shared" si="118"/>
        <v>234</v>
      </c>
      <c r="CQ128" s="32">
        <f t="shared" si="118"/>
        <v>419</v>
      </c>
      <c r="CR128" s="32">
        <f t="shared" si="118"/>
        <v>44</v>
      </c>
      <c r="CS128" s="32">
        <f t="shared" si="118"/>
        <v>69</v>
      </c>
      <c r="CT128" s="32">
        <f t="shared" si="118"/>
        <v>15</v>
      </c>
      <c r="CU128" s="32">
        <f t="shared" si="118"/>
        <v>44</v>
      </c>
      <c r="CV128" s="32">
        <f t="shared" si="118"/>
        <v>10</v>
      </c>
      <c r="CW128" s="32">
        <f t="shared" si="118"/>
        <v>41</v>
      </c>
      <c r="CX128" s="32">
        <f t="shared" si="118"/>
        <v>109</v>
      </c>
      <c r="CY128" s="32">
        <f t="shared" si="118"/>
        <v>16</v>
      </c>
      <c r="CZ128" s="32">
        <f t="shared" si="118"/>
        <v>594</v>
      </c>
      <c r="DA128" s="32">
        <f t="shared" si="118"/>
        <v>27</v>
      </c>
      <c r="DB128" s="32">
        <f t="shared" si="118"/>
        <v>36</v>
      </c>
      <c r="DC128" s="32">
        <f t="shared" si="118"/>
        <v>22</v>
      </c>
      <c r="DD128" s="32">
        <f t="shared" si="118"/>
        <v>32</v>
      </c>
      <c r="DE128" s="32">
        <f t="shared" si="118"/>
        <v>63</v>
      </c>
      <c r="DF128" s="32">
        <f t="shared" si="118"/>
        <v>5149</v>
      </c>
      <c r="DG128" s="32">
        <f t="shared" si="118"/>
        <v>23</v>
      </c>
      <c r="DH128" s="32">
        <f t="shared" si="118"/>
        <v>536</v>
      </c>
      <c r="DI128" s="32">
        <f t="shared" si="118"/>
        <v>918</v>
      </c>
      <c r="DJ128" s="32">
        <f t="shared" si="118"/>
        <v>162</v>
      </c>
      <c r="DK128" s="32">
        <f t="shared" si="118"/>
        <v>101</v>
      </c>
      <c r="DL128" s="32">
        <f t="shared" si="118"/>
        <v>1751</v>
      </c>
      <c r="DM128" s="32">
        <f t="shared" si="118"/>
        <v>68</v>
      </c>
      <c r="DN128" s="32">
        <f t="shared" si="118"/>
        <v>395</v>
      </c>
      <c r="DO128" s="32">
        <f t="shared" si="118"/>
        <v>1089</v>
      </c>
      <c r="DP128" s="32">
        <f t="shared" si="118"/>
        <v>32</v>
      </c>
      <c r="DQ128" s="32">
        <f t="shared" si="118"/>
        <v>120</v>
      </c>
      <c r="DR128" s="32">
        <f t="shared" si="118"/>
        <v>583</v>
      </c>
      <c r="DS128" s="32">
        <f t="shared" si="118"/>
        <v>378</v>
      </c>
      <c r="DT128" s="32">
        <f t="shared" si="118"/>
        <v>43</v>
      </c>
      <c r="DU128" s="32">
        <f t="shared" si="118"/>
        <v>100</v>
      </c>
      <c r="DV128" s="32">
        <f t="shared" si="118"/>
        <v>56</v>
      </c>
      <c r="DW128" s="32">
        <f t="shared" si="118"/>
        <v>81</v>
      </c>
      <c r="DX128" s="32">
        <f t="shared" si="118"/>
        <v>26</v>
      </c>
      <c r="DY128" s="32">
        <f t="shared" si="118"/>
        <v>45</v>
      </c>
      <c r="DZ128" s="32">
        <f t="shared" si="118"/>
        <v>167</v>
      </c>
      <c r="EA128" s="32">
        <f t="shared" ref="EA128:FX128" si="119">EA10</f>
        <v>155</v>
      </c>
      <c r="EB128" s="32">
        <f t="shared" si="119"/>
        <v>124</v>
      </c>
      <c r="EC128" s="32">
        <f t="shared" si="119"/>
        <v>56</v>
      </c>
      <c r="ED128" s="32">
        <f t="shared" si="119"/>
        <v>34</v>
      </c>
      <c r="EE128" s="32">
        <f t="shared" si="119"/>
        <v>67</v>
      </c>
      <c r="EF128" s="32">
        <f t="shared" si="119"/>
        <v>593</v>
      </c>
      <c r="EG128" s="32">
        <f t="shared" si="119"/>
        <v>100</v>
      </c>
      <c r="EH128" s="32">
        <f t="shared" si="119"/>
        <v>50</v>
      </c>
      <c r="EI128" s="32">
        <f t="shared" si="119"/>
        <v>6869</v>
      </c>
      <c r="EJ128" s="32">
        <f t="shared" si="119"/>
        <v>1986</v>
      </c>
      <c r="EK128" s="32">
        <f t="shared" si="119"/>
        <v>118</v>
      </c>
      <c r="EL128" s="32">
        <f t="shared" si="119"/>
        <v>84</v>
      </c>
      <c r="EM128" s="32">
        <f t="shared" si="119"/>
        <v>161</v>
      </c>
      <c r="EN128" s="32">
        <f t="shared" si="119"/>
        <v>408</v>
      </c>
      <c r="EO128" s="32">
        <f t="shared" si="119"/>
        <v>82</v>
      </c>
      <c r="EP128" s="32">
        <f t="shared" si="119"/>
        <v>70</v>
      </c>
      <c r="EQ128" s="32">
        <f t="shared" si="119"/>
        <v>201</v>
      </c>
      <c r="ER128" s="32">
        <f t="shared" si="119"/>
        <v>73</v>
      </c>
      <c r="ES128" s="32">
        <f t="shared" si="119"/>
        <v>55</v>
      </c>
      <c r="ET128" s="32">
        <f t="shared" si="119"/>
        <v>58</v>
      </c>
      <c r="EU128" s="32">
        <f t="shared" si="119"/>
        <v>312</v>
      </c>
      <c r="EV128" s="32">
        <f t="shared" si="119"/>
        <v>14</v>
      </c>
      <c r="EW128" s="32">
        <f t="shared" si="119"/>
        <v>107</v>
      </c>
      <c r="EX128" s="32">
        <f t="shared" si="119"/>
        <v>73</v>
      </c>
      <c r="EY128" s="32">
        <f t="shared" si="119"/>
        <v>115</v>
      </c>
      <c r="EZ128" s="32">
        <f t="shared" si="119"/>
        <v>28</v>
      </c>
      <c r="FA128" s="32">
        <f t="shared" si="119"/>
        <v>585</v>
      </c>
      <c r="FB128" s="32">
        <f t="shared" si="119"/>
        <v>110</v>
      </c>
      <c r="FC128" s="32">
        <f t="shared" si="119"/>
        <v>434</v>
      </c>
      <c r="FD128" s="32">
        <f t="shared" si="119"/>
        <v>65</v>
      </c>
      <c r="FE128" s="32">
        <f t="shared" si="119"/>
        <v>27</v>
      </c>
      <c r="FF128" s="32">
        <f t="shared" si="119"/>
        <v>39</v>
      </c>
      <c r="FG128" s="32">
        <f t="shared" si="119"/>
        <v>22</v>
      </c>
      <c r="FH128" s="32">
        <f t="shared" si="119"/>
        <v>15</v>
      </c>
      <c r="FI128" s="32">
        <f t="shared" si="119"/>
        <v>532</v>
      </c>
      <c r="FJ128" s="32">
        <f t="shared" si="119"/>
        <v>342</v>
      </c>
      <c r="FK128" s="32">
        <f t="shared" si="119"/>
        <v>584</v>
      </c>
      <c r="FL128" s="32">
        <f t="shared" si="119"/>
        <v>426</v>
      </c>
      <c r="FM128" s="32">
        <f t="shared" si="119"/>
        <v>549</v>
      </c>
      <c r="FN128" s="32">
        <f t="shared" si="119"/>
        <v>7817</v>
      </c>
      <c r="FO128" s="32">
        <f t="shared" si="119"/>
        <v>258</v>
      </c>
      <c r="FP128" s="32">
        <f t="shared" si="119"/>
        <v>857</v>
      </c>
      <c r="FQ128" s="32">
        <f t="shared" si="119"/>
        <v>223</v>
      </c>
      <c r="FR128" s="32">
        <f t="shared" si="119"/>
        <v>24</v>
      </c>
      <c r="FS128" s="32">
        <f t="shared" si="119"/>
        <v>13</v>
      </c>
      <c r="FT128" s="33">
        <f t="shared" si="119"/>
        <v>20</v>
      </c>
      <c r="FU128" s="32">
        <f t="shared" si="119"/>
        <v>277</v>
      </c>
      <c r="FV128" s="32">
        <f t="shared" si="119"/>
        <v>196</v>
      </c>
      <c r="FW128" s="32">
        <f t="shared" si="119"/>
        <v>46</v>
      </c>
      <c r="FX128" s="32">
        <f t="shared" si="119"/>
        <v>6</v>
      </c>
      <c r="FY128" s="110"/>
      <c r="FZ128" s="32"/>
      <c r="GA128" s="32"/>
      <c r="GB128" s="45"/>
      <c r="GC128" s="45"/>
      <c r="GD128" s="45"/>
      <c r="GE128" s="5"/>
      <c r="GF128" s="5"/>
      <c r="GG128" s="5"/>
      <c r="GH128" s="5"/>
      <c r="GI128" s="5"/>
      <c r="GJ128" s="5"/>
      <c r="GK128" s="5"/>
      <c r="GL128" s="5"/>
      <c r="GM128" s="5"/>
    </row>
    <row r="129" spans="1:256" x14ac:dyDescent="0.2">
      <c r="A129" s="3" t="s">
        <v>419</v>
      </c>
      <c r="B129" s="2" t="s">
        <v>420</v>
      </c>
      <c r="C129" s="32">
        <f t="shared" ref="C129:BN129" si="120">C13</f>
        <v>4998</v>
      </c>
      <c r="D129" s="32">
        <f t="shared" si="120"/>
        <v>27975</v>
      </c>
      <c r="E129" s="32">
        <f t="shared" si="120"/>
        <v>5032</v>
      </c>
      <c r="F129" s="32">
        <f t="shared" si="120"/>
        <v>11282</v>
      </c>
      <c r="G129" s="32">
        <f t="shared" si="120"/>
        <v>604</v>
      </c>
      <c r="H129" s="32">
        <f t="shared" si="120"/>
        <v>576</v>
      </c>
      <c r="I129" s="32">
        <f t="shared" si="120"/>
        <v>6445</v>
      </c>
      <c r="J129" s="32">
        <f t="shared" si="120"/>
        <v>1342</v>
      </c>
      <c r="K129" s="32">
        <f t="shared" si="120"/>
        <v>204</v>
      </c>
      <c r="L129" s="32">
        <f t="shared" si="120"/>
        <v>1494</v>
      </c>
      <c r="M129" s="32">
        <f t="shared" si="120"/>
        <v>787</v>
      </c>
      <c r="N129" s="32">
        <f t="shared" si="120"/>
        <v>32982</v>
      </c>
      <c r="O129" s="32">
        <f t="shared" si="120"/>
        <v>8780</v>
      </c>
      <c r="P129" s="32">
        <f t="shared" si="120"/>
        <v>110</v>
      </c>
      <c r="Q129" s="32">
        <f t="shared" si="120"/>
        <v>24838</v>
      </c>
      <c r="R129" s="32">
        <f t="shared" si="120"/>
        <v>356</v>
      </c>
      <c r="S129" s="32">
        <f t="shared" si="120"/>
        <v>833</v>
      </c>
      <c r="T129" s="32">
        <f t="shared" si="120"/>
        <v>67</v>
      </c>
      <c r="U129" s="32">
        <f t="shared" si="120"/>
        <v>28</v>
      </c>
      <c r="V129" s="32">
        <f t="shared" si="120"/>
        <v>145</v>
      </c>
      <c r="W129" s="33">
        <f t="shared" si="120"/>
        <v>104</v>
      </c>
      <c r="X129" s="32">
        <f t="shared" si="120"/>
        <v>26</v>
      </c>
      <c r="Y129" s="32">
        <f t="shared" si="120"/>
        <v>298</v>
      </c>
      <c r="Z129" s="32">
        <f t="shared" si="120"/>
        <v>136</v>
      </c>
      <c r="AA129" s="32">
        <f t="shared" si="120"/>
        <v>18513</v>
      </c>
      <c r="AB129" s="32">
        <f t="shared" si="120"/>
        <v>17932</v>
      </c>
      <c r="AC129" s="32">
        <f t="shared" si="120"/>
        <v>558</v>
      </c>
      <c r="AD129" s="32">
        <f t="shared" si="120"/>
        <v>688</v>
      </c>
      <c r="AE129" s="32">
        <f t="shared" si="120"/>
        <v>72</v>
      </c>
      <c r="AF129" s="32">
        <f t="shared" si="120"/>
        <v>96</v>
      </c>
      <c r="AG129" s="32">
        <f t="shared" si="120"/>
        <v>557</v>
      </c>
      <c r="AH129" s="32">
        <f t="shared" si="120"/>
        <v>625</v>
      </c>
      <c r="AI129" s="32">
        <f t="shared" si="120"/>
        <v>229</v>
      </c>
      <c r="AJ129" s="32">
        <f t="shared" si="120"/>
        <v>112</v>
      </c>
      <c r="AK129" s="32">
        <f t="shared" si="120"/>
        <v>131</v>
      </c>
      <c r="AL129" s="32">
        <f t="shared" si="120"/>
        <v>154</v>
      </c>
      <c r="AM129" s="32">
        <f t="shared" si="120"/>
        <v>274</v>
      </c>
      <c r="AN129" s="32">
        <f t="shared" si="120"/>
        <v>221</v>
      </c>
      <c r="AO129" s="32">
        <f t="shared" si="120"/>
        <v>2934</v>
      </c>
      <c r="AP129" s="32">
        <f t="shared" si="120"/>
        <v>52735</v>
      </c>
      <c r="AQ129" s="32">
        <f t="shared" si="120"/>
        <v>165</v>
      </c>
      <c r="AR129" s="32">
        <f t="shared" si="120"/>
        <v>41868</v>
      </c>
      <c r="AS129" s="32">
        <f t="shared" si="120"/>
        <v>4278</v>
      </c>
      <c r="AT129" s="32">
        <f t="shared" si="120"/>
        <v>1501</v>
      </c>
      <c r="AU129" s="32">
        <f t="shared" si="120"/>
        <v>183</v>
      </c>
      <c r="AV129" s="32">
        <f t="shared" si="120"/>
        <v>175</v>
      </c>
      <c r="AW129" s="32">
        <f t="shared" si="120"/>
        <v>113</v>
      </c>
      <c r="AX129" s="32">
        <f t="shared" si="120"/>
        <v>10</v>
      </c>
      <c r="AY129" s="32">
        <f t="shared" si="120"/>
        <v>321</v>
      </c>
      <c r="AZ129" s="32">
        <f t="shared" si="120"/>
        <v>7715</v>
      </c>
      <c r="BA129" s="32">
        <f t="shared" si="120"/>
        <v>5510</v>
      </c>
      <c r="BB129" s="32">
        <f t="shared" si="120"/>
        <v>5026</v>
      </c>
      <c r="BC129" s="32">
        <f t="shared" si="120"/>
        <v>18409</v>
      </c>
      <c r="BD129" s="32">
        <f t="shared" si="120"/>
        <v>3056</v>
      </c>
      <c r="BE129" s="32">
        <f t="shared" si="120"/>
        <v>848</v>
      </c>
      <c r="BF129" s="32">
        <f t="shared" si="120"/>
        <v>14427</v>
      </c>
      <c r="BG129" s="32">
        <f t="shared" si="120"/>
        <v>589</v>
      </c>
      <c r="BH129" s="32">
        <f t="shared" si="120"/>
        <v>333</v>
      </c>
      <c r="BI129" s="32">
        <f t="shared" si="120"/>
        <v>150</v>
      </c>
      <c r="BJ129" s="32">
        <f t="shared" si="120"/>
        <v>3541</v>
      </c>
      <c r="BK129" s="32">
        <f t="shared" si="120"/>
        <v>10059</v>
      </c>
      <c r="BL129" s="32">
        <f t="shared" si="120"/>
        <v>73</v>
      </c>
      <c r="BM129" s="32">
        <f t="shared" si="120"/>
        <v>180</v>
      </c>
      <c r="BN129" s="32">
        <f t="shared" si="120"/>
        <v>2279</v>
      </c>
      <c r="BO129" s="32">
        <f t="shared" ref="BO129:DZ129" si="121">BO13</f>
        <v>883</v>
      </c>
      <c r="BP129" s="32">
        <f t="shared" si="121"/>
        <v>137</v>
      </c>
      <c r="BQ129" s="32">
        <f t="shared" si="121"/>
        <v>3574</v>
      </c>
      <c r="BR129" s="32">
        <f t="shared" si="121"/>
        <v>2993</v>
      </c>
      <c r="BS129" s="32">
        <f t="shared" si="121"/>
        <v>600</v>
      </c>
      <c r="BT129" s="32">
        <f t="shared" si="121"/>
        <v>268</v>
      </c>
      <c r="BU129" s="32">
        <f t="shared" si="121"/>
        <v>284</v>
      </c>
      <c r="BV129" s="32">
        <f t="shared" si="121"/>
        <v>776</v>
      </c>
      <c r="BW129" s="32">
        <f t="shared" si="121"/>
        <v>1204</v>
      </c>
      <c r="BX129" s="32">
        <f t="shared" si="121"/>
        <v>43</v>
      </c>
      <c r="BY129" s="32">
        <f t="shared" si="121"/>
        <v>315</v>
      </c>
      <c r="BZ129" s="32">
        <f t="shared" si="121"/>
        <v>120</v>
      </c>
      <c r="CA129" s="32">
        <f t="shared" si="121"/>
        <v>121</v>
      </c>
      <c r="CB129" s="32">
        <f t="shared" si="121"/>
        <v>50580</v>
      </c>
      <c r="CC129" s="32">
        <f t="shared" si="121"/>
        <v>93</v>
      </c>
      <c r="CD129" s="32">
        <f t="shared" si="121"/>
        <v>40</v>
      </c>
      <c r="CE129" s="32">
        <f t="shared" si="121"/>
        <v>102</v>
      </c>
      <c r="CF129" s="32">
        <f t="shared" si="121"/>
        <v>54</v>
      </c>
      <c r="CG129" s="32">
        <f t="shared" si="121"/>
        <v>93</v>
      </c>
      <c r="CH129" s="32">
        <f t="shared" si="121"/>
        <v>75</v>
      </c>
      <c r="CI129" s="32">
        <f t="shared" si="121"/>
        <v>439</v>
      </c>
      <c r="CJ129" s="32">
        <f t="shared" si="121"/>
        <v>615</v>
      </c>
      <c r="CK129" s="32">
        <f t="shared" si="121"/>
        <v>3079</v>
      </c>
      <c r="CL129" s="32">
        <f t="shared" si="121"/>
        <v>839</v>
      </c>
      <c r="CM129" s="32">
        <f t="shared" si="121"/>
        <v>470</v>
      </c>
      <c r="CN129" s="32">
        <f t="shared" si="121"/>
        <v>17764</v>
      </c>
      <c r="CO129" s="32">
        <f t="shared" si="121"/>
        <v>9595</v>
      </c>
      <c r="CP129" s="32">
        <f t="shared" si="121"/>
        <v>659</v>
      </c>
      <c r="CQ129" s="32">
        <f t="shared" si="121"/>
        <v>691</v>
      </c>
      <c r="CR129" s="32">
        <f t="shared" si="121"/>
        <v>114</v>
      </c>
      <c r="CS129" s="32">
        <f t="shared" si="121"/>
        <v>217</v>
      </c>
      <c r="CT129" s="32">
        <f t="shared" si="121"/>
        <v>58</v>
      </c>
      <c r="CU129" s="32">
        <f t="shared" si="121"/>
        <v>277</v>
      </c>
      <c r="CV129" s="32">
        <f t="shared" si="121"/>
        <v>26</v>
      </c>
      <c r="CW129" s="32">
        <f t="shared" si="121"/>
        <v>106</v>
      </c>
      <c r="CX129" s="32">
        <f t="shared" si="121"/>
        <v>297</v>
      </c>
      <c r="CY129" s="32">
        <f t="shared" si="121"/>
        <v>52</v>
      </c>
      <c r="CZ129" s="32">
        <f t="shared" si="121"/>
        <v>1325</v>
      </c>
      <c r="DA129" s="32">
        <f t="shared" si="121"/>
        <v>100</v>
      </c>
      <c r="DB129" s="32">
        <f t="shared" si="121"/>
        <v>191</v>
      </c>
      <c r="DC129" s="32">
        <f t="shared" si="121"/>
        <v>101</v>
      </c>
      <c r="DD129" s="32">
        <f t="shared" si="121"/>
        <v>91</v>
      </c>
      <c r="DE129" s="32">
        <f t="shared" si="121"/>
        <v>229</v>
      </c>
      <c r="DF129" s="32">
        <f t="shared" si="121"/>
        <v>13760</v>
      </c>
      <c r="DG129" s="32">
        <f t="shared" si="121"/>
        <v>58</v>
      </c>
      <c r="DH129" s="32">
        <f t="shared" si="121"/>
        <v>1394</v>
      </c>
      <c r="DI129" s="32">
        <f t="shared" si="121"/>
        <v>1655</v>
      </c>
      <c r="DJ129" s="32">
        <f t="shared" si="121"/>
        <v>443</v>
      </c>
      <c r="DK129" s="32">
        <f t="shared" si="121"/>
        <v>237</v>
      </c>
      <c r="DL129" s="32">
        <f t="shared" si="121"/>
        <v>3511</v>
      </c>
      <c r="DM129" s="32">
        <f t="shared" si="121"/>
        <v>151</v>
      </c>
      <c r="DN129" s="32">
        <f t="shared" si="121"/>
        <v>891</v>
      </c>
      <c r="DO129" s="32">
        <f t="shared" si="121"/>
        <v>1789</v>
      </c>
      <c r="DP129" s="32">
        <f t="shared" si="121"/>
        <v>124</v>
      </c>
      <c r="DQ129" s="32">
        <f t="shared" si="121"/>
        <v>305</v>
      </c>
      <c r="DR129" s="32">
        <f t="shared" si="121"/>
        <v>825</v>
      </c>
      <c r="DS129" s="32">
        <f t="shared" si="121"/>
        <v>529</v>
      </c>
      <c r="DT129" s="32">
        <f t="shared" si="121"/>
        <v>68</v>
      </c>
      <c r="DU129" s="32">
        <f t="shared" si="121"/>
        <v>266</v>
      </c>
      <c r="DV129" s="32">
        <f t="shared" si="121"/>
        <v>131</v>
      </c>
      <c r="DW129" s="32">
        <f t="shared" si="121"/>
        <v>214</v>
      </c>
      <c r="DX129" s="32">
        <f t="shared" si="121"/>
        <v>111</v>
      </c>
      <c r="DY129" s="32">
        <f t="shared" si="121"/>
        <v>197</v>
      </c>
      <c r="DZ129" s="32">
        <f t="shared" si="121"/>
        <v>584</v>
      </c>
      <c r="EA129" s="32">
        <f t="shared" ref="EA129:FX129" si="122">EA13</f>
        <v>369</v>
      </c>
      <c r="EB129" s="32">
        <f t="shared" si="122"/>
        <v>348</v>
      </c>
      <c r="EC129" s="32">
        <f t="shared" si="122"/>
        <v>170</v>
      </c>
      <c r="ED129" s="32">
        <f t="shared" si="122"/>
        <v>1001</v>
      </c>
      <c r="EE129" s="32">
        <f t="shared" si="122"/>
        <v>120</v>
      </c>
      <c r="EF129" s="32">
        <f t="shared" si="122"/>
        <v>988</v>
      </c>
      <c r="EG129" s="32">
        <f t="shared" si="122"/>
        <v>170</v>
      </c>
      <c r="EH129" s="32">
        <f t="shared" si="122"/>
        <v>120</v>
      </c>
      <c r="EI129" s="32">
        <f t="shared" si="122"/>
        <v>10488</v>
      </c>
      <c r="EJ129" s="32">
        <f t="shared" si="122"/>
        <v>5617</v>
      </c>
      <c r="EK129" s="32">
        <f t="shared" si="122"/>
        <v>411</v>
      </c>
      <c r="EL129" s="32">
        <f t="shared" si="122"/>
        <v>324</v>
      </c>
      <c r="EM129" s="32">
        <f t="shared" si="122"/>
        <v>277</v>
      </c>
      <c r="EN129" s="32">
        <f t="shared" si="122"/>
        <v>647</v>
      </c>
      <c r="EO129" s="32">
        <f t="shared" si="122"/>
        <v>303</v>
      </c>
      <c r="EP129" s="32">
        <f t="shared" si="122"/>
        <v>240</v>
      </c>
      <c r="EQ129" s="32">
        <f t="shared" si="122"/>
        <v>1526</v>
      </c>
      <c r="ER129" s="32">
        <f t="shared" si="122"/>
        <v>241</v>
      </c>
      <c r="ES129" s="32">
        <f t="shared" si="122"/>
        <v>78</v>
      </c>
      <c r="ET129" s="32">
        <f t="shared" si="122"/>
        <v>103</v>
      </c>
      <c r="EU129" s="32">
        <f t="shared" si="122"/>
        <v>357</v>
      </c>
      <c r="EV129" s="32">
        <f t="shared" si="122"/>
        <v>42</v>
      </c>
      <c r="EW129" s="32">
        <f t="shared" si="122"/>
        <v>529</v>
      </c>
      <c r="EX129" s="32">
        <f t="shared" si="122"/>
        <v>152</v>
      </c>
      <c r="EY129" s="32">
        <f t="shared" si="122"/>
        <v>246</v>
      </c>
      <c r="EZ129" s="32">
        <f t="shared" si="122"/>
        <v>64</v>
      </c>
      <c r="FA129" s="32">
        <f t="shared" si="122"/>
        <v>2010</v>
      </c>
      <c r="FB129" s="32">
        <f t="shared" si="122"/>
        <v>196</v>
      </c>
      <c r="FC129" s="32">
        <f t="shared" si="122"/>
        <v>1439</v>
      </c>
      <c r="FD129" s="32">
        <f t="shared" si="122"/>
        <v>203</v>
      </c>
      <c r="FE129" s="32">
        <f t="shared" si="122"/>
        <v>68</v>
      </c>
      <c r="FF129" s="32">
        <f t="shared" si="122"/>
        <v>122</v>
      </c>
      <c r="FG129" s="32">
        <f t="shared" si="122"/>
        <v>77</v>
      </c>
      <c r="FH129" s="32">
        <f t="shared" si="122"/>
        <v>56</v>
      </c>
      <c r="FI129" s="32">
        <f t="shared" si="122"/>
        <v>1134</v>
      </c>
      <c r="FJ129" s="32">
        <f t="shared" si="122"/>
        <v>1193</v>
      </c>
      <c r="FK129" s="32">
        <f t="shared" si="122"/>
        <v>1394</v>
      </c>
      <c r="FL129" s="32">
        <f t="shared" si="122"/>
        <v>3084</v>
      </c>
      <c r="FM129" s="32">
        <f t="shared" si="122"/>
        <v>2264</v>
      </c>
      <c r="FN129" s="32">
        <f t="shared" si="122"/>
        <v>13039</v>
      </c>
      <c r="FO129" s="32">
        <f t="shared" si="122"/>
        <v>685</v>
      </c>
      <c r="FP129" s="32">
        <f t="shared" si="122"/>
        <v>1461</v>
      </c>
      <c r="FQ129" s="32">
        <f t="shared" si="122"/>
        <v>477</v>
      </c>
      <c r="FR129" s="32">
        <f t="shared" si="122"/>
        <v>87</v>
      </c>
      <c r="FS129" s="32">
        <f t="shared" si="122"/>
        <v>116</v>
      </c>
      <c r="FT129" s="33">
        <f t="shared" si="122"/>
        <v>51</v>
      </c>
      <c r="FU129" s="32">
        <f t="shared" si="122"/>
        <v>472</v>
      </c>
      <c r="FV129" s="32">
        <f t="shared" si="122"/>
        <v>424</v>
      </c>
      <c r="FW129" s="32">
        <f t="shared" si="122"/>
        <v>109</v>
      </c>
      <c r="FX129" s="32">
        <f t="shared" si="122"/>
        <v>36</v>
      </c>
      <c r="FY129" s="112"/>
      <c r="FZ129" s="32"/>
      <c r="GA129" s="32"/>
      <c r="GB129" s="45"/>
      <c r="GC129" s="45"/>
      <c r="GD129" s="45"/>
      <c r="GE129" s="5"/>
      <c r="GF129" s="5"/>
      <c r="GG129" s="5"/>
      <c r="GH129" s="5"/>
      <c r="GI129" s="5"/>
      <c r="GJ129" s="5"/>
      <c r="GK129" s="5"/>
      <c r="GL129" s="5"/>
      <c r="GM129" s="5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  <c r="IT129" s="14"/>
      <c r="IU129" s="14"/>
      <c r="IV129" s="14"/>
    </row>
    <row r="130" spans="1:256" x14ac:dyDescent="0.2">
      <c r="A130" s="4" t="s">
        <v>421</v>
      </c>
      <c r="B130" s="2" t="s">
        <v>422</v>
      </c>
      <c r="C130" s="113">
        <f t="shared" ref="C130:BO130" si="123">ROUND(C128/C129,4)</f>
        <v>0.57979999999999998</v>
      </c>
      <c r="D130" s="113">
        <f t="shared" si="123"/>
        <v>0.34649999999999997</v>
      </c>
      <c r="E130" s="113">
        <f t="shared" si="123"/>
        <v>0.77129999999999999</v>
      </c>
      <c r="F130" s="113">
        <f t="shared" si="123"/>
        <v>0.32800000000000001</v>
      </c>
      <c r="G130" s="113">
        <f t="shared" si="123"/>
        <v>0.30299999999999999</v>
      </c>
      <c r="H130" s="113">
        <f t="shared" si="123"/>
        <v>0.19969999999999999</v>
      </c>
      <c r="I130" s="113">
        <f t="shared" si="123"/>
        <v>0.71530000000000005</v>
      </c>
      <c r="J130" s="113">
        <f t="shared" si="123"/>
        <v>0.63790000000000002</v>
      </c>
      <c r="K130" s="113">
        <f t="shared" si="123"/>
        <v>0.50490000000000002</v>
      </c>
      <c r="L130" s="113">
        <f t="shared" si="123"/>
        <v>0.56630000000000003</v>
      </c>
      <c r="M130" s="113">
        <f t="shared" si="123"/>
        <v>0.86019999999999996</v>
      </c>
      <c r="N130" s="113">
        <f t="shared" si="123"/>
        <v>0.214</v>
      </c>
      <c r="O130" s="113">
        <f t="shared" si="123"/>
        <v>0.1842</v>
      </c>
      <c r="P130" s="113">
        <f t="shared" si="123"/>
        <v>0.53639999999999999</v>
      </c>
      <c r="Q130" s="113">
        <f t="shared" si="123"/>
        <v>0.62960000000000005</v>
      </c>
      <c r="R130" s="113">
        <f t="shared" si="123"/>
        <v>0.35670000000000002</v>
      </c>
      <c r="S130" s="113">
        <f t="shared" si="123"/>
        <v>0.43459999999999999</v>
      </c>
      <c r="T130" s="113">
        <f t="shared" si="123"/>
        <v>0.37309999999999999</v>
      </c>
      <c r="U130" s="113">
        <f t="shared" si="123"/>
        <v>0.5</v>
      </c>
      <c r="V130" s="113">
        <f t="shared" si="123"/>
        <v>0.55169999999999997</v>
      </c>
      <c r="W130" s="114">
        <f t="shared" si="123"/>
        <v>0.56730000000000003</v>
      </c>
      <c r="X130" s="113">
        <f t="shared" si="123"/>
        <v>0.46150000000000002</v>
      </c>
      <c r="Y130" s="113">
        <f t="shared" si="123"/>
        <v>0.70130000000000003</v>
      </c>
      <c r="Z130" s="113">
        <f t="shared" si="123"/>
        <v>0.57350000000000001</v>
      </c>
      <c r="AA130" s="113">
        <f t="shared" si="123"/>
        <v>0.3306</v>
      </c>
      <c r="AB130" s="113">
        <f t="shared" si="123"/>
        <v>0.17430000000000001</v>
      </c>
      <c r="AC130" s="113">
        <f t="shared" si="123"/>
        <v>0.31900000000000001</v>
      </c>
      <c r="AD130" s="113">
        <f t="shared" si="123"/>
        <v>0.3256</v>
      </c>
      <c r="AE130" s="113">
        <f t="shared" si="123"/>
        <v>0.31940000000000002</v>
      </c>
      <c r="AF130" s="113">
        <f t="shared" si="123"/>
        <v>0.42709999999999998</v>
      </c>
      <c r="AG130" s="113">
        <f t="shared" si="123"/>
        <v>0.25490000000000002</v>
      </c>
      <c r="AH130" s="113">
        <f t="shared" si="123"/>
        <v>0.50239999999999996</v>
      </c>
      <c r="AI130" s="113">
        <f t="shared" si="123"/>
        <v>0.40610000000000002</v>
      </c>
      <c r="AJ130" s="113">
        <f t="shared" si="123"/>
        <v>0.65180000000000005</v>
      </c>
      <c r="AK130" s="113">
        <f t="shared" si="123"/>
        <v>0.79390000000000005</v>
      </c>
      <c r="AL130" s="113">
        <f t="shared" si="123"/>
        <v>0.74029999999999996</v>
      </c>
      <c r="AM130" s="113">
        <f t="shared" si="123"/>
        <v>0.60950000000000004</v>
      </c>
      <c r="AN130" s="113">
        <f t="shared" si="123"/>
        <v>0.38009999999999999</v>
      </c>
      <c r="AO130" s="113">
        <f t="shared" si="123"/>
        <v>0.41270000000000001</v>
      </c>
      <c r="AP130" s="113">
        <f t="shared" si="123"/>
        <v>0.67110000000000003</v>
      </c>
      <c r="AQ130" s="113">
        <f t="shared" si="123"/>
        <v>0.34549999999999997</v>
      </c>
      <c r="AR130" s="113">
        <f t="shared" si="123"/>
        <v>9.8699999999999996E-2</v>
      </c>
      <c r="AS130" s="113">
        <f t="shared" si="123"/>
        <v>0.31740000000000002</v>
      </c>
      <c r="AT130" s="113">
        <f t="shared" si="123"/>
        <v>0.15459999999999999</v>
      </c>
      <c r="AU130" s="113">
        <f t="shared" si="123"/>
        <v>0.32240000000000002</v>
      </c>
      <c r="AV130" s="113">
        <f t="shared" si="123"/>
        <v>0.37140000000000001</v>
      </c>
      <c r="AW130" s="113">
        <f t="shared" si="123"/>
        <v>0.15040000000000001</v>
      </c>
      <c r="AX130" s="113">
        <f t="shared" si="123"/>
        <v>0.6</v>
      </c>
      <c r="AY130" s="113">
        <f t="shared" si="123"/>
        <v>0.42059999999999997</v>
      </c>
      <c r="AZ130" s="113">
        <f t="shared" si="123"/>
        <v>0.64580000000000004</v>
      </c>
      <c r="BA130" s="113">
        <f t="shared" si="123"/>
        <v>0.31319999999999998</v>
      </c>
      <c r="BB130" s="113">
        <f t="shared" si="123"/>
        <v>0.33960000000000001</v>
      </c>
      <c r="BC130" s="113">
        <f t="shared" si="123"/>
        <v>0.50039999999999996</v>
      </c>
      <c r="BD130" s="113">
        <f t="shared" si="123"/>
        <v>0.13120000000000001</v>
      </c>
      <c r="BE130" s="113">
        <f t="shared" si="123"/>
        <v>0.26769999999999999</v>
      </c>
      <c r="BF130" s="113">
        <f t="shared" si="123"/>
        <v>0.10290000000000001</v>
      </c>
      <c r="BG130" s="113">
        <f t="shared" si="123"/>
        <v>0.55349999999999999</v>
      </c>
      <c r="BH130" s="113">
        <f t="shared" si="123"/>
        <v>0.25530000000000003</v>
      </c>
      <c r="BI130" s="113">
        <f t="shared" si="123"/>
        <v>0.6</v>
      </c>
      <c r="BJ130" s="113">
        <f t="shared" si="123"/>
        <v>7.4300000000000005E-2</v>
      </c>
      <c r="BK130" s="113">
        <f t="shared" si="123"/>
        <v>0.18360000000000001</v>
      </c>
      <c r="BL130" s="113">
        <f t="shared" si="123"/>
        <v>0.4521</v>
      </c>
      <c r="BM130" s="113">
        <f t="shared" si="123"/>
        <v>0.59440000000000004</v>
      </c>
      <c r="BN130" s="113">
        <f t="shared" si="123"/>
        <v>0.4708</v>
      </c>
      <c r="BO130" s="113">
        <f t="shared" si="123"/>
        <v>0.46089999999999998</v>
      </c>
      <c r="BP130" s="113">
        <f t="shared" ref="BP130:EA130" si="124">ROUND(BP128/BP129,4)</f>
        <v>0.438</v>
      </c>
      <c r="BQ130" s="113">
        <f t="shared" si="124"/>
        <v>0.34610000000000002</v>
      </c>
      <c r="BR130" s="113">
        <f t="shared" si="124"/>
        <v>0.43740000000000001</v>
      </c>
      <c r="BS130" s="113">
        <f t="shared" si="124"/>
        <v>0.41170000000000001</v>
      </c>
      <c r="BT130" s="113">
        <f t="shared" si="124"/>
        <v>0.23880000000000001</v>
      </c>
      <c r="BU130" s="113">
        <f t="shared" si="124"/>
        <v>0.28170000000000001</v>
      </c>
      <c r="BV130" s="113">
        <f t="shared" si="124"/>
        <v>0.27710000000000001</v>
      </c>
      <c r="BW130" s="113">
        <f t="shared" si="124"/>
        <v>0.23169999999999999</v>
      </c>
      <c r="BX130" s="113">
        <f t="shared" si="124"/>
        <v>0.20930000000000001</v>
      </c>
      <c r="BY130" s="113">
        <f t="shared" si="124"/>
        <v>0.73650000000000004</v>
      </c>
      <c r="BZ130" s="113">
        <f t="shared" si="124"/>
        <v>0.50829999999999997</v>
      </c>
      <c r="CA130" s="113">
        <f t="shared" si="124"/>
        <v>0.45450000000000002</v>
      </c>
      <c r="CB130" s="113">
        <f t="shared" si="124"/>
        <v>0.27660000000000001</v>
      </c>
      <c r="CC130" s="113">
        <f t="shared" si="124"/>
        <v>0.37630000000000002</v>
      </c>
      <c r="CD130" s="113">
        <f t="shared" si="124"/>
        <v>0.375</v>
      </c>
      <c r="CE130" s="113">
        <f t="shared" si="124"/>
        <v>0.3725</v>
      </c>
      <c r="CF130" s="113">
        <f t="shared" si="124"/>
        <v>0.35189999999999999</v>
      </c>
      <c r="CG130" s="113">
        <f t="shared" si="124"/>
        <v>0.34410000000000002</v>
      </c>
      <c r="CH130" s="113">
        <f t="shared" si="124"/>
        <v>0.5867</v>
      </c>
      <c r="CI130" s="113">
        <f t="shared" si="124"/>
        <v>0.39179999999999998</v>
      </c>
      <c r="CJ130" s="113">
        <f t="shared" si="124"/>
        <v>0.63090000000000002</v>
      </c>
      <c r="CK130" s="113">
        <f t="shared" si="124"/>
        <v>0.2576</v>
      </c>
      <c r="CL130" s="113">
        <f t="shared" si="124"/>
        <v>0.21099999999999999</v>
      </c>
      <c r="CM130" s="113">
        <f t="shared" si="124"/>
        <v>0.39360000000000001</v>
      </c>
      <c r="CN130" s="113">
        <f t="shared" si="124"/>
        <v>0.24740000000000001</v>
      </c>
      <c r="CO130" s="113">
        <f t="shared" si="124"/>
        <v>0.3135</v>
      </c>
      <c r="CP130" s="113">
        <f t="shared" si="124"/>
        <v>0.35510000000000003</v>
      </c>
      <c r="CQ130" s="113">
        <f t="shared" si="124"/>
        <v>0.60640000000000005</v>
      </c>
      <c r="CR130" s="113">
        <f t="shared" si="124"/>
        <v>0.38600000000000001</v>
      </c>
      <c r="CS130" s="113">
        <f t="shared" si="124"/>
        <v>0.318</v>
      </c>
      <c r="CT130" s="113">
        <f t="shared" si="124"/>
        <v>0.2586</v>
      </c>
      <c r="CU130" s="113">
        <f t="shared" si="124"/>
        <v>0.1588</v>
      </c>
      <c r="CV130" s="113">
        <f t="shared" si="124"/>
        <v>0.3846</v>
      </c>
      <c r="CW130" s="113">
        <f t="shared" si="124"/>
        <v>0.38679999999999998</v>
      </c>
      <c r="CX130" s="113">
        <f t="shared" si="124"/>
        <v>0.36699999999999999</v>
      </c>
      <c r="CY130" s="113">
        <f t="shared" si="124"/>
        <v>0.30769999999999997</v>
      </c>
      <c r="CZ130" s="113">
        <f t="shared" si="124"/>
        <v>0.44829999999999998</v>
      </c>
      <c r="DA130" s="113">
        <f t="shared" si="124"/>
        <v>0.27</v>
      </c>
      <c r="DB130" s="113">
        <f t="shared" si="124"/>
        <v>0.1885</v>
      </c>
      <c r="DC130" s="113">
        <f t="shared" si="124"/>
        <v>0.21779999999999999</v>
      </c>
      <c r="DD130" s="113">
        <f t="shared" si="124"/>
        <v>0.35160000000000002</v>
      </c>
      <c r="DE130" s="113">
        <f t="shared" si="124"/>
        <v>0.27510000000000001</v>
      </c>
      <c r="DF130" s="113">
        <f t="shared" si="124"/>
        <v>0.37419999999999998</v>
      </c>
      <c r="DG130" s="113">
        <f t="shared" si="124"/>
        <v>0.39660000000000001</v>
      </c>
      <c r="DH130" s="113">
        <f t="shared" si="124"/>
        <v>0.38450000000000001</v>
      </c>
      <c r="DI130" s="113">
        <f t="shared" si="124"/>
        <v>0.55469999999999997</v>
      </c>
      <c r="DJ130" s="113">
        <f t="shared" si="124"/>
        <v>0.36570000000000003</v>
      </c>
      <c r="DK130" s="113">
        <f t="shared" si="124"/>
        <v>0.42620000000000002</v>
      </c>
      <c r="DL130" s="113">
        <f t="shared" si="124"/>
        <v>0.49869999999999998</v>
      </c>
      <c r="DM130" s="113">
        <f t="shared" si="124"/>
        <v>0.45029999999999998</v>
      </c>
      <c r="DN130" s="113">
        <f t="shared" si="124"/>
        <v>0.44330000000000003</v>
      </c>
      <c r="DO130" s="113">
        <f t="shared" si="124"/>
        <v>0.60870000000000002</v>
      </c>
      <c r="DP130" s="113">
        <f t="shared" si="124"/>
        <v>0.2581</v>
      </c>
      <c r="DQ130" s="113">
        <f t="shared" si="124"/>
        <v>0.39340000000000003</v>
      </c>
      <c r="DR130" s="113">
        <f t="shared" si="124"/>
        <v>0.70669999999999999</v>
      </c>
      <c r="DS130" s="113">
        <f t="shared" si="124"/>
        <v>0.71460000000000001</v>
      </c>
      <c r="DT130" s="113">
        <f t="shared" si="124"/>
        <v>0.63239999999999996</v>
      </c>
      <c r="DU130" s="113">
        <f t="shared" si="124"/>
        <v>0.37590000000000001</v>
      </c>
      <c r="DV130" s="113">
        <f t="shared" si="124"/>
        <v>0.42749999999999999</v>
      </c>
      <c r="DW130" s="113">
        <f t="shared" si="124"/>
        <v>0.3785</v>
      </c>
      <c r="DX130" s="113">
        <f t="shared" si="124"/>
        <v>0.23419999999999999</v>
      </c>
      <c r="DY130" s="113">
        <f t="shared" si="124"/>
        <v>0.22839999999999999</v>
      </c>
      <c r="DZ130" s="113">
        <f t="shared" si="124"/>
        <v>0.28599999999999998</v>
      </c>
      <c r="EA130" s="113">
        <f t="shared" si="124"/>
        <v>0.42009999999999997</v>
      </c>
      <c r="EB130" s="113">
        <f t="shared" ref="EB130:FX130" si="125">ROUND(EB128/EB129,4)</f>
        <v>0.35630000000000001</v>
      </c>
      <c r="EC130" s="113">
        <f t="shared" si="125"/>
        <v>0.32940000000000003</v>
      </c>
      <c r="ED130" s="113">
        <f t="shared" si="125"/>
        <v>3.4000000000000002E-2</v>
      </c>
      <c r="EE130" s="113">
        <f t="shared" si="125"/>
        <v>0.55830000000000002</v>
      </c>
      <c r="EF130" s="113">
        <f t="shared" si="125"/>
        <v>0.60019999999999996</v>
      </c>
      <c r="EG130" s="113">
        <f t="shared" si="125"/>
        <v>0.58819999999999995</v>
      </c>
      <c r="EH130" s="113">
        <f t="shared" si="125"/>
        <v>0.41670000000000001</v>
      </c>
      <c r="EI130" s="113">
        <f t="shared" si="125"/>
        <v>0.65490000000000004</v>
      </c>
      <c r="EJ130" s="113">
        <f t="shared" si="125"/>
        <v>0.35360000000000003</v>
      </c>
      <c r="EK130" s="113">
        <f t="shared" si="125"/>
        <v>0.28710000000000002</v>
      </c>
      <c r="EL130" s="113">
        <f t="shared" si="125"/>
        <v>0.25929999999999997</v>
      </c>
      <c r="EM130" s="113">
        <f t="shared" si="125"/>
        <v>0.58120000000000005</v>
      </c>
      <c r="EN130" s="113">
        <f t="shared" si="125"/>
        <v>0.63060000000000005</v>
      </c>
      <c r="EO130" s="113">
        <f t="shared" si="125"/>
        <v>0.27060000000000001</v>
      </c>
      <c r="EP130" s="113">
        <f t="shared" si="125"/>
        <v>0.29170000000000001</v>
      </c>
      <c r="EQ130" s="113">
        <f t="shared" si="125"/>
        <v>0.13170000000000001</v>
      </c>
      <c r="ER130" s="113">
        <f t="shared" si="125"/>
        <v>0.3029</v>
      </c>
      <c r="ES130" s="113">
        <f t="shared" si="125"/>
        <v>0.70509999999999995</v>
      </c>
      <c r="ET130" s="113">
        <f t="shared" si="125"/>
        <v>0.56310000000000004</v>
      </c>
      <c r="EU130" s="113">
        <f t="shared" si="125"/>
        <v>0.87390000000000001</v>
      </c>
      <c r="EV130" s="113">
        <f t="shared" si="125"/>
        <v>0.33329999999999999</v>
      </c>
      <c r="EW130" s="113">
        <f t="shared" si="125"/>
        <v>0.20230000000000001</v>
      </c>
      <c r="EX130" s="113">
        <f t="shared" si="125"/>
        <v>0.4803</v>
      </c>
      <c r="EY130" s="113">
        <f t="shared" si="125"/>
        <v>0.46750000000000003</v>
      </c>
      <c r="EZ130" s="113">
        <f t="shared" si="125"/>
        <v>0.4375</v>
      </c>
      <c r="FA130" s="113">
        <f t="shared" si="125"/>
        <v>0.29099999999999998</v>
      </c>
      <c r="FB130" s="113">
        <f t="shared" si="125"/>
        <v>0.56120000000000003</v>
      </c>
      <c r="FC130" s="113">
        <f t="shared" si="125"/>
        <v>0.30159999999999998</v>
      </c>
      <c r="FD130" s="113">
        <f t="shared" si="125"/>
        <v>0.32019999999999998</v>
      </c>
      <c r="FE130" s="113">
        <f t="shared" si="125"/>
        <v>0.39710000000000001</v>
      </c>
      <c r="FF130" s="113">
        <f t="shared" si="125"/>
        <v>0.31969999999999998</v>
      </c>
      <c r="FG130" s="113">
        <f t="shared" si="125"/>
        <v>0.28570000000000001</v>
      </c>
      <c r="FH130" s="113">
        <f t="shared" si="125"/>
        <v>0.26790000000000003</v>
      </c>
      <c r="FI130" s="113">
        <f t="shared" si="125"/>
        <v>0.46910000000000002</v>
      </c>
      <c r="FJ130" s="113">
        <f t="shared" si="125"/>
        <v>0.28670000000000001</v>
      </c>
      <c r="FK130" s="113">
        <f t="shared" si="125"/>
        <v>0.41889999999999999</v>
      </c>
      <c r="FL130" s="113">
        <f t="shared" si="125"/>
        <v>0.1381</v>
      </c>
      <c r="FM130" s="113">
        <f t="shared" si="125"/>
        <v>0.24249999999999999</v>
      </c>
      <c r="FN130" s="113">
        <f t="shared" si="125"/>
        <v>0.59950000000000003</v>
      </c>
      <c r="FO130" s="113">
        <f t="shared" si="125"/>
        <v>0.37659999999999999</v>
      </c>
      <c r="FP130" s="113">
        <f t="shared" si="125"/>
        <v>0.58660000000000001</v>
      </c>
      <c r="FQ130" s="113">
        <f t="shared" si="125"/>
        <v>0.46750000000000003</v>
      </c>
      <c r="FR130" s="113">
        <f t="shared" si="125"/>
        <v>0.27589999999999998</v>
      </c>
      <c r="FS130" s="113">
        <f t="shared" si="125"/>
        <v>0.11210000000000001</v>
      </c>
      <c r="FT130" s="114">
        <f t="shared" si="125"/>
        <v>0.39219999999999999</v>
      </c>
      <c r="FU130" s="113">
        <f t="shared" si="125"/>
        <v>0.58689999999999998</v>
      </c>
      <c r="FV130" s="113">
        <f t="shared" si="125"/>
        <v>0.46229999999999999</v>
      </c>
      <c r="FW130" s="113">
        <f t="shared" si="125"/>
        <v>0.42199999999999999</v>
      </c>
      <c r="FX130" s="113">
        <f t="shared" si="125"/>
        <v>0.16669999999999999</v>
      </c>
      <c r="FY130" s="32"/>
      <c r="FZ130" s="11"/>
      <c r="GA130" s="11"/>
      <c r="GB130" s="45"/>
      <c r="GC130" s="45"/>
      <c r="GD130" s="45"/>
      <c r="GE130" s="5"/>
      <c r="GF130" s="5"/>
      <c r="GG130" s="5"/>
      <c r="GH130" s="5"/>
      <c r="GI130" s="5"/>
      <c r="GJ130" s="5"/>
      <c r="GK130" s="5"/>
      <c r="GL130" s="5"/>
      <c r="GM130" s="5"/>
    </row>
    <row r="131" spans="1:256" s="14" customFormat="1" x14ac:dyDescent="0.2">
      <c r="A131" s="4" t="s">
        <v>423</v>
      </c>
      <c r="B131" s="2" t="s">
        <v>424</v>
      </c>
      <c r="C131" s="13">
        <f t="shared" ref="C131:BN131" si="126">ROUND(C130*C14,1)+C23</f>
        <v>4757.1000000000004</v>
      </c>
      <c r="D131" s="13">
        <f t="shared" si="126"/>
        <v>14800.9</v>
      </c>
      <c r="E131" s="13">
        <f t="shared" si="126"/>
        <v>5861.8</v>
      </c>
      <c r="F131" s="13">
        <f t="shared" si="126"/>
        <v>5496.9</v>
      </c>
      <c r="G131" s="13">
        <f t="shared" si="126"/>
        <v>286.39999999999998</v>
      </c>
      <c r="H131" s="13">
        <f t="shared" si="126"/>
        <v>194.5</v>
      </c>
      <c r="I131" s="13">
        <f t="shared" si="126"/>
        <v>7235.8</v>
      </c>
      <c r="J131" s="13">
        <f t="shared" si="126"/>
        <v>1261.5999999999999</v>
      </c>
      <c r="K131" s="13">
        <f t="shared" si="126"/>
        <v>151.69999999999999</v>
      </c>
      <c r="L131" s="13">
        <f t="shared" si="126"/>
        <v>1430.7</v>
      </c>
      <c r="M131" s="13">
        <f t="shared" si="126"/>
        <v>1188.3</v>
      </c>
      <c r="N131" s="13">
        <f t="shared" si="126"/>
        <v>11354</v>
      </c>
      <c r="O131" s="13">
        <f t="shared" si="126"/>
        <v>2759.2</v>
      </c>
      <c r="P131" s="13">
        <f t="shared" si="126"/>
        <v>82.1</v>
      </c>
      <c r="Q131" s="13">
        <f t="shared" si="126"/>
        <v>24061.3</v>
      </c>
      <c r="R131" s="13">
        <f t="shared" si="126"/>
        <v>209.7</v>
      </c>
      <c r="S131" s="13">
        <f t="shared" si="126"/>
        <v>560</v>
      </c>
      <c r="T131" s="13">
        <f t="shared" si="126"/>
        <v>46.8</v>
      </c>
      <c r="U131" s="13">
        <f t="shared" si="126"/>
        <v>22.8</v>
      </c>
      <c r="V131" s="13">
        <f t="shared" si="126"/>
        <v>137.4</v>
      </c>
      <c r="W131" s="16">
        <f t="shared" si="126"/>
        <v>68.900000000000006</v>
      </c>
      <c r="X131" s="13">
        <f t="shared" si="126"/>
        <v>18.5</v>
      </c>
      <c r="Y131" s="13">
        <f t="shared" si="126"/>
        <v>297.39999999999998</v>
      </c>
      <c r="Z131" s="13">
        <f t="shared" si="126"/>
        <v>137.1</v>
      </c>
      <c r="AA131" s="13">
        <f t="shared" si="126"/>
        <v>9358.4</v>
      </c>
      <c r="AB131" s="13">
        <f t="shared" si="126"/>
        <v>5146.1000000000004</v>
      </c>
      <c r="AC131" s="13">
        <f t="shared" si="126"/>
        <v>281.89999999999998</v>
      </c>
      <c r="AD131" s="13">
        <f t="shared" si="126"/>
        <v>346</v>
      </c>
      <c r="AE131" s="13">
        <f t="shared" si="126"/>
        <v>34.799999999999997</v>
      </c>
      <c r="AF131" s="13">
        <f t="shared" si="126"/>
        <v>66.900000000000006</v>
      </c>
      <c r="AG131" s="13">
        <f t="shared" si="126"/>
        <v>211.5</v>
      </c>
      <c r="AH131" s="13">
        <f t="shared" si="126"/>
        <v>486.6</v>
      </c>
      <c r="AI131" s="13">
        <f t="shared" si="126"/>
        <v>144.80000000000001</v>
      </c>
      <c r="AJ131" s="13">
        <f t="shared" si="126"/>
        <v>133.6</v>
      </c>
      <c r="AK131" s="13">
        <f t="shared" si="126"/>
        <v>151.69999999999999</v>
      </c>
      <c r="AL131" s="13">
        <f t="shared" si="126"/>
        <v>184.7</v>
      </c>
      <c r="AM131" s="13">
        <f t="shared" si="126"/>
        <v>262.7</v>
      </c>
      <c r="AN131" s="13">
        <f t="shared" si="126"/>
        <v>139.69999999999999</v>
      </c>
      <c r="AO131" s="13">
        <f t="shared" si="126"/>
        <v>1933.9</v>
      </c>
      <c r="AP131" s="13">
        <f t="shared" si="126"/>
        <v>52253.2</v>
      </c>
      <c r="AQ131" s="13">
        <f t="shared" si="126"/>
        <v>87.4</v>
      </c>
      <c r="AR131" s="13">
        <f t="shared" si="126"/>
        <v>6440.6</v>
      </c>
      <c r="AS131" s="13">
        <f t="shared" si="126"/>
        <v>2143.6999999999998</v>
      </c>
      <c r="AT131" s="13">
        <f t="shared" si="126"/>
        <v>376.5</v>
      </c>
      <c r="AU131" s="13">
        <f t="shared" si="126"/>
        <v>99.8</v>
      </c>
      <c r="AV131" s="13">
        <f t="shared" si="126"/>
        <v>105.1</v>
      </c>
      <c r="AW131" s="13">
        <f t="shared" si="126"/>
        <v>26.9</v>
      </c>
      <c r="AX131" s="13">
        <f t="shared" si="126"/>
        <v>6.6</v>
      </c>
      <c r="AY131" s="13">
        <f t="shared" si="126"/>
        <v>203.8</v>
      </c>
      <c r="AZ131" s="13">
        <f t="shared" si="126"/>
        <v>6924.6</v>
      </c>
      <c r="BA131" s="13">
        <f t="shared" si="126"/>
        <v>2700.4</v>
      </c>
      <c r="BB131" s="13">
        <f t="shared" si="126"/>
        <v>2524</v>
      </c>
      <c r="BC131" s="13">
        <f t="shared" si="126"/>
        <v>14627.9</v>
      </c>
      <c r="BD131" s="13">
        <f t="shared" si="126"/>
        <v>648.5</v>
      </c>
      <c r="BE131" s="13">
        <f t="shared" si="126"/>
        <v>378.7</v>
      </c>
      <c r="BF131" s="13">
        <f t="shared" si="126"/>
        <v>2471.1999999999998</v>
      </c>
      <c r="BG131" s="13">
        <f t="shared" si="126"/>
        <v>472.9</v>
      </c>
      <c r="BH131" s="13">
        <f t="shared" si="126"/>
        <v>144.19999999999999</v>
      </c>
      <c r="BI131" s="13">
        <f t="shared" si="126"/>
        <v>130.6</v>
      </c>
      <c r="BJ131" s="13">
        <f t="shared" si="126"/>
        <v>467.8</v>
      </c>
      <c r="BK131" s="13">
        <f t="shared" si="126"/>
        <v>3376.3</v>
      </c>
      <c r="BL131" s="13">
        <f t="shared" si="126"/>
        <v>82.1</v>
      </c>
      <c r="BM131" s="13">
        <f t="shared" si="126"/>
        <v>162.6</v>
      </c>
      <c r="BN131" s="13">
        <f t="shared" si="126"/>
        <v>1659.2</v>
      </c>
      <c r="BO131" s="13">
        <f t="shared" ref="BO131:DZ131" si="127">ROUND(BO130*BO14,1)+BO23</f>
        <v>649.5</v>
      </c>
      <c r="BP131" s="13">
        <f t="shared" si="127"/>
        <v>85.8</v>
      </c>
      <c r="BQ131" s="13">
        <f t="shared" si="127"/>
        <v>1991.7</v>
      </c>
      <c r="BR131" s="13">
        <f t="shared" si="127"/>
        <v>1982</v>
      </c>
      <c r="BS131" s="13">
        <f t="shared" si="127"/>
        <v>396.7</v>
      </c>
      <c r="BT131" s="13">
        <f t="shared" si="127"/>
        <v>86.2</v>
      </c>
      <c r="BU131" s="13">
        <f t="shared" si="127"/>
        <v>120.1</v>
      </c>
      <c r="BV131" s="13">
        <f t="shared" si="127"/>
        <v>326.7</v>
      </c>
      <c r="BW131" s="13">
        <f t="shared" si="127"/>
        <v>416.3</v>
      </c>
      <c r="BX131" s="13">
        <f t="shared" si="127"/>
        <v>13.7</v>
      </c>
      <c r="BY131" s="13">
        <f t="shared" si="127"/>
        <v>339.5</v>
      </c>
      <c r="BZ131" s="13">
        <f t="shared" si="127"/>
        <v>91</v>
      </c>
      <c r="CA131" s="13">
        <f t="shared" si="127"/>
        <v>85.9</v>
      </c>
      <c r="CB131" s="13">
        <f t="shared" si="127"/>
        <v>22400.5</v>
      </c>
      <c r="CC131" s="13">
        <f t="shared" si="127"/>
        <v>57</v>
      </c>
      <c r="CD131" s="13">
        <f t="shared" si="127"/>
        <v>23.6</v>
      </c>
      <c r="CE131" s="13">
        <f t="shared" si="127"/>
        <v>59</v>
      </c>
      <c r="CF131" s="13">
        <f t="shared" si="127"/>
        <v>36.1</v>
      </c>
      <c r="CG131" s="13">
        <f t="shared" si="127"/>
        <v>49.2</v>
      </c>
      <c r="CH131" s="13">
        <f t="shared" si="127"/>
        <v>73.400000000000006</v>
      </c>
      <c r="CI131" s="13">
        <f t="shared" si="127"/>
        <v>282.8</v>
      </c>
      <c r="CJ131" s="13">
        <f t="shared" si="127"/>
        <v>609.6</v>
      </c>
      <c r="CK131" s="13">
        <f t="shared" si="127"/>
        <v>1235.7</v>
      </c>
      <c r="CL131" s="13">
        <f t="shared" si="127"/>
        <v>265.3</v>
      </c>
      <c r="CM131" s="13">
        <f t="shared" si="127"/>
        <v>293.5</v>
      </c>
      <c r="CN131" s="13">
        <f t="shared" si="127"/>
        <v>6977.2</v>
      </c>
      <c r="CO131" s="13">
        <f t="shared" si="127"/>
        <v>4746.1000000000004</v>
      </c>
      <c r="CP131" s="13">
        <f t="shared" si="127"/>
        <v>376.5</v>
      </c>
      <c r="CQ131" s="13">
        <f t="shared" si="127"/>
        <v>593.5</v>
      </c>
      <c r="CR131" s="13">
        <f t="shared" si="127"/>
        <v>69.7</v>
      </c>
      <c r="CS131" s="13">
        <f t="shared" si="127"/>
        <v>110.8</v>
      </c>
      <c r="CT131" s="13">
        <f t="shared" si="127"/>
        <v>24.1</v>
      </c>
      <c r="CU131" s="13">
        <f t="shared" si="127"/>
        <v>74.5</v>
      </c>
      <c r="CV131" s="13">
        <f t="shared" si="127"/>
        <v>15.8</v>
      </c>
      <c r="CW131" s="13">
        <f t="shared" si="127"/>
        <v>58.8</v>
      </c>
      <c r="CX131" s="13">
        <f t="shared" si="127"/>
        <v>168.3</v>
      </c>
      <c r="CY131" s="13">
        <f t="shared" si="127"/>
        <v>28.6</v>
      </c>
      <c r="CZ131" s="13">
        <f t="shared" si="127"/>
        <v>925.2</v>
      </c>
      <c r="DA131" s="13">
        <f t="shared" si="127"/>
        <v>48.7</v>
      </c>
      <c r="DB131" s="13">
        <f t="shared" si="127"/>
        <v>58</v>
      </c>
      <c r="DC131" s="13">
        <f t="shared" si="127"/>
        <v>38.299999999999997</v>
      </c>
      <c r="DD131" s="13">
        <f t="shared" si="127"/>
        <v>44</v>
      </c>
      <c r="DE131" s="13">
        <f t="shared" si="127"/>
        <v>114.9</v>
      </c>
      <c r="DF131" s="13">
        <f t="shared" si="127"/>
        <v>7952.8</v>
      </c>
      <c r="DG131" s="13">
        <f t="shared" si="127"/>
        <v>31.5</v>
      </c>
      <c r="DH131" s="13">
        <f t="shared" si="127"/>
        <v>775.3</v>
      </c>
      <c r="DI131" s="13">
        <f t="shared" si="127"/>
        <v>1462.2</v>
      </c>
      <c r="DJ131" s="13">
        <f t="shared" si="127"/>
        <v>248.6</v>
      </c>
      <c r="DK131" s="13">
        <f t="shared" si="127"/>
        <v>155.80000000000001</v>
      </c>
      <c r="DL131" s="13">
        <f t="shared" si="127"/>
        <v>2881.6</v>
      </c>
      <c r="DM131" s="13">
        <f t="shared" si="127"/>
        <v>99.7</v>
      </c>
      <c r="DN131" s="13">
        <f t="shared" si="127"/>
        <v>641.79999999999995</v>
      </c>
      <c r="DO131" s="13">
        <f t="shared" si="127"/>
        <v>1774.8</v>
      </c>
      <c r="DP131" s="13">
        <f t="shared" si="127"/>
        <v>48.3</v>
      </c>
      <c r="DQ131" s="13">
        <f t="shared" si="127"/>
        <v>194.2</v>
      </c>
      <c r="DR131" s="13">
        <f t="shared" si="127"/>
        <v>885.4</v>
      </c>
      <c r="DS131" s="13">
        <f t="shared" si="127"/>
        <v>541.5</v>
      </c>
      <c r="DT131" s="13">
        <f t="shared" si="127"/>
        <v>83.2</v>
      </c>
      <c r="DU131" s="13">
        <f t="shared" si="127"/>
        <v>148.30000000000001</v>
      </c>
      <c r="DV131" s="13">
        <f t="shared" si="127"/>
        <v>87.2</v>
      </c>
      <c r="DW131" s="13">
        <f t="shared" si="127"/>
        <v>124.4</v>
      </c>
      <c r="DX131" s="13">
        <f t="shared" si="127"/>
        <v>41.6</v>
      </c>
      <c r="DY131" s="13">
        <f t="shared" si="127"/>
        <v>73.5</v>
      </c>
      <c r="DZ131" s="13">
        <f t="shared" si="127"/>
        <v>263.39999999999998</v>
      </c>
      <c r="EA131" s="13">
        <f t="shared" ref="EA131:FX131" si="128">ROUND(EA130*EA14,1)+EA23</f>
        <v>209.6</v>
      </c>
      <c r="EB131" s="13">
        <f t="shared" si="128"/>
        <v>205.7</v>
      </c>
      <c r="EC131" s="13">
        <f t="shared" si="128"/>
        <v>92.4</v>
      </c>
      <c r="ED131" s="13">
        <f t="shared" si="128"/>
        <v>89.9</v>
      </c>
      <c r="EE131" s="13">
        <f t="shared" si="128"/>
        <v>106.4</v>
      </c>
      <c r="EF131" s="13">
        <f t="shared" si="128"/>
        <v>883.6</v>
      </c>
      <c r="EG131" s="13">
        <f t="shared" si="128"/>
        <v>154.80000000000001</v>
      </c>
      <c r="EH131" s="13">
        <f t="shared" si="128"/>
        <v>84.2</v>
      </c>
      <c r="EI131" s="13">
        <f t="shared" si="128"/>
        <v>10674.6</v>
      </c>
      <c r="EJ131" s="13">
        <f t="shared" si="128"/>
        <v>3067</v>
      </c>
      <c r="EK131" s="13">
        <f t="shared" si="128"/>
        <v>182</v>
      </c>
      <c r="EL131" s="13">
        <f t="shared" si="128"/>
        <v>123.9</v>
      </c>
      <c r="EM131" s="13">
        <f t="shared" si="128"/>
        <v>248.5</v>
      </c>
      <c r="EN131" s="13">
        <f t="shared" si="128"/>
        <v>653.70000000000005</v>
      </c>
      <c r="EO131" s="13">
        <f t="shared" si="128"/>
        <v>118.4</v>
      </c>
      <c r="EP131" s="13">
        <f t="shared" si="128"/>
        <v>108.6</v>
      </c>
      <c r="EQ131" s="13">
        <f t="shared" si="128"/>
        <v>312.8</v>
      </c>
      <c r="ER131" s="13">
        <f t="shared" si="128"/>
        <v>110.4</v>
      </c>
      <c r="ES131" s="13">
        <f t="shared" si="128"/>
        <v>82.8</v>
      </c>
      <c r="ET131" s="13">
        <f t="shared" si="128"/>
        <v>93.2</v>
      </c>
      <c r="EU131" s="13">
        <f t="shared" si="128"/>
        <v>516.5</v>
      </c>
      <c r="EV131" s="13">
        <f t="shared" si="128"/>
        <v>20.7</v>
      </c>
      <c r="EW131" s="13">
        <f t="shared" si="128"/>
        <v>161.5</v>
      </c>
      <c r="EX131" s="13">
        <f t="shared" si="128"/>
        <v>115.5</v>
      </c>
      <c r="EY131" s="13">
        <f t="shared" si="128"/>
        <v>425.7</v>
      </c>
      <c r="EZ131" s="13">
        <f t="shared" si="128"/>
        <v>45.9</v>
      </c>
      <c r="FA131" s="13">
        <f t="shared" si="128"/>
        <v>905.9</v>
      </c>
      <c r="FB131" s="13">
        <f t="shared" si="128"/>
        <v>186.3</v>
      </c>
      <c r="FC131" s="13">
        <f t="shared" si="128"/>
        <v>729.4</v>
      </c>
      <c r="FD131" s="13">
        <f t="shared" si="128"/>
        <v>106</v>
      </c>
      <c r="FE131" s="13">
        <f t="shared" si="128"/>
        <v>42.7</v>
      </c>
      <c r="FF131" s="13">
        <f t="shared" si="128"/>
        <v>58.5</v>
      </c>
      <c r="FG131" s="13">
        <f t="shared" si="128"/>
        <v>34.1</v>
      </c>
      <c r="FH131" s="13">
        <f t="shared" si="128"/>
        <v>21</v>
      </c>
      <c r="FI131" s="13">
        <f t="shared" si="128"/>
        <v>823.9</v>
      </c>
      <c r="FJ131" s="13">
        <f t="shared" si="128"/>
        <v>510.2</v>
      </c>
      <c r="FK131" s="13">
        <f t="shared" si="128"/>
        <v>889.7</v>
      </c>
      <c r="FL131" s="13">
        <f t="shared" si="128"/>
        <v>626</v>
      </c>
      <c r="FM131" s="13">
        <f t="shared" si="128"/>
        <v>803</v>
      </c>
      <c r="FN131" s="13">
        <f t="shared" si="128"/>
        <v>11842.5</v>
      </c>
      <c r="FO131" s="13">
        <f t="shared" si="128"/>
        <v>399.1</v>
      </c>
      <c r="FP131" s="13">
        <f t="shared" si="128"/>
        <v>1301.0999999999999</v>
      </c>
      <c r="FQ131" s="13">
        <f t="shared" si="128"/>
        <v>347.2</v>
      </c>
      <c r="FR131" s="13">
        <f t="shared" si="128"/>
        <v>40.700000000000003</v>
      </c>
      <c r="FS131" s="13">
        <f t="shared" si="128"/>
        <v>20.100000000000001</v>
      </c>
      <c r="FT131" s="16">
        <f t="shared" si="128"/>
        <v>31.8</v>
      </c>
      <c r="FU131" s="13">
        <f t="shared" si="128"/>
        <v>436.9</v>
      </c>
      <c r="FV131" s="13">
        <f t="shared" si="128"/>
        <v>300.60000000000002</v>
      </c>
      <c r="FW131" s="13">
        <f t="shared" si="128"/>
        <v>63</v>
      </c>
      <c r="FX131" s="13">
        <f t="shared" si="128"/>
        <v>9.4</v>
      </c>
      <c r="FY131" s="32"/>
      <c r="FZ131" s="11">
        <f>SUM(C131:FX131)</f>
        <v>304195.10000000021</v>
      </c>
      <c r="GA131" s="11"/>
      <c r="GB131" s="45"/>
      <c r="GC131" s="45"/>
      <c r="GD131" s="45"/>
      <c r="GE131" s="5"/>
      <c r="GF131" s="5"/>
      <c r="GG131" s="5"/>
      <c r="GH131" s="5"/>
      <c r="GI131" s="5"/>
      <c r="GJ131" s="5"/>
      <c r="GK131" s="5"/>
      <c r="GL131" s="5"/>
      <c r="GM131" s="5"/>
    </row>
    <row r="132" spans="1:256" x14ac:dyDescent="0.2">
      <c r="A132" s="2"/>
      <c r="B132" s="2" t="s">
        <v>425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6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6"/>
      <c r="FU132" s="45"/>
      <c r="FV132" s="45"/>
      <c r="FW132" s="45"/>
      <c r="FX132" s="45"/>
      <c r="FY132" s="113"/>
      <c r="FZ132" s="11"/>
      <c r="GA132" s="11"/>
      <c r="GB132" s="32"/>
      <c r="GC132" s="32"/>
      <c r="GD132" s="32"/>
      <c r="GE132" s="32"/>
      <c r="GF132" s="32"/>
      <c r="GG132" s="5"/>
      <c r="GH132" s="32"/>
      <c r="GI132" s="32"/>
      <c r="GJ132" s="32"/>
      <c r="GK132" s="5"/>
      <c r="GL132" s="5"/>
      <c r="GM132" s="5"/>
    </row>
    <row r="133" spans="1:256" x14ac:dyDescent="0.2">
      <c r="A133" s="4" t="s">
        <v>426</v>
      </c>
      <c r="B133" s="2" t="s">
        <v>427</v>
      </c>
      <c r="C133" s="13">
        <f t="shared" ref="C133:BN133" si="129">C11+C23</f>
        <v>4465.5</v>
      </c>
      <c r="D133" s="13">
        <f t="shared" si="129"/>
        <v>13829</v>
      </c>
      <c r="E133" s="13">
        <f t="shared" si="129"/>
        <v>5598</v>
      </c>
      <c r="F133" s="13">
        <f t="shared" si="129"/>
        <v>4979.5</v>
      </c>
      <c r="G133" s="13">
        <f t="shared" si="129"/>
        <v>253.5</v>
      </c>
      <c r="H133" s="13">
        <f t="shared" si="129"/>
        <v>166</v>
      </c>
      <c r="I133" s="13">
        <f t="shared" si="129"/>
        <v>6856.5</v>
      </c>
      <c r="J133" s="13">
        <f t="shared" si="129"/>
        <v>1174</v>
      </c>
      <c r="K133" s="13">
        <f t="shared" si="129"/>
        <v>144</v>
      </c>
      <c r="L133" s="13">
        <f t="shared" si="129"/>
        <v>1285.5</v>
      </c>
      <c r="M133" s="13">
        <f t="shared" si="129"/>
        <v>1125</v>
      </c>
      <c r="N133" s="13">
        <f t="shared" si="129"/>
        <v>10683.5</v>
      </c>
      <c r="O133" s="13">
        <f t="shared" si="129"/>
        <v>2444</v>
      </c>
      <c r="P133" s="13">
        <f t="shared" si="129"/>
        <v>71.5</v>
      </c>
      <c r="Q133" s="13">
        <f t="shared" si="129"/>
        <v>22967.5</v>
      </c>
      <c r="R133" s="13">
        <f t="shared" si="129"/>
        <v>195.5</v>
      </c>
      <c r="S133" s="13">
        <f t="shared" si="129"/>
        <v>495</v>
      </c>
      <c r="T133" s="13">
        <f t="shared" si="129"/>
        <v>44.5</v>
      </c>
      <c r="U133" s="13">
        <f t="shared" si="129"/>
        <v>20</v>
      </c>
      <c r="V133" s="13">
        <f t="shared" si="129"/>
        <v>115</v>
      </c>
      <c r="W133" s="16">
        <f t="shared" si="129"/>
        <v>66</v>
      </c>
      <c r="X133" s="13">
        <f t="shared" si="129"/>
        <v>19</v>
      </c>
      <c r="Y133" s="13">
        <f t="shared" si="129"/>
        <v>284.5</v>
      </c>
      <c r="Z133" s="13">
        <f t="shared" si="129"/>
        <v>127</v>
      </c>
      <c r="AA133" s="13">
        <f t="shared" si="129"/>
        <v>8932.5</v>
      </c>
      <c r="AB133" s="13">
        <f t="shared" si="129"/>
        <v>4680</v>
      </c>
      <c r="AC133" s="13">
        <f t="shared" si="129"/>
        <v>253.5</v>
      </c>
      <c r="AD133" s="13">
        <f t="shared" si="129"/>
        <v>338</v>
      </c>
      <c r="AE133" s="13">
        <f t="shared" si="129"/>
        <v>35</v>
      </c>
      <c r="AF133" s="13">
        <f t="shared" si="129"/>
        <v>57</v>
      </c>
      <c r="AG133" s="13">
        <f t="shared" si="129"/>
        <v>196.5</v>
      </c>
      <c r="AH133" s="13">
        <f t="shared" si="129"/>
        <v>453</v>
      </c>
      <c r="AI133" s="13">
        <f t="shared" si="129"/>
        <v>131</v>
      </c>
      <c r="AJ133" s="13">
        <f t="shared" si="129"/>
        <v>120.5</v>
      </c>
      <c r="AK133" s="13">
        <f t="shared" si="129"/>
        <v>147</v>
      </c>
      <c r="AL133" s="13">
        <f t="shared" si="129"/>
        <v>175</v>
      </c>
      <c r="AM133" s="13">
        <f t="shared" si="129"/>
        <v>235.5</v>
      </c>
      <c r="AN133" s="13">
        <f t="shared" si="129"/>
        <v>127.5</v>
      </c>
      <c r="AO133" s="13">
        <f t="shared" si="129"/>
        <v>1795</v>
      </c>
      <c r="AP133" s="13">
        <f t="shared" si="129"/>
        <v>51092.5</v>
      </c>
      <c r="AQ133" s="13">
        <f t="shared" si="129"/>
        <v>75</v>
      </c>
      <c r="AR133" s="13">
        <f t="shared" si="129"/>
        <v>6044.5</v>
      </c>
      <c r="AS133" s="13">
        <f t="shared" si="129"/>
        <v>2051.5</v>
      </c>
      <c r="AT133" s="13">
        <f t="shared" si="129"/>
        <v>349.5</v>
      </c>
      <c r="AU133" s="13">
        <f t="shared" si="129"/>
        <v>83</v>
      </c>
      <c r="AV133" s="13">
        <f t="shared" si="129"/>
        <v>98</v>
      </c>
      <c r="AW133" s="13">
        <f t="shared" si="129"/>
        <v>30</v>
      </c>
      <c r="AX133" s="13">
        <f t="shared" si="129"/>
        <v>11.5</v>
      </c>
      <c r="AY133" s="13">
        <f t="shared" si="129"/>
        <v>185.5</v>
      </c>
      <c r="AZ133" s="13">
        <f t="shared" si="129"/>
        <v>6697</v>
      </c>
      <c r="BA133" s="13">
        <f t="shared" si="129"/>
        <v>2516.5</v>
      </c>
      <c r="BB133" s="13">
        <f t="shared" si="129"/>
        <v>2462</v>
      </c>
      <c r="BC133" s="13">
        <f t="shared" si="129"/>
        <v>13159.5</v>
      </c>
      <c r="BD133" s="13">
        <f t="shared" si="129"/>
        <v>560.5</v>
      </c>
      <c r="BE133" s="13">
        <f t="shared" si="129"/>
        <v>317.5</v>
      </c>
      <c r="BF133" s="13">
        <f t="shared" si="129"/>
        <v>2212</v>
      </c>
      <c r="BG133" s="13">
        <f t="shared" si="129"/>
        <v>459</v>
      </c>
      <c r="BH133" s="13">
        <f t="shared" si="129"/>
        <v>136</v>
      </c>
      <c r="BI133" s="13">
        <f t="shared" si="129"/>
        <v>117</v>
      </c>
      <c r="BJ133" s="13">
        <f t="shared" si="129"/>
        <v>435</v>
      </c>
      <c r="BK133" s="13">
        <f t="shared" si="129"/>
        <v>4391.5</v>
      </c>
      <c r="BL133" s="13">
        <f t="shared" si="129"/>
        <v>41.5</v>
      </c>
      <c r="BM133" s="13">
        <f t="shared" si="129"/>
        <v>154</v>
      </c>
      <c r="BN133" s="13">
        <f t="shared" si="129"/>
        <v>1479.5</v>
      </c>
      <c r="BO133" s="13">
        <f t="shared" ref="BO133:DZ133" si="130">BO11+BO23</f>
        <v>588.5</v>
      </c>
      <c r="BP133" s="13">
        <f t="shared" si="130"/>
        <v>87</v>
      </c>
      <c r="BQ133" s="13">
        <f t="shared" si="130"/>
        <v>1842</v>
      </c>
      <c r="BR133" s="13">
        <f t="shared" si="130"/>
        <v>1876.5</v>
      </c>
      <c r="BS133" s="13">
        <f t="shared" si="130"/>
        <v>363</v>
      </c>
      <c r="BT133" s="13">
        <f t="shared" si="130"/>
        <v>75.5</v>
      </c>
      <c r="BU133" s="13">
        <f t="shared" si="130"/>
        <v>110</v>
      </c>
      <c r="BV133" s="13">
        <f t="shared" si="130"/>
        <v>292.5</v>
      </c>
      <c r="BW133" s="13">
        <f t="shared" si="130"/>
        <v>384.5</v>
      </c>
      <c r="BX133" s="13">
        <f t="shared" si="130"/>
        <v>11.5</v>
      </c>
      <c r="BY133" s="13">
        <f t="shared" si="130"/>
        <v>323</v>
      </c>
      <c r="BZ133" s="13">
        <f t="shared" si="130"/>
        <v>83</v>
      </c>
      <c r="CA133" s="13">
        <f t="shared" si="130"/>
        <v>71.5</v>
      </c>
      <c r="CB133" s="13">
        <f t="shared" si="130"/>
        <v>21133</v>
      </c>
      <c r="CC133" s="13">
        <f t="shared" si="130"/>
        <v>58</v>
      </c>
      <c r="CD133" s="13">
        <f t="shared" si="130"/>
        <v>22.5</v>
      </c>
      <c r="CE133" s="13">
        <f t="shared" si="130"/>
        <v>61</v>
      </c>
      <c r="CF133" s="13">
        <f t="shared" si="130"/>
        <v>34</v>
      </c>
      <c r="CG133" s="13">
        <f t="shared" si="130"/>
        <v>44.5</v>
      </c>
      <c r="CH133" s="13">
        <f t="shared" si="130"/>
        <v>65</v>
      </c>
      <c r="CI133" s="13">
        <f t="shared" si="130"/>
        <v>235</v>
      </c>
      <c r="CJ133" s="13">
        <f t="shared" si="130"/>
        <v>569.5</v>
      </c>
      <c r="CK133" s="13">
        <f t="shared" si="130"/>
        <v>1088</v>
      </c>
      <c r="CL133" s="13">
        <f t="shared" si="130"/>
        <v>234</v>
      </c>
      <c r="CM133" s="13">
        <f t="shared" si="130"/>
        <v>277.5</v>
      </c>
      <c r="CN133" s="13">
        <f t="shared" si="130"/>
        <v>6548.5</v>
      </c>
      <c r="CO133" s="13">
        <f t="shared" si="130"/>
        <v>4343</v>
      </c>
      <c r="CP133" s="13">
        <f t="shared" si="130"/>
        <v>338</v>
      </c>
      <c r="CQ133" s="13">
        <f t="shared" si="130"/>
        <v>560.5</v>
      </c>
      <c r="CR133" s="13">
        <f t="shared" si="130"/>
        <v>64.5</v>
      </c>
      <c r="CS133" s="13">
        <f t="shared" si="130"/>
        <v>88.5</v>
      </c>
      <c r="CT133" s="13">
        <f t="shared" si="130"/>
        <v>23</v>
      </c>
      <c r="CU133" s="13">
        <f t="shared" si="130"/>
        <v>62.5</v>
      </c>
      <c r="CV133" s="13">
        <f t="shared" si="130"/>
        <v>18</v>
      </c>
      <c r="CW133" s="13">
        <f t="shared" si="130"/>
        <v>54.5</v>
      </c>
      <c r="CX133" s="13">
        <f t="shared" si="130"/>
        <v>157</v>
      </c>
      <c r="CY133" s="13">
        <f t="shared" si="130"/>
        <v>24</v>
      </c>
      <c r="CZ133" s="13">
        <f t="shared" si="130"/>
        <v>857.5</v>
      </c>
      <c r="DA133" s="13">
        <f t="shared" si="130"/>
        <v>36.5</v>
      </c>
      <c r="DB133" s="13">
        <f t="shared" si="130"/>
        <v>55.5</v>
      </c>
      <c r="DC133" s="13">
        <f t="shared" si="130"/>
        <v>39</v>
      </c>
      <c r="DD133" s="13">
        <f t="shared" si="130"/>
        <v>45.5</v>
      </c>
      <c r="DE133" s="13">
        <f t="shared" si="130"/>
        <v>79.5</v>
      </c>
      <c r="DF133" s="13">
        <f t="shared" si="130"/>
        <v>7248</v>
      </c>
      <c r="DG133" s="13">
        <f t="shared" si="130"/>
        <v>28.5</v>
      </c>
      <c r="DH133" s="13">
        <f t="shared" si="130"/>
        <v>724.5</v>
      </c>
      <c r="DI133" s="13">
        <f t="shared" si="130"/>
        <v>1312</v>
      </c>
      <c r="DJ133" s="13">
        <f t="shared" si="130"/>
        <v>233.5</v>
      </c>
      <c r="DK133" s="13">
        <f t="shared" si="130"/>
        <v>151</v>
      </c>
      <c r="DL133" s="13">
        <f t="shared" si="130"/>
        <v>2544</v>
      </c>
      <c r="DM133" s="13">
        <f t="shared" si="130"/>
        <v>101.5</v>
      </c>
      <c r="DN133" s="13">
        <f t="shared" si="130"/>
        <v>572.5</v>
      </c>
      <c r="DO133" s="13">
        <f t="shared" si="130"/>
        <v>1654.5</v>
      </c>
      <c r="DP133" s="13">
        <f t="shared" si="130"/>
        <v>52.5</v>
      </c>
      <c r="DQ133" s="13">
        <f t="shared" si="130"/>
        <v>189.5</v>
      </c>
      <c r="DR133" s="13">
        <f t="shared" si="130"/>
        <v>810.5</v>
      </c>
      <c r="DS133" s="13">
        <f t="shared" si="130"/>
        <v>524</v>
      </c>
      <c r="DT133" s="13">
        <f t="shared" si="130"/>
        <v>77</v>
      </c>
      <c r="DU133" s="13">
        <f t="shared" si="130"/>
        <v>142</v>
      </c>
      <c r="DV133" s="13">
        <f t="shared" si="130"/>
        <v>85.5</v>
      </c>
      <c r="DW133" s="13">
        <f t="shared" si="130"/>
        <v>109.5</v>
      </c>
      <c r="DX133" s="13">
        <f t="shared" si="130"/>
        <v>39</v>
      </c>
      <c r="DY133" s="13">
        <f t="shared" si="130"/>
        <v>71.5</v>
      </c>
      <c r="DZ133" s="13">
        <f t="shared" si="130"/>
        <v>248.5</v>
      </c>
      <c r="EA133" s="13">
        <f t="shared" ref="EA133:FX133" si="131">EA11+EA23</f>
        <v>191.5</v>
      </c>
      <c r="EB133" s="13">
        <f t="shared" si="131"/>
        <v>201</v>
      </c>
      <c r="EC133" s="13">
        <f t="shared" si="131"/>
        <v>74</v>
      </c>
      <c r="ED133" s="13">
        <f t="shared" si="131"/>
        <v>95</v>
      </c>
      <c r="EE133" s="13">
        <f t="shared" si="131"/>
        <v>95.5</v>
      </c>
      <c r="EF133" s="13">
        <f t="shared" si="131"/>
        <v>829</v>
      </c>
      <c r="EG133" s="13">
        <f t="shared" si="131"/>
        <v>147.5</v>
      </c>
      <c r="EH133" s="13">
        <f t="shared" si="131"/>
        <v>77</v>
      </c>
      <c r="EI133" s="13">
        <f t="shared" si="131"/>
        <v>9855</v>
      </c>
      <c r="EJ133" s="13">
        <f t="shared" si="131"/>
        <v>2843</v>
      </c>
      <c r="EK133" s="13">
        <f t="shared" si="131"/>
        <v>161</v>
      </c>
      <c r="EL133" s="13">
        <f t="shared" si="131"/>
        <v>120</v>
      </c>
      <c r="EM133" s="13">
        <f t="shared" si="131"/>
        <v>228</v>
      </c>
      <c r="EN133" s="13">
        <f t="shared" si="131"/>
        <v>592</v>
      </c>
      <c r="EO133" s="13">
        <f t="shared" si="131"/>
        <v>112.5</v>
      </c>
      <c r="EP133" s="13">
        <f t="shared" si="131"/>
        <v>100.5</v>
      </c>
      <c r="EQ133" s="13">
        <f t="shared" si="131"/>
        <v>323</v>
      </c>
      <c r="ER133" s="13">
        <f t="shared" si="131"/>
        <v>98.5</v>
      </c>
      <c r="ES133" s="13">
        <f t="shared" si="131"/>
        <v>75</v>
      </c>
      <c r="ET133" s="13">
        <f t="shared" si="131"/>
        <v>94.5</v>
      </c>
      <c r="EU133" s="13">
        <f t="shared" si="131"/>
        <v>502</v>
      </c>
      <c r="EV133" s="13">
        <f t="shared" si="131"/>
        <v>25</v>
      </c>
      <c r="EW133" s="13">
        <f t="shared" si="131"/>
        <v>160.5</v>
      </c>
      <c r="EX133" s="13">
        <f t="shared" si="131"/>
        <v>100</v>
      </c>
      <c r="EY133" s="13">
        <f t="shared" si="131"/>
        <v>331</v>
      </c>
      <c r="EZ133" s="13">
        <f t="shared" si="131"/>
        <v>42.5</v>
      </c>
      <c r="FA133" s="13">
        <f t="shared" si="131"/>
        <v>859</v>
      </c>
      <c r="FB133" s="13">
        <f t="shared" si="131"/>
        <v>168.5</v>
      </c>
      <c r="FC133" s="13">
        <f t="shared" si="131"/>
        <v>650</v>
      </c>
      <c r="FD133" s="13">
        <f t="shared" si="131"/>
        <v>97.5</v>
      </c>
      <c r="FE133" s="13">
        <f t="shared" si="131"/>
        <v>41.5</v>
      </c>
      <c r="FF133" s="13">
        <f t="shared" si="131"/>
        <v>53</v>
      </c>
      <c r="FG133" s="13">
        <f t="shared" si="131"/>
        <v>37.5</v>
      </c>
      <c r="FH133" s="13">
        <f t="shared" si="131"/>
        <v>23</v>
      </c>
      <c r="FI133" s="13">
        <f t="shared" si="131"/>
        <v>763.5</v>
      </c>
      <c r="FJ133" s="13">
        <f t="shared" si="131"/>
        <v>463.5</v>
      </c>
      <c r="FK133" s="13">
        <f t="shared" si="131"/>
        <v>847</v>
      </c>
      <c r="FL133" s="13">
        <f t="shared" si="131"/>
        <v>621.5</v>
      </c>
      <c r="FM133" s="13">
        <f t="shared" si="131"/>
        <v>781.5</v>
      </c>
      <c r="FN133" s="13">
        <f t="shared" si="131"/>
        <v>11289.5</v>
      </c>
      <c r="FO133" s="13">
        <f t="shared" si="131"/>
        <v>352</v>
      </c>
      <c r="FP133" s="13">
        <f t="shared" si="131"/>
        <v>1257.5</v>
      </c>
      <c r="FQ133" s="13">
        <f t="shared" si="131"/>
        <v>301.5</v>
      </c>
      <c r="FR133" s="13">
        <f t="shared" si="131"/>
        <v>39</v>
      </c>
      <c r="FS133" s="13">
        <f t="shared" si="131"/>
        <v>21</v>
      </c>
      <c r="FT133" s="16">
        <f t="shared" si="131"/>
        <v>24.5</v>
      </c>
      <c r="FU133" s="13">
        <f t="shared" si="131"/>
        <v>402</v>
      </c>
      <c r="FV133" s="13">
        <f t="shared" si="131"/>
        <v>288</v>
      </c>
      <c r="FW133" s="13">
        <f t="shared" si="131"/>
        <v>56</v>
      </c>
      <c r="FX133" s="13">
        <f t="shared" si="131"/>
        <v>10</v>
      </c>
      <c r="FY133" s="13"/>
      <c r="FZ133" s="11">
        <f>SUM(C133:FX133)</f>
        <v>287414</v>
      </c>
      <c r="GA133" s="11"/>
      <c r="GB133" s="32"/>
      <c r="GC133" s="32"/>
      <c r="GD133" s="32"/>
      <c r="GE133" s="32"/>
      <c r="GF133" s="32"/>
      <c r="GG133" s="5"/>
      <c r="GH133" s="32"/>
      <c r="GI133" s="32"/>
      <c r="GJ133" s="32"/>
      <c r="GK133" s="5"/>
      <c r="GL133" s="5"/>
      <c r="GM133" s="5"/>
    </row>
    <row r="134" spans="1:256" s="14" customFormat="1" x14ac:dyDescent="0.2">
      <c r="A134" s="4" t="s">
        <v>428</v>
      </c>
      <c r="B134" s="2" t="s">
        <v>429</v>
      </c>
      <c r="C134" s="27">
        <f>MAX(C133,C131)</f>
        <v>4757.1000000000004</v>
      </c>
      <c r="D134" s="27">
        <f t="shared" ref="D134:BO134" si="132">MAX(D133,D131)</f>
        <v>14800.9</v>
      </c>
      <c r="E134" s="27">
        <f t="shared" si="132"/>
        <v>5861.8</v>
      </c>
      <c r="F134" s="27">
        <f t="shared" si="132"/>
        <v>5496.9</v>
      </c>
      <c r="G134" s="27">
        <f t="shared" si="132"/>
        <v>286.39999999999998</v>
      </c>
      <c r="H134" s="27">
        <f t="shared" si="132"/>
        <v>194.5</v>
      </c>
      <c r="I134" s="27">
        <f t="shared" si="132"/>
        <v>7235.8</v>
      </c>
      <c r="J134" s="27">
        <f t="shared" si="132"/>
        <v>1261.5999999999999</v>
      </c>
      <c r="K134" s="27">
        <f t="shared" si="132"/>
        <v>151.69999999999999</v>
      </c>
      <c r="L134" s="27">
        <f t="shared" si="132"/>
        <v>1430.7</v>
      </c>
      <c r="M134" s="27">
        <f t="shared" si="132"/>
        <v>1188.3</v>
      </c>
      <c r="N134" s="27">
        <f t="shared" si="132"/>
        <v>11354</v>
      </c>
      <c r="O134" s="27">
        <f t="shared" si="132"/>
        <v>2759.2</v>
      </c>
      <c r="P134" s="27">
        <f t="shared" si="132"/>
        <v>82.1</v>
      </c>
      <c r="Q134" s="27">
        <f t="shared" si="132"/>
        <v>24061.3</v>
      </c>
      <c r="R134" s="27">
        <f t="shared" si="132"/>
        <v>209.7</v>
      </c>
      <c r="S134" s="27">
        <f t="shared" si="132"/>
        <v>560</v>
      </c>
      <c r="T134" s="27">
        <f t="shared" si="132"/>
        <v>46.8</v>
      </c>
      <c r="U134" s="27">
        <f t="shared" si="132"/>
        <v>22.8</v>
      </c>
      <c r="V134" s="27">
        <f t="shared" si="132"/>
        <v>137.4</v>
      </c>
      <c r="W134" s="27">
        <f t="shared" si="132"/>
        <v>68.900000000000006</v>
      </c>
      <c r="X134" s="27">
        <f t="shared" si="132"/>
        <v>19</v>
      </c>
      <c r="Y134" s="27">
        <f t="shared" si="132"/>
        <v>297.39999999999998</v>
      </c>
      <c r="Z134" s="27">
        <f t="shared" si="132"/>
        <v>137.1</v>
      </c>
      <c r="AA134" s="27">
        <f t="shared" si="132"/>
        <v>9358.4</v>
      </c>
      <c r="AB134" s="27">
        <f t="shared" si="132"/>
        <v>5146.1000000000004</v>
      </c>
      <c r="AC134" s="27">
        <f t="shared" si="132"/>
        <v>281.89999999999998</v>
      </c>
      <c r="AD134" s="27">
        <f t="shared" si="132"/>
        <v>346</v>
      </c>
      <c r="AE134" s="27">
        <f t="shared" si="132"/>
        <v>35</v>
      </c>
      <c r="AF134" s="27">
        <f t="shared" si="132"/>
        <v>66.900000000000006</v>
      </c>
      <c r="AG134" s="27">
        <f t="shared" si="132"/>
        <v>211.5</v>
      </c>
      <c r="AH134" s="27">
        <f t="shared" si="132"/>
        <v>486.6</v>
      </c>
      <c r="AI134" s="27">
        <f t="shared" si="132"/>
        <v>144.80000000000001</v>
      </c>
      <c r="AJ134" s="27">
        <f t="shared" si="132"/>
        <v>133.6</v>
      </c>
      <c r="AK134" s="27">
        <f t="shared" si="132"/>
        <v>151.69999999999999</v>
      </c>
      <c r="AL134" s="27">
        <f t="shared" si="132"/>
        <v>184.7</v>
      </c>
      <c r="AM134" s="27">
        <f t="shared" si="132"/>
        <v>262.7</v>
      </c>
      <c r="AN134" s="27">
        <f t="shared" si="132"/>
        <v>139.69999999999999</v>
      </c>
      <c r="AO134" s="27">
        <f t="shared" si="132"/>
        <v>1933.9</v>
      </c>
      <c r="AP134" s="27">
        <f t="shared" si="132"/>
        <v>52253.2</v>
      </c>
      <c r="AQ134" s="27">
        <f t="shared" si="132"/>
        <v>87.4</v>
      </c>
      <c r="AR134" s="27">
        <f t="shared" si="132"/>
        <v>6440.6</v>
      </c>
      <c r="AS134" s="27">
        <f t="shared" si="132"/>
        <v>2143.6999999999998</v>
      </c>
      <c r="AT134" s="27">
        <f t="shared" si="132"/>
        <v>376.5</v>
      </c>
      <c r="AU134" s="27">
        <f t="shared" si="132"/>
        <v>99.8</v>
      </c>
      <c r="AV134" s="27">
        <f t="shared" si="132"/>
        <v>105.1</v>
      </c>
      <c r="AW134" s="27">
        <f t="shared" si="132"/>
        <v>30</v>
      </c>
      <c r="AX134" s="27">
        <f t="shared" si="132"/>
        <v>11.5</v>
      </c>
      <c r="AY134" s="27">
        <f t="shared" si="132"/>
        <v>203.8</v>
      </c>
      <c r="AZ134" s="27">
        <f t="shared" si="132"/>
        <v>6924.6</v>
      </c>
      <c r="BA134" s="27">
        <f t="shared" si="132"/>
        <v>2700.4</v>
      </c>
      <c r="BB134" s="27">
        <f t="shared" si="132"/>
        <v>2524</v>
      </c>
      <c r="BC134" s="27">
        <f t="shared" si="132"/>
        <v>14627.9</v>
      </c>
      <c r="BD134" s="27">
        <f t="shared" si="132"/>
        <v>648.5</v>
      </c>
      <c r="BE134" s="27">
        <f t="shared" si="132"/>
        <v>378.7</v>
      </c>
      <c r="BF134" s="27">
        <f t="shared" si="132"/>
        <v>2471.1999999999998</v>
      </c>
      <c r="BG134" s="27">
        <f t="shared" si="132"/>
        <v>472.9</v>
      </c>
      <c r="BH134" s="27">
        <f t="shared" si="132"/>
        <v>144.19999999999999</v>
      </c>
      <c r="BI134" s="27">
        <f t="shared" si="132"/>
        <v>130.6</v>
      </c>
      <c r="BJ134" s="27">
        <f t="shared" si="132"/>
        <v>467.8</v>
      </c>
      <c r="BK134" s="27">
        <f t="shared" si="132"/>
        <v>4391.5</v>
      </c>
      <c r="BL134" s="27">
        <f t="shared" si="132"/>
        <v>82.1</v>
      </c>
      <c r="BM134" s="27">
        <f t="shared" si="132"/>
        <v>162.6</v>
      </c>
      <c r="BN134" s="27">
        <f t="shared" si="132"/>
        <v>1659.2</v>
      </c>
      <c r="BO134" s="27">
        <f t="shared" si="132"/>
        <v>649.5</v>
      </c>
      <c r="BP134" s="27">
        <f t="shared" ref="BP134:EA134" si="133">MAX(BP133,BP131)</f>
        <v>87</v>
      </c>
      <c r="BQ134" s="27">
        <f t="shared" si="133"/>
        <v>1991.7</v>
      </c>
      <c r="BR134" s="27">
        <f t="shared" si="133"/>
        <v>1982</v>
      </c>
      <c r="BS134" s="27">
        <f t="shared" si="133"/>
        <v>396.7</v>
      </c>
      <c r="BT134" s="27">
        <f t="shared" si="133"/>
        <v>86.2</v>
      </c>
      <c r="BU134" s="27">
        <f t="shared" si="133"/>
        <v>120.1</v>
      </c>
      <c r="BV134" s="27">
        <f t="shared" si="133"/>
        <v>326.7</v>
      </c>
      <c r="BW134" s="27">
        <f t="shared" si="133"/>
        <v>416.3</v>
      </c>
      <c r="BX134" s="27">
        <f t="shared" si="133"/>
        <v>13.7</v>
      </c>
      <c r="BY134" s="27">
        <f t="shared" si="133"/>
        <v>339.5</v>
      </c>
      <c r="BZ134" s="27">
        <f t="shared" si="133"/>
        <v>91</v>
      </c>
      <c r="CA134" s="27">
        <f t="shared" si="133"/>
        <v>85.9</v>
      </c>
      <c r="CB134" s="27">
        <f t="shared" si="133"/>
        <v>22400.5</v>
      </c>
      <c r="CC134" s="27">
        <f t="shared" si="133"/>
        <v>58</v>
      </c>
      <c r="CD134" s="27">
        <f t="shared" si="133"/>
        <v>23.6</v>
      </c>
      <c r="CE134" s="27">
        <f t="shared" si="133"/>
        <v>61</v>
      </c>
      <c r="CF134" s="27">
        <f t="shared" si="133"/>
        <v>36.1</v>
      </c>
      <c r="CG134" s="27">
        <f t="shared" si="133"/>
        <v>49.2</v>
      </c>
      <c r="CH134" s="27">
        <f t="shared" si="133"/>
        <v>73.400000000000006</v>
      </c>
      <c r="CI134" s="27">
        <f t="shared" si="133"/>
        <v>282.8</v>
      </c>
      <c r="CJ134" s="27">
        <f t="shared" si="133"/>
        <v>609.6</v>
      </c>
      <c r="CK134" s="27">
        <f t="shared" si="133"/>
        <v>1235.7</v>
      </c>
      <c r="CL134" s="27">
        <f t="shared" si="133"/>
        <v>265.3</v>
      </c>
      <c r="CM134" s="27">
        <f t="shared" si="133"/>
        <v>293.5</v>
      </c>
      <c r="CN134" s="27">
        <f t="shared" si="133"/>
        <v>6977.2</v>
      </c>
      <c r="CO134" s="27">
        <f t="shared" si="133"/>
        <v>4746.1000000000004</v>
      </c>
      <c r="CP134" s="27">
        <f t="shared" si="133"/>
        <v>376.5</v>
      </c>
      <c r="CQ134" s="27">
        <f t="shared" si="133"/>
        <v>593.5</v>
      </c>
      <c r="CR134" s="27">
        <f t="shared" si="133"/>
        <v>69.7</v>
      </c>
      <c r="CS134" s="27">
        <f t="shared" si="133"/>
        <v>110.8</v>
      </c>
      <c r="CT134" s="27">
        <f t="shared" si="133"/>
        <v>24.1</v>
      </c>
      <c r="CU134" s="27">
        <f t="shared" si="133"/>
        <v>74.5</v>
      </c>
      <c r="CV134" s="27">
        <f t="shared" si="133"/>
        <v>18</v>
      </c>
      <c r="CW134" s="27">
        <f t="shared" si="133"/>
        <v>58.8</v>
      </c>
      <c r="CX134" s="27">
        <f t="shared" si="133"/>
        <v>168.3</v>
      </c>
      <c r="CY134" s="27">
        <f t="shared" si="133"/>
        <v>28.6</v>
      </c>
      <c r="CZ134" s="27">
        <f t="shared" si="133"/>
        <v>925.2</v>
      </c>
      <c r="DA134" s="27">
        <f t="shared" si="133"/>
        <v>48.7</v>
      </c>
      <c r="DB134" s="27">
        <f t="shared" si="133"/>
        <v>58</v>
      </c>
      <c r="DC134" s="27">
        <f t="shared" si="133"/>
        <v>39</v>
      </c>
      <c r="DD134" s="27">
        <f t="shared" si="133"/>
        <v>45.5</v>
      </c>
      <c r="DE134" s="27">
        <f t="shared" si="133"/>
        <v>114.9</v>
      </c>
      <c r="DF134" s="27">
        <f t="shared" si="133"/>
        <v>7952.8</v>
      </c>
      <c r="DG134" s="27">
        <f t="shared" si="133"/>
        <v>31.5</v>
      </c>
      <c r="DH134" s="27">
        <f t="shared" si="133"/>
        <v>775.3</v>
      </c>
      <c r="DI134" s="27">
        <f t="shared" si="133"/>
        <v>1462.2</v>
      </c>
      <c r="DJ134" s="27">
        <f t="shared" si="133"/>
        <v>248.6</v>
      </c>
      <c r="DK134" s="27">
        <f t="shared" si="133"/>
        <v>155.80000000000001</v>
      </c>
      <c r="DL134" s="27">
        <f t="shared" si="133"/>
        <v>2881.6</v>
      </c>
      <c r="DM134" s="27">
        <f t="shared" si="133"/>
        <v>101.5</v>
      </c>
      <c r="DN134" s="27">
        <f t="shared" si="133"/>
        <v>641.79999999999995</v>
      </c>
      <c r="DO134" s="27">
        <f t="shared" si="133"/>
        <v>1774.8</v>
      </c>
      <c r="DP134" s="27">
        <f t="shared" si="133"/>
        <v>52.5</v>
      </c>
      <c r="DQ134" s="27">
        <f t="shared" si="133"/>
        <v>194.2</v>
      </c>
      <c r="DR134" s="27">
        <f t="shared" si="133"/>
        <v>885.4</v>
      </c>
      <c r="DS134" s="27">
        <f t="shared" si="133"/>
        <v>541.5</v>
      </c>
      <c r="DT134" s="27">
        <f t="shared" si="133"/>
        <v>83.2</v>
      </c>
      <c r="DU134" s="27">
        <f t="shared" si="133"/>
        <v>148.30000000000001</v>
      </c>
      <c r="DV134" s="27">
        <f t="shared" si="133"/>
        <v>87.2</v>
      </c>
      <c r="DW134" s="27">
        <f t="shared" si="133"/>
        <v>124.4</v>
      </c>
      <c r="DX134" s="27">
        <f t="shared" si="133"/>
        <v>41.6</v>
      </c>
      <c r="DY134" s="27">
        <f t="shared" si="133"/>
        <v>73.5</v>
      </c>
      <c r="DZ134" s="27">
        <f t="shared" si="133"/>
        <v>263.39999999999998</v>
      </c>
      <c r="EA134" s="27">
        <f t="shared" si="133"/>
        <v>209.6</v>
      </c>
      <c r="EB134" s="27">
        <f t="shared" ref="EB134:FX134" si="134">MAX(EB133,EB131)</f>
        <v>205.7</v>
      </c>
      <c r="EC134" s="27">
        <f t="shared" si="134"/>
        <v>92.4</v>
      </c>
      <c r="ED134" s="27">
        <f t="shared" si="134"/>
        <v>95</v>
      </c>
      <c r="EE134" s="27">
        <f t="shared" si="134"/>
        <v>106.4</v>
      </c>
      <c r="EF134" s="27">
        <f t="shared" si="134"/>
        <v>883.6</v>
      </c>
      <c r="EG134" s="27">
        <f t="shared" si="134"/>
        <v>154.80000000000001</v>
      </c>
      <c r="EH134" s="27">
        <f t="shared" si="134"/>
        <v>84.2</v>
      </c>
      <c r="EI134" s="27">
        <f t="shared" si="134"/>
        <v>10674.6</v>
      </c>
      <c r="EJ134" s="27">
        <f t="shared" si="134"/>
        <v>3067</v>
      </c>
      <c r="EK134" s="27">
        <f t="shared" si="134"/>
        <v>182</v>
      </c>
      <c r="EL134" s="27">
        <f t="shared" si="134"/>
        <v>123.9</v>
      </c>
      <c r="EM134" s="27">
        <f t="shared" si="134"/>
        <v>248.5</v>
      </c>
      <c r="EN134" s="27">
        <f t="shared" si="134"/>
        <v>653.70000000000005</v>
      </c>
      <c r="EO134" s="27">
        <f t="shared" si="134"/>
        <v>118.4</v>
      </c>
      <c r="EP134" s="27">
        <f t="shared" si="134"/>
        <v>108.6</v>
      </c>
      <c r="EQ134" s="27">
        <f t="shared" si="134"/>
        <v>323</v>
      </c>
      <c r="ER134" s="27">
        <f t="shared" si="134"/>
        <v>110.4</v>
      </c>
      <c r="ES134" s="27">
        <f t="shared" si="134"/>
        <v>82.8</v>
      </c>
      <c r="ET134" s="27">
        <f t="shared" si="134"/>
        <v>94.5</v>
      </c>
      <c r="EU134" s="27">
        <f t="shared" si="134"/>
        <v>516.5</v>
      </c>
      <c r="EV134" s="27">
        <f t="shared" si="134"/>
        <v>25</v>
      </c>
      <c r="EW134" s="27">
        <f t="shared" si="134"/>
        <v>161.5</v>
      </c>
      <c r="EX134" s="27">
        <f t="shared" si="134"/>
        <v>115.5</v>
      </c>
      <c r="EY134" s="27">
        <f t="shared" si="134"/>
        <v>425.7</v>
      </c>
      <c r="EZ134" s="27">
        <f t="shared" si="134"/>
        <v>45.9</v>
      </c>
      <c r="FA134" s="27">
        <f t="shared" si="134"/>
        <v>905.9</v>
      </c>
      <c r="FB134" s="27">
        <f t="shared" si="134"/>
        <v>186.3</v>
      </c>
      <c r="FC134" s="27">
        <f t="shared" si="134"/>
        <v>729.4</v>
      </c>
      <c r="FD134" s="27">
        <f t="shared" si="134"/>
        <v>106</v>
      </c>
      <c r="FE134" s="27">
        <f t="shared" si="134"/>
        <v>42.7</v>
      </c>
      <c r="FF134" s="27">
        <f t="shared" si="134"/>
        <v>58.5</v>
      </c>
      <c r="FG134" s="27">
        <f t="shared" si="134"/>
        <v>37.5</v>
      </c>
      <c r="FH134" s="27">
        <f t="shared" si="134"/>
        <v>23</v>
      </c>
      <c r="FI134" s="27">
        <f t="shared" si="134"/>
        <v>823.9</v>
      </c>
      <c r="FJ134" s="27">
        <f t="shared" si="134"/>
        <v>510.2</v>
      </c>
      <c r="FK134" s="27">
        <f t="shared" si="134"/>
        <v>889.7</v>
      </c>
      <c r="FL134" s="27">
        <f t="shared" si="134"/>
        <v>626</v>
      </c>
      <c r="FM134" s="27">
        <f t="shared" si="134"/>
        <v>803</v>
      </c>
      <c r="FN134" s="27">
        <f t="shared" si="134"/>
        <v>11842.5</v>
      </c>
      <c r="FO134" s="27">
        <f t="shared" si="134"/>
        <v>399.1</v>
      </c>
      <c r="FP134" s="27">
        <f t="shared" si="134"/>
        <v>1301.0999999999999</v>
      </c>
      <c r="FQ134" s="27">
        <f t="shared" si="134"/>
        <v>347.2</v>
      </c>
      <c r="FR134" s="27">
        <f t="shared" si="134"/>
        <v>40.700000000000003</v>
      </c>
      <c r="FS134" s="27">
        <f t="shared" si="134"/>
        <v>21</v>
      </c>
      <c r="FT134" s="27">
        <f t="shared" si="134"/>
        <v>31.8</v>
      </c>
      <c r="FU134" s="27">
        <f t="shared" si="134"/>
        <v>436.9</v>
      </c>
      <c r="FV134" s="27">
        <f t="shared" si="134"/>
        <v>300.60000000000002</v>
      </c>
      <c r="FW134" s="27">
        <f t="shared" si="134"/>
        <v>63</v>
      </c>
      <c r="FX134" s="27">
        <f t="shared" si="134"/>
        <v>10</v>
      </c>
      <c r="FY134" s="46"/>
      <c r="FZ134" s="12">
        <f>SUM(C134:FX134)</f>
        <v>305261.40000000026</v>
      </c>
      <c r="GA134" s="12"/>
      <c r="GB134" s="12"/>
      <c r="GC134" s="12"/>
      <c r="GD134" s="12"/>
      <c r="GE134" s="12"/>
      <c r="GF134" s="12"/>
      <c r="GG134" s="19"/>
      <c r="GH134" s="30"/>
      <c r="GI134" s="30"/>
      <c r="GJ134" s="30"/>
      <c r="GK134" s="30"/>
      <c r="GL134" s="30"/>
      <c r="GM134" s="30"/>
    </row>
    <row r="135" spans="1:256" x14ac:dyDescent="0.2">
      <c r="A135" s="4"/>
      <c r="B135" s="2" t="s">
        <v>430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13"/>
      <c r="FZ135" s="12"/>
      <c r="GA135" s="12"/>
      <c r="GB135" s="11"/>
      <c r="GC135" s="11"/>
      <c r="GD135" s="11"/>
      <c r="GE135" s="11"/>
      <c r="GF135" s="11"/>
      <c r="GG135" s="5"/>
      <c r="GH135" s="13"/>
      <c r="GI135" s="13"/>
      <c r="GJ135" s="13"/>
      <c r="GK135" s="5"/>
      <c r="GL135" s="5"/>
      <c r="GM135" s="5"/>
      <c r="GN135" s="115"/>
      <c r="GO135" s="115"/>
      <c r="GP135" s="115"/>
      <c r="GQ135" s="115"/>
      <c r="GR135" s="115"/>
      <c r="GS135" s="115"/>
      <c r="GT135" s="115"/>
      <c r="GU135" s="115"/>
      <c r="GV135" s="115"/>
      <c r="GW135" s="115"/>
      <c r="GX135" s="115"/>
      <c r="GY135" s="115"/>
      <c r="GZ135" s="115"/>
      <c r="HA135" s="115"/>
      <c r="HB135" s="115"/>
      <c r="HC135" s="115"/>
      <c r="HD135" s="115"/>
      <c r="HE135" s="115"/>
      <c r="HF135" s="115"/>
      <c r="HG135" s="115"/>
      <c r="HH135" s="115"/>
      <c r="HI135" s="115"/>
      <c r="HJ135" s="115"/>
      <c r="HK135" s="115"/>
      <c r="HL135" s="115"/>
      <c r="HM135" s="115"/>
      <c r="HN135" s="115"/>
      <c r="HO135" s="115"/>
      <c r="HP135" s="115"/>
      <c r="HQ135" s="115"/>
      <c r="HR135" s="115"/>
      <c r="HS135" s="115"/>
      <c r="HT135" s="115"/>
      <c r="HU135" s="115"/>
      <c r="HV135" s="115"/>
      <c r="HW135" s="115"/>
      <c r="HX135" s="115"/>
      <c r="HY135" s="115"/>
      <c r="HZ135" s="115"/>
      <c r="IA135" s="115"/>
      <c r="IB135" s="115"/>
      <c r="IC135" s="115"/>
      <c r="ID135" s="115"/>
      <c r="IE135" s="115"/>
      <c r="IF135" s="115"/>
      <c r="IG135" s="115"/>
      <c r="IH135" s="115"/>
      <c r="II135" s="115"/>
      <c r="IJ135" s="115"/>
      <c r="IK135" s="115"/>
      <c r="IL135" s="115"/>
      <c r="IM135" s="115"/>
      <c r="IN135" s="115"/>
      <c r="IO135" s="115"/>
      <c r="IP135" s="115"/>
      <c r="IQ135" s="115"/>
      <c r="IR135" s="115"/>
      <c r="IS135" s="115"/>
      <c r="IT135" s="115"/>
      <c r="IU135" s="115"/>
      <c r="IV135" s="115"/>
    </row>
    <row r="136" spans="1:256" s="14" customFormat="1" x14ac:dyDescent="0.2">
      <c r="A136" s="4" t="s">
        <v>431</v>
      </c>
      <c r="B136" s="2" t="s">
        <v>432</v>
      </c>
      <c r="C136" s="29">
        <f t="shared" ref="C136:BN136" si="135">ROUND((C134/C14),4)</f>
        <v>0.59330000000000005</v>
      </c>
      <c r="D136" s="29">
        <f t="shared" si="135"/>
        <v>0.35439999999999999</v>
      </c>
      <c r="E136" s="29">
        <f t="shared" si="135"/>
        <v>0.79339999999999999</v>
      </c>
      <c r="F136" s="29">
        <f t="shared" si="135"/>
        <v>0.33850000000000002</v>
      </c>
      <c r="G136" s="29">
        <f t="shared" si="135"/>
        <v>0.31059999999999999</v>
      </c>
      <c r="H136" s="29">
        <f t="shared" si="135"/>
        <v>0.20069999999999999</v>
      </c>
      <c r="I136" s="29">
        <f t="shared" si="135"/>
        <v>0.73099999999999998</v>
      </c>
      <c r="J136" s="29">
        <f t="shared" si="135"/>
        <v>0.63990000000000002</v>
      </c>
      <c r="K136" s="29">
        <f t="shared" si="135"/>
        <v>0.50480000000000003</v>
      </c>
      <c r="L136" s="29">
        <f t="shared" si="135"/>
        <v>0.56910000000000005</v>
      </c>
      <c r="M136" s="29">
        <f t="shared" si="135"/>
        <v>0.86670000000000003</v>
      </c>
      <c r="N136" s="29">
        <f t="shared" si="135"/>
        <v>0.22409999999999999</v>
      </c>
      <c r="O136" s="29">
        <f t="shared" si="135"/>
        <v>0.1885</v>
      </c>
      <c r="P136" s="29">
        <f t="shared" si="135"/>
        <v>0.53659999999999997</v>
      </c>
      <c r="Q136" s="29">
        <f t="shared" si="135"/>
        <v>0.64380000000000004</v>
      </c>
      <c r="R136" s="29">
        <f t="shared" si="135"/>
        <v>0.35659999999999997</v>
      </c>
      <c r="S136" s="29">
        <f t="shared" si="135"/>
        <v>0.4385</v>
      </c>
      <c r="T136" s="29">
        <f t="shared" si="135"/>
        <v>0.37290000000000001</v>
      </c>
      <c r="U136" s="29">
        <f t="shared" si="135"/>
        <v>0.50109999999999999</v>
      </c>
      <c r="V136" s="29">
        <f t="shared" si="135"/>
        <v>0.55179999999999996</v>
      </c>
      <c r="W136" s="30">
        <f t="shared" si="135"/>
        <v>0.56710000000000005</v>
      </c>
      <c r="X136" s="29">
        <f t="shared" si="135"/>
        <v>0.47499999999999998</v>
      </c>
      <c r="Y136" s="29">
        <f t="shared" si="135"/>
        <v>0.70140000000000002</v>
      </c>
      <c r="Z136" s="29">
        <f t="shared" si="135"/>
        <v>0.5736</v>
      </c>
      <c r="AA136" s="29">
        <f t="shared" si="135"/>
        <v>0.33700000000000002</v>
      </c>
      <c r="AB136" s="29">
        <f t="shared" si="135"/>
        <v>0.17960000000000001</v>
      </c>
      <c r="AC136" s="29">
        <f t="shared" si="135"/>
        <v>0.32019999999999998</v>
      </c>
      <c r="AD136" s="29">
        <f t="shared" si="135"/>
        <v>0.3266</v>
      </c>
      <c r="AE136" s="29">
        <f t="shared" si="135"/>
        <v>0.3211</v>
      </c>
      <c r="AF136" s="29">
        <f t="shared" si="135"/>
        <v>0.44009999999999999</v>
      </c>
      <c r="AG136" s="29">
        <f t="shared" si="135"/>
        <v>0.25729999999999997</v>
      </c>
      <c r="AH136" s="29">
        <f t="shared" si="135"/>
        <v>0.50239999999999996</v>
      </c>
      <c r="AI136" s="29">
        <f t="shared" si="135"/>
        <v>0.40620000000000001</v>
      </c>
      <c r="AJ136" s="29">
        <f t="shared" si="135"/>
        <v>0.65649999999999997</v>
      </c>
      <c r="AK136" s="29">
        <f t="shared" si="135"/>
        <v>0.80479999999999996</v>
      </c>
      <c r="AL136" s="29">
        <f t="shared" si="135"/>
        <v>0.74029999999999996</v>
      </c>
      <c r="AM136" s="29">
        <f t="shared" si="135"/>
        <v>0.60950000000000004</v>
      </c>
      <c r="AN136" s="29">
        <f t="shared" si="135"/>
        <v>0.38009999999999999</v>
      </c>
      <c r="AO136" s="29">
        <f t="shared" si="135"/>
        <v>0.41549999999999998</v>
      </c>
      <c r="AP136" s="29">
        <f t="shared" si="135"/>
        <v>0.67510000000000003</v>
      </c>
      <c r="AQ136" s="29">
        <f t="shared" si="135"/>
        <v>0.34549999999999997</v>
      </c>
      <c r="AR136" s="29">
        <f t="shared" si="135"/>
        <v>0.1037</v>
      </c>
      <c r="AS136" s="29">
        <f t="shared" si="135"/>
        <v>0.34010000000000001</v>
      </c>
      <c r="AT136" s="29">
        <f t="shared" si="135"/>
        <v>0.15579999999999999</v>
      </c>
      <c r="AU136" s="29">
        <f t="shared" si="135"/>
        <v>0.32250000000000001</v>
      </c>
      <c r="AV136" s="29">
        <f t="shared" si="135"/>
        <v>0.37140000000000001</v>
      </c>
      <c r="AW136" s="29">
        <f t="shared" si="135"/>
        <v>0.1676</v>
      </c>
      <c r="AX136" s="29">
        <f t="shared" si="135"/>
        <v>1.0455000000000001</v>
      </c>
      <c r="AY136" s="29">
        <f t="shared" si="135"/>
        <v>0.42059999999999997</v>
      </c>
      <c r="AZ136" s="29">
        <f t="shared" si="135"/>
        <v>0.65159999999999996</v>
      </c>
      <c r="BA136" s="29">
        <f t="shared" si="135"/>
        <v>0.3165</v>
      </c>
      <c r="BB136" s="29">
        <f t="shared" si="135"/>
        <v>0.34660000000000002</v>
      </c>
      <c r="BC136" s="29">
        <f t="shared" si="135"/>
        <v>0.50319999999999998</v>
      </c>
      <c r="BD136" s="29">
        <f t="shared" si="135"/>
        <v>0.13519999999999999</v>
      </c>
      <c r="BE136" s="29">
        <f t="shared" si="135"/>
        <v>0.26979999999999998</v>
      </c>
      <c r="BF136" s="29">
        <f t="shared" si="135"/>
        <v>0.10580000000000001</v>
      </c>
      <c r="BG136" s="29">
        <f t="shared" si="135"/>
        <v>0.56059999999999999</v>
      </c>
      <c r="BH136" s="29">
        <f t="shared" si="135"/>
        <v>0.25519999999999998</v>
      </c>
      <c r="BI136" s="29">
        <f t="shared" si="135"/>
        <v>0.60460000000000003</v>
      </c>
      <c r="BJ136" s="29">
        <f t="shared" si="135"/>
        <v>7.9899999999999999E-2</v>
      </c>
      <c r="BK136" s="29">
        <f t="shared" si="135"/>
        <v>0.2445</v>
      </c>
      <c r="BL136" s="29">
        <f t="shared" si="135"/>
        <v>0.45229999999999998</v>
      </c>
      <c r="BM136" s="29">
        <f t="shared" si="135"/>
        <v>0.59450000000000003</v>
      </c>
      <c r="BN136" s="29">
        <f t="shared" si="135"/>
        <v>0.47110000000000002</v>
      </c>
      <c r="BO136" s="29">
        <f t="shared" ref="BO136:DZ136" si="136">ROUND((BO134/BO14),4)</f>
        <v>0.46379999999999999</v>
      </c>
      <c r="BP136" s="29">
        <f t="shared" si="136"/>
        <v>0.44390000000000002</v>
      </c>
      <c r="BQ136" s="29">
        <f t="shared" si="136"/>
        <v>0.36630000000000001</v>
      </c>
      <c r="BR136" s="29">
        <f t="shared" si="136"/>
        <v>0.44350000000000001</v>
      </c>
      <c r="BS136" s="29">
        <f t="shared" si="136"/>
        <v>0.42559999999999998</v>
      </c>
      <c r="BT136" s="29">
        <f t="shared" si="136"/>
        <v>0.23880000000000001</v>
      </c>
      <c r="BU136" s="29">
        <f t="shared" si="136"/>
        <v>0.28160000000000002</v>
      </c>
      <c r="BV136" s="29">
        <f t="shared" si="136"/>
        <v>0.28139999999999998</v>
      </c>
      <c r="BW136" s="29">
        <f t="shared" si="136"/>
        <v>0.23449999999999999</v>
      </c>
      <c r="BX136" s="29">
        <f t="shared" si="136"/>
        <v>0.2092</v>
      </c>
      <c r="BY136" s="29">
        <f t="shared" si="136"/>
        <v>0.73640000000000005</v>
      </c>
      <c r="BZ136" s="29">
        <f t="shared" si="136"/>
        <v>0.50839999999999996</v>
      </c>
      <c r="CA136" s="29">
        <f t="shared" si="136"/>
        <v>0.46560000000000001</v>
      </c>
      <c r="CB136" s="29">
        <f t="shared" si="136"/>
        <v>0.28010000000000002</v>
      </c>
      <c r="CC136" s="29">
        <f t="shared" si="136"/>
        <v>0.38279999999999997</v>
      </c>
      <c r="CD136" s="29">
        <f t="shared" si="136"/>
        <v>0.37459999999999999</v>
      </c>
      <c r="CE136" s="29">
        <f t="shared" si="136"/>
        <v>0.38490000000000002</v>
      </c>
      <c r="CF136" s="29">
        <f t="shared" si="136"/>
        <v>0.35220000000000001</v>
      </c>
      <c r="CG136" s="29">
        <f t="shared" si="136"/>
        <v>0.34410000000000002</v>
      </c>
      <c r="CH136" s="29">
        <f t="shared" si="136"/>
        <v>0.61170000000000002</v>
      </c>
      <c r="CI136" s="29">
        <f t="shared" si="136"/>
        <v>0.40029999999999999</v>
      </c>
      <c r="CJ136" s="29">
        <f t="shared" si="136"/>
        <v>0.63929999999999998</v>
      </c>
      <c r="CK136" s="29">
        <f t="shared" si="136"/>
        <v>0.25950000000000001</v>
      </c>
      <c r="CL136" s="29">
        <f t="shared" si="136"/>
        <v>0.21099999999999999</v>
      </c>
      <c r="CM136" s="29">
        <f t="shared" si="136"/>
        <v>0.40039999999999998</v>
      </c>
      <c r="CN136" s="29">
        <f t="shared" si="136"/>
        <v>0.25109999999999999</v>
      </c>
      <c r="CO136" s="29">
        <f t="shared" si="136"/>
        <v>0.31490000000000001</v>
      </c>
      <c r="CP136" s="29">
        <f t="shared" si="136"/>
        <v>0.36680000000000001</v>
      </c>
      <c r="CQ136" s="29">
        <f t="shared" si="136"/>
        <v>0.60840000000000005</v>
      </c>
      <c r="CR136" s="29">
        <f t="shared" si="136"/>
        <v>0.3916</v>
      </c>
      <c r="CS136" s="29">
        <f t="shared" si="136"/>
        <v>0.31790000000000002</v>
      </c>
      <c r="CT136" s="29">
        <f t="shared" si="136"/>
        <v>0.26929999999999998</v>
      </c>
      <c r="CU136" s="29">
        <f t="shared" si="136"/>
        <v>0.1588</v>
      </c>
      <c r="CV136" s="29">
        <f t="shared" si="136"/>
        <v>0.439</v>
      </c>
      <c r="CW136" s="29">
        <f t="shared" si="136"/>
        <v>0.38679999999999998</v>
      </c>
      <c r="CX136" s="29">
        <f t="shared" si="136"/>
        <v>0.3715</v>
      </c>
      <c r="CY136" s="29">
        <f t="shared" si="136"/>
        <v>0.3075</v>
      </c>
      <c r="CZ136" s="29">
        <f t="shared" si="136"/>
        <v>0.44879999999999998</v>
      </c>
      <c r="DA136" s="29">
        <f t="shared" si="136"/>
        <v>0.26979999999999998</v>
      </c>
      <c r="DB136" s="29">
        <f t="shared" si="136"/>
        <v>0.18859999999999999</v>
      </c>
      <c r="DC136" s="29">
        <f t="shared" si="136"/>
        <v>0.22159999999999999</v>
      </c>
      <c r="DD136" s="29">
        <f t="shared" si="136"/>
        <v>0.36399999999999999</v>
      </c>
      <c r="DE136" s="29">
        <f t="shared" si="136"/>
        <v>0.2752</v>
      </c>
      <c r="DF136" s="29">
        <f t="shared" si="136"/>
        <v>0.37769999999999998</v>
      </c>
      <c r="DG136" s="29">
        <f t="shared" si="136"/>
        <v>0.3962</v>
      </c>
      <c r="DH136" s="29">
        <f t="shared" si="136"/>
        <v>0.38950000000000001</v>
      </c>
      <c r="DI136" s="29">
        <f t="shared" si="136"/>
        <v>0.55659999999999998</v>
      </c>
      <c r="DJ136" s="29">
        <f t="shared" si="136"/>
        <v>0.36720000000000003</v>
      </c>
      <c r="DK136" s="29">
        <f t="shared" si="136"/>
        <v>0.42630000000000001</v>
      </c>
      <c r="DL136" s="29">
        <f t="shared" si="136"/>
        <v>0.50409999999999999</v>
      </c>
      <c r="DM136" s="29">
        <f t="shared" si="136"/>
        <v>0.4582</v>
      </c>
      <c r="DN136" s="29">
        <f t="shared" si="136"/>
        <v>0.44679999999999997</v>
      </c>
      <c r="DO136" s="29">
        <f t="shared" si="136"/>
        <v>0.61880000000000002</v>
      </c>
      <c r="DP136" s="29">
        <f t="shared" si="136"/>
        <v>0.28070000000000001</v>
      </c>
      <c r="DQ136" s="29">
        <f t="shared" si="136"/>
        <v>0.4017</v>
      </c>
      <c r="DR136" s="29">
        <f t="shared" si="136"/>
        <v>0.70830000000000004</v>
      </c>
      <c r="DS136" s="29">
        <f t="shared" si="136"/>
        <v>0.71719999999999995</v>
      </c>
      <c r="DT136" s="29">
        <f t="shared" si="136"/>
        <v>0.63270000000000004</v>
      </c>
      <c r="DU136" s="29">
        <f t="shared" si="136"/>
        <v>0.37590000000000001</v>
      </c>
      <c r="DV136" s="29">
        <f t="shared" si="136"/>
        <v>0.42749999999999999</v>
      </c>
      <c r="DW136" s="29">
        <f t="shared" si="136"/>
        <v>0.38159999999999999</v>
      </c>
      <c r="DX136" s="29">
        <f t="shared" si="136"/>
        <v>0.2344</v>
      </c>
      <c r="DY136" s="29">
        <f t="shared" si="136"/>
        <v>0.23150000000000001</v>
      </c>
      <c r="DZ136" s="29">
        <f t="shared" si="136"/>
        <v>0.28599999999999998</v>
      </c>
      <c r="EA136" s="29">
        <f t="shared" ref="EA136:FX136" si="137">ROUND((EA134/EA14),4)</f>
        <v>0.42</v>
      </c>
      <c r="EB136" s="29">
        <f t="shared" si="137"/>
        <v>0.37640000000000001</v>
      </c>
      <c r="EC136" s="29">
        <f t="shared" si="137"/>
        <v>0.32940000000000003</v>
      </c>
      <c r="ED136" s="29">
        <f t="shared" si="137"/>
        <v>5.8900000000000001E-2</v>
      </c>
      <c r="EE136" s="29">
        <f t="shared" si="137"/>
        <v>0.5585</v>
      </c>
      <c r="EF136" s="29">
        <f t="shared" si="137"/>
        <v>0.60089999999999999</v>
      </c>
      <c r="EG136" s="29">
        <f t="shared" si="137"/>
        <v>0.6</v>
      </c>
      <c r="EH136" s="29">
        <f t="shared" si="137"/>
        <v>0.4168</v>
      </c>
      <c r="EI136" s="29">
        <f t="shared" si="137"/>
        <v>0.65629999999999999</v>
      </c>
      <c r="EJ136" s="29">
        <f t="shared" si="137"/>
        <v>0.35520000000000002</v>
      </c>
      <c r="EK136" s="29">
        <f t="shared" si="137"/>
        <v>0.2903</v>
      </c>
      <c r="EL136" s="29">
        <f t="shared" si="137"/>
        <v>0.2636</v>
      </c>
      <c r="EM136" s="29">
        <f t="shared" si="137"/>
        <v>0.58130000000000004</v>
      </c>
      <c r="EN136" s="29">
        <f t="shared" si="137"/>
        <v>0.63160000000000005</v>
      </c>
      <c r="EO136" s="29">
        <f t="shared" si="137"/>
        <v>0.27279999999999999</v>
      </c>
      <c r="EP136" s="29">
        <f t="shared" si="137"/>
        <v>0.29709999999999998</v>
      </c>
      <c r="EQ136" s="29">
        <f t="shared" si="137"/>
        <v>0.1396</v>
      </c>
      <c r="ER136" s="29">
        <f t="shared" si="137"/>
        <v>0.30840000000000001</v>
      </c>
      <c r="ES136" s="29">
        <f t="shared" si="137"/>
        <v>0.70469999999999999</v>
      </c>
      <c r="ET136" s="29">
        <f t="shared" si="137"/>
        <v>0.57099999999999995</v>
      </c>
      <c r="EU136" s="29">
        <f t="shared" si="137"/>
        <v>0.87390000000000001</v>
      </c>
      <c r="EV136" s="29">
        <f t="shared" si="137"/>
        <v>0.4032</v>
      </c>
      <c r="EW136" s="29">
        <f t="shared" si="137"/>
        <v>0.20749999999999999</v>
      </c>
      <c r="EX136" s="29">
        <f t="shared" si="137"/>
        <v>0.48020000000000002</v>
      </c>
      <c r="EY136" s="29">
        <f t="shared" si="137"/>
        <v>0.46750000000000003</v>
      </c>
      <c r="EZ136" s="29">
        <f t="shared" si="137"/>
        <v>0.43709999999999999</v>
      </c>
      <c r="FA136" s="29">
        <f t="shared" si="137"/>
        <v>0.30449999999999999</v>
      </c>
      <c r="FB136" s="29">
        <f t="shared" si="137"/>
        <v>0.56110000000000004</v>
      </c>
      <c r="FC136" s="29">
        <f t="shared" si="137"/>
        <v>0.30409999999999998</v>
      </c>
      <c r="FD136" s="29">
        <f t="shared" si="137"/>
        <v>0.32019999999999998</v>
      </c>
      <c r="FE136" s="29">
        <f t="shared" si="137"/>
        <v>0.3972</v>
      </c>
      <c r="FF136" s="29">
        <f t="shared" si="137"/>
        <v>0.31969999999999998</v>
      </c>
      <c r="FG136" s="29">
        <f t="shared" si="137"/>
        <v>0.32329999999999998</v>
      </c>
      <c r="FH136" s="29">
        <f t="shared" si="137"/>
        <v>0.29299999999999998</v>
      </c>
      <c r="FI136" s="29">
        <f t="shared" si="137"/>
        <v>0.47489999999999999</v>
      </c>
      <c r="FJ136" s="29">
        <f t="shared" si="137"/>
        <v>0.28899999999999998</v>
      </c>
      <c r="FK136" s="29">
        <f t="shared" si="137"/>
        <v>0.42370000000000002</v>
      </c>
      <c r="FL136" s="29">
        <f t="shared" si="137"/>
        <v>0.13900000000000001</v>
      </c>
      <c r="FM136" s="29">
        <f t="shared" si="137"/>
        <v>0.24590000000000001</v>
      </c>
      <c r="FN136" s="29">
        <f t="shared" si="137"/>
        <v>0.6048</v>
      </c>
      <c r="FO136" s="29">
        <f t="shared" si="137"/>
        <v>0.37759999999999999</v>
      </c>
      <c r="FP136" s="29">
        <f t="shared" si="137"/>
        <v>0.60470000000000002</v>
      </c>
      <c r="FQ136" s="29">
        <f t="shared" si="137"/>
        <v>0.46889999999999998</v>
      </c>
      <c r="FR136" s="29">
        <f t="shared" si="137"/>
        <v>0.27589999999999998</v>
      </c>
      <c r="FS136" s="29">
        <f t="shared" si="137"/>
        <v>0.1173</v>
      </c>
      <c r="FT136" s="30">
        <f t="shared" si="137"/>
        <v>0.3926</v>
      </c>
      <c r="FU136" s="29">
        <f t="shared" si="137"/>
        <v>0.59650000000000003</v>
      </c>
      <c r="FV136" s="29">
        <f t="shared" si="137"/>
        <v>0.46529999999999999</v>
      </c>
      <c r="FW136" s="29">
        <f t="shared" si="137"/>
        <v>0.42859999999999998</v>
      </c>
      <c r="FX136" s="29">
        <f t="shared" si="137"/>
        <v>0.17699999999999999</v>
      </c>
      <c r="FY136" s="18"/>
      <c r="FZ136" s="29">
        <f>ROUND((FZ134/FZ14),4)</f>
        <v>0.37630000000000002</v>
      </c>
      <c r="GA136" s="29"/>
      <c r="GB136" s="11"/>
      <c r="GC136" s="11"/>
      <c r="GD136" s="11"/>
      <c r="GE136" s="11"/>
      <c r="GF136" s="11"/>
      <c r="GG136" s="5"/>
      <c r="GH136" s="45"/>
      <c r="GI136" s="45"/>
      <c r="GJ136" s="45"/>
      <c r="GK136" s="5"/>
      <c r="GL136" s="5"/>
      <c r="GM136" s="5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x14ac:dyDescent="0.2">
      <c r="A137" s="8"/>
      <c r="B137" s="2" t="s">
        <v>433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6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6"/>
      <c r="FU137" s="45"/>
      <c r="FV137" s="45"/>
      <c r="FW137" s="45"/>
      <c r="FX137" s="45"/>
      <c r="FY137" s="13"/>
      <c r="FZ137" s="45"/>
      <c r="GA137" s="45"/>
      <c r="GB137" s="11"/>
      <c r="GC137" s="11"/>
      <c r="GD137" s="11"/>
      <c r="GE137" s="11"/>
      <c r="GF137" s="11"/>
      <c r="GG137" s="5"/>
      <c r="GH137" s="13"/>
      <c r="GI137" s="13"/>
      <c r="GJ137" s="13"/>
      <c r="GK137" s="5"/>
      <c r="GL137" s="5"/>
      <c r="GM137" s="5"/>
    </row>
    <row r="138" spans="1:256" x14ac:dyDescent="0.2">
      <c r="A138" s="116" t="s">
        <v>434</v>
      </c>
      <c r="B138" s="51" t="s">
        <v>435</v>
      </c>
      <c r="C138" s="50">
        <f t="shared" ref="C138:BN138" si="138">C35</f>
        <v>0.12</v>
      </c>
      <c r="D138" s="50">
        <f t="shared" si="138"/>
        <v>0.12</v>
      </c>
      <c r="E138" s="50">
        <f t="shared" si="138"/>
        <v>0.12</v>
      </c>
      <c r="F138" s="50">
        <f t="shared" si="138"/>
        <v>0.12</v>
      </c>
      <c r="G138" s="50">
        <f t="shared" si="138"/>
        <v>0.12</v>
      </c>
      <c r="H138" s="50">
        <f t="shared" si="138"/>
        <v>0.12</v>
      </c>
      <c r="I138" s="50">
        <f t="shared" si="138"/>
        <v>0.12</v>
      </c>
      <c r="J138" s="50">
        <f t="shared" si="138"/>
        <v>0.12</v>
      </c>
      <c r="K138" s="50">
        <f t="shared" si="138"/>
        <v>0.12</v>
      </c>
      <c r="L138" s="50">
        <f t="shared" si="138"/>
        <v>0.12</v>
      </c>
      <c r="M138" s="50">
        <f t="shared" si="138"/>
        <v>0.12</v>
      </c>
      <c r="N138" s="50">
        <f t="shared" si="138"/>
        <v>0.12</v>
      </c>
      <c r="O138" s="50">
        <f t="shared" si="138"/>
        <v>0.12</v>
      </c>
      <c r="P138" s="50">
        <f t="shared" si="138"/>
        <v>0.12</v>
      </c>
      <c r="Q138" s="50">
        <f t="shared" si="138"/>
        <v>0.12</v>
      </c>
      <c r="R138" s="50">
        <f t="shared" si="138"/>
        <v>0.12</v>
      </c>
      <c r="S138" s="50">
        <f t="shared" si="138"/>
        <v>0.12</v>
      </c>
      <c r="T138" s="50">
        <f t="shared" si="138"/>
        <v>0.12</v>
      </c>
      <c r="U138" s="50">
        <f t="shared" si="138"/>
        <v>0.12</v>
      </c>
      <c r="V138" s="50">
        <f t="shared" si="138"/>
        <v>0.12</v>
      </c>
      <c r="W138" s="51">
        <f t="shared" si="138"/>
        <v>0.12</v>
      </c>
      <c r="X138" s="50">
        <f t="shared" si="138"/>
        <v>0.12</v>
      </c>
      <c r="Y138" s="50">
        <f t="shared" si="138"/>
        <v>0.12</v>
      </c>
      <c r="Z138" s="50">
        <f t="shared" si="138"/>
        <v>0.12</v>
      </c>
      <c r="AA138" s="50">
        <f t="shared" si="138"/>
        <v>0.12</v>
      </c>
      <c r="AB138" s="50">
        <f t="shared" si="138"/>
        <v>0.12</v>
      </c>
      <c r="AC138" s="50">
        <f t="shared" si="138"/>
        <v>0.12</v>
      </c>
      <c r="AD138" s="50">
        <f t="shared" si="138"/>
        <v>0.12</v>
      </c>
      <c r="AE138" s="50">
        <f t="shared" si="138"/>
        <v>0.12</v>
      </c>
      <c r="AF138" s="50">
        <f t="shared" si="138"/>
        <v>0.12</v>
      </c>
      <c r="AG138" s="50">
        <f t="shared" si="138"/>
        <v>0.12</v>
      </c>
      <c r="AH138" s="50">
        <f t="shared" si="138"/>
        <v>0.12</v>
      </c>
      <c r="AI138" s="50">
        <f t="shared" si="138"/>
        <v>0.12</v>
      </c>
      <c r="AJ138" s="50">
        <f t="shared" si="138"/>
        <v>0.12</v>
      </c>
      <c r="AK138" s="50">
        <f t="shared" si="138"/>
        <v>0.12</v>
      </c>
      <c r="AL138" s="50">
        <f t="shared" si="138"/>
        <v>0.12</v>
      </c>
      <c r="AM138" s="50">
        <f t="shared" si="138"/>
        <v>0.12</v>
      </c>
      <c r="AN138" s="50">
        <f t="shared" si="138"/>
        <v>0.12</v>
      </c>
      <c r="AO138" s="50">
        <f t="shared" si="138"/>
        <v>0.12</v>
      </c>
      <c r="AP138" s="50">
        <f t="shared" si="138"/>
        <v>0.12</v>
      </c>
      <c r="AQ138" s="50">
        <f t="shared" si="138"/>
        <v>0.12</v>
      </c>
      <c r="AR138" s="50">
        <f t="shared" si="138"/>
        <v>0.12</v>
      </c>
      <c r="AS138" s="50">
        <f t="shared" si="138"/>
        <v>0.12</v>
      </c>
      <c r="AT138" s="50">
        <f t="shared" si="138"/>
        <v>0.12</v>
      </c>
      <c r="AU138" s="50">
        <f t="shared" si="138"/>
        <v>0.12</v>
      </c>
      <c r="AV138" s="50">
        <f t="shared" si="138"/>
        <v>0.12</v>
      </c>
      <c r="AW138" s="50">
        <f t="shared" si="138"/>
        <v>0.12</v>
      </c>
      <c r="AX138" s="50">
        <f t="shared" si="138"/>
        <v>0.12</v>
      </c>
      <c r="AY138" s="50">
        <f t="shared" si="138"/>
        <v>0.12</v>
      </c>
      <c r="AZ138" s="50">
        <f t="shared" si="138"/>
        <v>0.12</v>
      </c>
      <c r="BA138" s="50">
        <f t="shared" si="138"/>
        <v>0.12</v>
      </c>
      <c r="BB138" s="50">
        <f t="shared" si="138"/>
        <v>0.12</v>
      </c>
      <c r="BC138" s="50">
        <f t="shared" si="138"/>
        <v>0.12</v>
      </c>
      <c r="BD138" s="50">
        <f t="shared" si="138"/>
        <v>0.12</v>
      </c>
      <c r="BE138" s="50">
        <f t="shared" si="138"/>
        <v>0.12</v>
      </c>
      <c r="BF138" s="50">
        <f t="shared" si="138"/>
        <v>0.12</v>
      </c>
      <c r="BG138" s="50">
        <f t="shared" si="138"/>
        <v>0.12</v>
      </c>
      <c r="BH138" s="50">
        <f t="shared" si="138"/>
        <v>0.12</v>
      </c>
      <c r="BI138" s="50">
        <f t="shared" si="138"/>
        <v>0.12</v>
      </c>
      <c r="BJ138" s="50">
        <f t="shared" si="138"/>
        <v>0.12</v>
      </c>
      <c r="BK138" s="50">
        <f t="shared" si="138"/>
        <v>0.12</v>
      </c>
      <c r="BL138" s="50">
        <f t="shared" si="138"/>
        <v>0.12</v>
      </c>
      <c r="BM138" s="50">
        <f t="shared" si="138"/>
        <v>0.12</v>
      </c>
      <c r="BN138" s="50">
        <f t="shared" si="138"/>
        <v>0.12</v>
      </c>
      <c r="BO138" s="50">
        <f t="shared" ref="BO138:DZ138" si="139">BO35</f>
        <v>0.12</v>
      </c>
      <c r="BP138" s="50">
        <f t="shared" si="139"/>
        <v>0.12</v>
      </c>
      <c r="BQ138" s="50">
        <f t="shared" si="139"/>
        <v>0.12</v>
      </c>
      <c r="BR138" s="50">
        <f t="shared" si="139"/>
        <v>0.12</v>
      </c>
      <c r="BS138" s="50">
        <f t="shared" si="139"/>
        <v>0.12</v>
      </c>
      <c r="BT138" s="50">
        <f t="shared" si="139"/>
        <v>0.12</v>
      </c>
      <c r="BU138" s="50">
        <f t="shared" si="139"/>
        <v>0.12</v>
      </c>
      <c r="BV138" s="50">
        <f t="shared" si="139"/>
        <v>0.12</v>
      </c>
      <c r="BW138" s="50">
        <f t="shared" si="139"/>
        <v>0.12</v>
      </c>
      <c r="BX138" s="50">
        <f t="shared" si="139"/>
        <v>0.12</v>
      </c>
      <c r="BY138" s="50">
        <f t="shared" si="139"/>
        <v>0.12</v>
      </c>
      <c r="BZ138" s="50">
        <f t="shared" si="139"/>
        <v>0.12</v>
      </c>
      <c r="CA138" s="50">
        <f t="shared" si="139"/>
        <v>0.12</v>
      </c>
      <c r="CB138" s="50">
        <f t="shared" si="139"/>
        <v>0.12</v>
      </c>
      <c r="CC138" s="50">
        <f t="shared" si="139"/>
        <v>0.12</v>
      </c>
      <c r="CD138" s="50">
        <f t="shared" si="139"/>
        <v>0.12</v>
      </c>
      <c r="CE138" s="50">
        <f t="shared" si="139"/>
        <v>0.12</v>
      </c>
      <c r="CF138" s="50">
        <f t="shared" si="139"/>
        <v>0.12</v>
      </c>
      <c r="CG138" s="50">
        <f t="shared" si="139"/>
        <v>0.12</v>
      </c>
      <c r="CH138" s="50">
        <f t="shared" si="139"/>
        <v>0.12</v>
      </c>
      <c r="CI138" s="50">
        <f t="shared" si="139"/>
        <v>0.12</v>
      </c>
      <c r="CJ138" s="50">
        <f t="shared" si="139"/>
        <v>0.12</v>
      </c>
      <c r="CK138" s="50">
        <f t="shared" si="139"/>
        <v>0.12</v>
      </c>
      <c r="CL138" s="50">
        <f t="shared" si="139"/>
        <v>0.12</v>
      </c>
      <c r="CM138" s="50">
        <f t="shared" si="139"/>
        <v>0.12</v>
      </c>
      <c r="CN138" s="50">
        <f t="shared" si="139"/>
        <v>0.12</v>
      </c>
      <c r="CO138" s="50">
        <f t="shared" si="139"/>
        <v>0.12</v>
      </c>
      <c r="CP138" s="50">
        <f t="shared" si="139"/>
        <v>0.12</v>
      </c>
      <c r="CQ138" s="50">
        <f t="shared" si="139"/>
        <v>0.12</v>
      </c>
      <c r="CR138" s="50">
        <f t="shared" si="139"/>
        <v>0.12</v>
      </c>
      <c r="CS138" s="50">
        <f t="shared" si="139"/>
        <v>0.12</v>
      </c>
      <c r="CT138" s="50">
        <f t="shared" si="139"/>
        <v>0.12</v>
      </c>
      <c r="CU138" s="50">
        <f t="shared" si="139"/>
        <v>0.12</v>
      </c>
      <c r="CV138" s="50">
        <f t="shared" si="139"/>
        <v>0.12</v>
      </c>
      <c r="CW138" s="50">
        <f t="shared" si="139"/>
        <v>0.12</v>
      </c>
      <c r="CX138" s="50">
        <f t="shared" si="139"/>
        <v>0.12</v>
      </c>
      <c r="CY138" s="50">
        <f t="shared" si="139"/>
        <v>0.12</v>
      </c>
      <c r="CZ138" s="50">
        <f t="shared" si="139"/>
        <v>0.12</v>
      </c>
      <c r="DA138" s="50">
        <f t="shared" si="139"/>
        <v>0.12</v>
      </c>
      <c r="DB138" s="50">
        <f t="shared" si="139"/>
        <v>0.12</v>
      </c>
      <c r="DC138" s="50">
        <f t="shared" si="139"/>
        <v>0.12</v>
      </c>
      <c r="DD138" s="50">
        <f t="shared" si="139"/>
        <v>0.12</v>
      </c>
      <c r="DE138" s="50">
        <f t="shared" si="139"/>
        <v>0.12</v>
      </c>
      <c r="DF138" s="50">
        <f t="shared" si="139"/>
        <v>0.12</v>
      </c>
      <c r="DG138" s="50">
        <f t="shared" si="139"/>
        <v>0.12</v>
      </c>
      <c r="DH138" s="50">
        <f t="shared" si="139"/>
        <v>0.12</v>
      </c>
      <c r="DI138" s="50">
        <f t="shared" si="139"/>
        <v>0.12</v>
      </c>
      <c r="DJ138" s="50">
        <f t="shared" si="139"/>
        <v>0.12</v>
      </c>
      <c r="DK138" s="50">
        <f t="shared" si="139"/>
        <v>0.12</v>
      </c>
      <c r="DL138" s="50">
        <f t="shared" si="139"/>
        <v>0.12</v>
      </c>
      <c r="DM138" s="50">
        <f t="shared" si="139"/>
        <v>0.12</v>
      </c>
      <c r="DN138" s="50">
        <f t="shared" si="139"/>
        <v>0.12</v>
      </c>
      <c r="DO138" s="50">
        <f t="shared" si="139"/>
        <v>0.12</v>
      </c>
      <c r="DP138" s="50">
        <f t="shared" si="139"/>
        <v>0.12</v>
      </c>
      <c r="DQ138" s="50">
        <f t="shared" si="139"/>
        <v>0.12</v>
      </c>
      <c r="DR138" s="50">
        <f t="shared" si="139"/>
        <v>0.12</v>
      </c>
      <c r="DS138" s="50">
        <f t="shared" si="139"/>
        <v>0.12</v>
      </c>
      <c r="DT138" s="50">
        <f t="shared" si="139"/>
        <v>0.12</v>
      </c>
      <c r="DU138" s="50">
        <f t="shared" si="139"/>
        <v>0.12</v>
      </c>
      <c r="DV138" s="50">
        <f t="shared" si="139"/>
        <v>0.12</v>
      </c>
      <c r="DW138" s="50">
        <f t="shared" si="139"/>
        <v>0.12</v>
      </c>
      <c r="DX138" s="50">
        <f t="shared" si="139"/>
        <v>0.12</v>
      </c>
      <c r="DY138" s="50">
        <f t="shared" si="139"/>
        <v>0.12</v>
      </c>
      <c r="DZ138" s="50">
        <f t="shared" si="139"/>
        <v>0.12</v>
      </c>
      <c r="EA138" s="50">
        <f t="shared" ref="EA138:FU138" si="140">EA35</f>
        <v>0.12</v>
      </c>
      <c r="EB138" s="50">
        <f t="shared" si="140"/>
        <v>0.12</v>
      </c>
      <c r="EC138" s="50">
        <f t="shared" si="140"/>
        <v>0.12</v>
      </c>
      <c r="ED138" s="50">
        <f t="shared" si="140"/>
        <v>0.12</v>
      </c>
      <c r="EE138" s="50">
        <f t="shared" si="140"/>
        <v>0.12</v>
      </c>
      <c r="EF138" s="50">
        <f t="shared" si="140"/>
        <v>0.12</v>
      </c>
      <c r="EG138" s="50">
        <f t="shared" si="140"/>
        <v>0.12</v>
      </c>
      <c r="EH138" s="50">
        <f t="shared" si="140"/>
        <v>0.12</v>
      </c>
      <c r="EI138" s="50">
        <f t="shared" si="140"/>
        <v>0.12</v>
      </c>
      <c r="EJ138" s="50">
        <f t="shared" si="140"/>
        <v>0.12</v>
      </c>
      <c r="EK138" s="50">
        <f t="shared" si="140"/>
        <v>0.12</v>
      </c>
      <c r="EL138" s="50">
        <f t="shared" si="140"/>
        <v>0.12</v>
      </c>
      <c r="EM138" s="50">
        <f t="shared" si="140"/>
        <v>0.12</v>
      </c>
      <c r="EN138" s="50">
        <f t="shared" si="140"/>
        <v>0.12</v>
      </c>
      <c r="EO138" s="50">
        <f t="shared" si="140"/>
        <v>0.12</v>
      </c>
      <c r="EP138" s="50">
        <f t="shared" si="140"/>
        <v>0.12</v>
      </c>
      <c r="EQ138" s="50">
        <f t="shared" si="140"/>
        <v>0.12</v>
      </c>
      <c r="ER138" s="50">
        <f t="shared" si="140"/>
        <v>0.12</v>
      </c>
      <c r="ES138" s="50">
        <f t="shared" si="140"/>
        <v>0.12</v>
      </c>
      <c r="ET138" s="50">
        <f t="shared" si="140"/>
        <v>0.12</v>
      </c>
      <c r="EU138" s="50">
        <f t="shared" si="140"/>
        <v>0.12</v>
      </c>
      <c r="EV138" s="50">
        <f t="shared" si="140"/>
        <v>0.12</v>
      </c>
      <c r="EW138" s="50">
        <f t="shared" si="140"/>
        <v>0.12</v>
      </c>
      <c r="EX138" s="50">
        <f t="shared" si="140"/>
        <v>0.12</v>
      </c>
      <c r="EY138" s="50">
        <f t="shared" si="140"/>
        <v>0.12</v>
      </c>
      <c r="EZ138" s="50">
        <f t="shared" si="140"/>
        <v>0.12</v>
      </c>
      <c r="FA138" s="50">
        <f t="shared" si="140"/>
        <v>0.12</v>
      </c>
      <c r="FB138" s="50">
        <f t="shared" si="140"/>
        <v>0.12</v>
      </c>
      <c r="FC138" s="50">
        <f t="shared" si="140"/>
        <v>0.12</v>
      </c>
      <c r="FD138" s="50">
        <f t="shared" si="140"/>
        <v>0.12</v>
      </c>
      <c r="FE138" s="50">
        <f t="shared" si="140"/>
        <v>0.12</v>
      </c>
      <c r="FF138" s="50">
        <f t="shared" si="140"/>
        <v>0.12</v>
      </c>
      <c r="FG138" s="50">
        <f t="shared" si="140"/>
        <v>0.12</v>
      </c>
      <c r="FH138" s="50">
        <f t="shared" si="140"/>
        <v>0.12</v>
      </c>
      <c r="FI138" s="50">
        <f t="shared" si="140"/>
        <v>0.12</v>
      </c>
      <c r="FJ138" s="50">
        <f t="shared" si="140"/>
        <v>0.12</v>
      </c>
      <c r="FK138" s="50">
        <f t="shared" si="140"/>
        <v>0.12</v>
      </c>
      <c r="FL138" s="50">
        <f t="shared" si="140"/>
        <v>0.12</v>
      </c>
      <c r="FM138" s="50">
        <f t="shared" si="140"/>
        <v>0.12</v>
      </c>
      <c r="FN138" s="50">
        <f t="shared" si="140"/>
        <v>0.12</v>
      </c>
      <c r="FO138" s="50">
        <f t="shared" si="140"/>
        <v>0.12</v>
      </c>
      <c r="FP138" s="50">
        <f t="shared" si="140"/>
        <v>0.12</v>
      </c>
      <c r="FQ138" s="50">
        <f t="shared" si="140"/>
        <v>0.12</v>
      </c>
      <c r="FR138" s="50">
        <f t="shared" si="140"/>
        <v>0.12</v>
      </c>
      <c r="FS138" s="50">
        <f t="shared" si="140"/>
        <v>0.12</v>
      </c>
      <c r="FT138" s="51">
        <f t="shared" si="140"/>
        <v>0.12</v>
      </c>
      <c r="FU138" s="50">
        <f t="shared" si="140"/>
        <v>0.12</v>
      </c>
      <c r="FV138" s="50">
        <f>FV35</f>
        <v>0.12</v>
      </c>
      <c r="FW138" s="50">
        <f>FW35</f>
        <v>0.12</v>
      </c>
      <c r="FX138" s="50">
        <f>FX35</f>
        <v>0.12</v>
      </c>
      <c r="FY138" s="29"/>
      <c r="FZ138" s="50"/>
      <c r="GA138" s="50"/>
      <c r="GB138" s="12"/>
      <c r="GC138" s="12"/>
      <c r="GD138" s="12"/>
      <c r="GE138" s="12"/>
      <c r="GF138" s="12"/>
      <c r="GG138" s="19"/>
      <c r="GH138" s="16"/>
      <c r="GI138" s="16"/>
      <c r="GJ138" s="16"/>
      <c r="GK138" s="19"/>
      <c r="GL138" s="19"/>
      <c r="GM138" s="19"/>
    </row>
    <row r="139" spans="1:256" x14ac:dyDescent="0.2">
      <c r="A139" s="3" t="s">
        <v>436</v>
      </c>
      <c r="B139" s="2" t="s">
        <v>437</v>
      </c>
      <c r="C139" s="29">
        <f t="shared" ref="C139:BN139" si="141">ROUND(IF((C136-C12)*0.3&lt;0=TRUE(),0,IF((C100&lt;=50000),(C136-C12)*0.3,0)),4)</f>
        <v>6.5100000000000005E-2</v>
      </c>
      <c r="D139" s="29">
        <f t="shared" si="141"/>
        <v>0</v>
      </c>
      <c r="E139" s="29">
        <f t="shared" si="141"/>
        <v>0.12509999999999999</v>
      </c>
      <c r="F139" s="29">
        <f t="shared" si="141"/>
        <v>0</v>
      </c>
      <c r="G139" s="29">
        <f t="shared" si="141"/>
        <v>0</v>
      </c>
      <c r="H139" s="29">
        <f t="shared" si="141"/>
        <v>0</v>
      </c>
      <c r="I139" s="29">
        <f t="shared" si="141"/>
        <v>0.10639999999999999</v>
      </c>
      <c r="J139" s="29">
        <f t="shared" si="141"/>
        <v>7.9100000000000004E-2</v>
      </c>
      <c r="K139" s="29">
        <f t="shared" si="141"/>
        <v>3.8600000000000002E-2</v>
      </c>
      <c r="L139" s="29">
        <f t="shared" si="141"/>
        <v>5.7799999999999997E-2</v>
      </c>
      <c r="M139" s="29">
        <f t="shared" si="141"/>
        <v>0.14710000000000001</v>
      </c>
      <c r="N139" s="29">
        <f t="shared" si="141"/>
        <v>0</v>
      </c>
      <c r="O139" s="29">
        <f t="shared" si="141"/>
        <v>0</v>
      </c>
      <c r="P139" s="29">
        <f t="shared" si="141"/>
        <v>4.8099999999999997E-2</v>
      </c>
      <c r="Q139" s="29">
        <f t="shared" si="141"/>
        <v>8.0299999999999996E-2</v>
      </c>
      <c r="R139" s="29">
        <f t="shared" si="141"/>
        <v>0</v>
      </c>
      <c r="S139" s="29">
        <f t="shared" si="141"/>
        <v>1.8700000000000001E-2</v>
      </c>
      <c r="T139" s="29">
        <f t="shared" si="141"/>
        <v>0</v>
      </c>
      <c r="U139" s="29">
        <f t="shared" si="141"/>
        <v>3.7400000000000003E-2</v>
      </c>
      <c r="V139" s="29">
        <f t="shared" si="141"/>
        <v>5.2699999999999997E-2</v>
      </c>
      <c r="W139" s="30">
        <f t="shared" si="141"/>
        <v>5.7200000000000001E-2</v>
      </c>
      <c r="X139" s="29">
        <f t="shared" si="141"/>
        <v>2.9600000000000001E-2</v>
      </c>
      <c r="Y139" s="29">
        <f t="shared" si="141"/>
        <v>9.7500000000000003E-2</v>
      </c>
      <c r="Z139" s="29">
        <f t="shared" si="141"/>
        <v>5.9200000000000003E-2</v>
      </c>
      <c r="AA139" s="29">
        <f t="shared" si="141"/>
        <v>0</v>
      </c>
      <c r="AB139" s="29">
        <f t="shared" si="141"/>
        <v>0</v>
      </c>
      <c r="AC139" s="29">
        <f t="shared" si="141"/>
        <v>0</v>
      </c>
      <c r="AD139" s="29">
        <f t="shared" si="141"/>
        <v>0</v>
      </c>
      <c r="AE139" s="29">
        <f t="shared" si="141"/>
        <v>0</v>
      </c>
      <c r="AF139" s="29">
        <f t="shared" si="141"/>
        <v>1.9099999999999999E-2</v>
      </c>
      <c r="AG139" s="29">
        <f t="shared" si="141"/>
        <v>0</v>
      </c>
      <c r="AH139" s="29">
        <f t="shared" si="141"/>
        <v>3.78E-2</v>
      </c>
      <c r="AI139" s="29">
        <f t="shared" si="141"/>
        <v>8.9999999999999993E-3</v>
      </c>
      <c r="AJ139" s="29">
        <f t="shared" si="141"/>
        <v>8.4099999999999994E-2</v>
      </c>
      <c r="AK139" s="29">
        <f t="shared" si="141"/>
        <v>0.12859999999999999</v>
      </c>
      <c r="AL139" s="29">
        <f t="shared" si="141"/>
        <v>0.10920000000000001</v>
      </c>
      <c r="AM139" s="29">
        <f t="shared" si="141"/>
        <v>7.0000000000000007E-2</v>
      </c>
      <c r="AN139" s="29">
        <f t="shared" si="141"/>
        <v>1.1000000000000001E-3</v>
      </c>
      <c r="AO139" s="29">
        <f t="shared" si="141"/>
        <v>1.18E-2</v>
      </c>
      <c r="AP139" s="29">
        <f t="shared" si="141"/>
        <v>0</v>
      </c>
      <c r="AQ139" s="29">
        <f t="shared" si="141"/>
        <v>0</v>
      </c>
      <c r="AR139" s="29">
        <f t="shared" si="141"/>
        <v>0</v>
      </c>
      <c r="AS139" s="29">
        <f t="shared" si="141"/>
        <v>0</v>
      </c>
      <c r="AT139" s="29">
        <f t="shared" si="141"/>
        <v>0</v>
      </c>
      <c r="AU139" s="29">
        <f t="shared" si="141"/>
        <v>0</v>
      </c>
      <c r="AV139" s="29">
        <f t="shared" si="141"/>
        <v>0</v>
      </c>
      <c r="AW139" s="29">
        <f t="shared" si="141"/>
        <v>0</v>
      </c>
      <c r="AX139" s="29">
        <f t="shared" si="141"/>
        <v>0.20080000000000001</v>
      </c>
      <c r="AY139" s="29">
        <f t="shared" si="141"/>
        <v>1.3299999999999999E-2</v>
      </c>
      <c r="AZ139" s="29">
        <f t="shared" si="141"/>
        <v>8.2600000000000007E-2</v>
      </c>
      <c r="BA139" s="29">
        <f t="shared" si="141"/>
        <v>0</v>
      </c>
      <c r="BB139" s="29">
        <f t="shared" si="141"/>
        <v>0</v>
      </c>
      <c r="BC139" s="29">
        <f t="shared" si="141"/>
        <v>3.8100000000000002E-2</v>
      </c>
      <c r="BD139" s="29">
        <f t="shared" si="141"/>
        <v>0</v>
      </c>
      <c r="BE139" s="29">
        <f t="shared" si="141"/>
        <v>0</v>
      </c>
      <c r="BF139" s="29">
        <f t="shared" si="141"/>
        <v>0</v>
      </c>
      <c r="BG139" s="29">
        <f t="shared" si="141"/>
        <v>5.5300000000000002E-2</v>
      </c>
      <c r="BH139" s="29">
        <f t="shared" si="141"/>
        <v>0</v>
      </c>
      <c r="BI139" s="29">
        <f t="shared" si="141"/>
        <v>6.8500000000000005E-2</v>
      </c>
      <c r="BJ139" s="29">
        <f t="shared" si="141"/>
        <v>0</v>
      </c>
      <c r="BK139" s="29">
        <f t="shared" si="141"/>
        <v>0</v>
      </c>
      <c r="BL139" s="29">
        <f t="shared" si="141"/>
        <v>2.2800000000000001E-2</v>
      </c>
      <c r="BM139" s="29">
        <f t="shared" si="141"/>
        <v>6.5500000000000003E-2</v>
      </c>
      <c r="BN139" s="29">
        <f t="shared" si="141"/>
        <v>2.8400000000000002E-2</v>
      </c>
      <c r="BO139" s="29">
        <f t="shared" ref="BO139:DZ139" si="142">ROUND(IF((BO136-BO12)*0.3&lt;0=TRUE(),0,IF((BO100&lt;=50000),(BO136-BO12)*0.3,0)),4)</f>
        <v>2.63E-2</v>
      </c>
      <c r="BP139" s="29">
        <f t="shared" si="142"/>
        <v>2.0299999999999999E-2</v>
      </c>
      <c r="BQ139" s="29">
        <f t="shared" si="142"/>
        <v>0</v>
      </c>
      <c r="BR139" s="29">
        <f t="shared" si="142"/>
        <v>2.0199999999999999E-2</v>
      </c>
      <c r="BS139" s="29">
        <f t="shared" si="142"/>
        <v>1.4800000000000001E-2</v>
      </c>
      <c r="BT139" s="29">
        <f t="shared" si="142"/>
        <v>0</v>
      </c>
      <c r="BU139" s="29">
        <f t="shared" si="142"/>
        <v>0</v>
      </c>
      <c r="BV139" s="29">
        <f t="shared" si="142"/>
        <v>0</v>
      </c>
      <c r="BW139" s="29">
        <f t="shared" si="142"/>
        <v>0</v>
      </c>
      <c r="BX139" s="29">
        <f t="shared" si="142"/>
        <v>0</v>
      </c>
      <c r="BY139" s="29">
        <f t="shared" si="142"/>
        <v>0.108</v>
      </c>
      <c r="BZ139" s="29">
        <f t="shared" si="142"/>
        <v>3.9600000000000003E-2</v>
      </c>
      <c r="CA139" s="29">
        <f t="shared" si="142"/>
        <v>2.6800000000000001E-2</v>
      </c>
      <c r="CB139" s="29">
        <f t="shared" si="142"/>
        <v>0</v>
      </c>
      <c r="CC139" s="29">
        <f t="shared" si="142"/>
        <v>1.9E-3</v>
      </c>
      <c r="CD139" s="29">
        <f t="shared" si="142"/>
        <v>0</v>
      </c>
      <c r="CE139" s="29">
        <f t="shared" si="142"/>
        <v>2.5999999999999999E-3</v>
      </c>
      <c r="CF139" s="29">
        <f t="shared" si="142"/>
        <v>0</v>
      </c>
      <c r="CG139" s="29">
        <f t="shared" si="142"/>
        <v>0</v>
      </c>
      <c r="CH139" s="29">
        <f t="shared" si="142"/>
        <v>7.0599999999999996E-2</v>
      </c>
      <c r="CI139" s="29">
        <f t="shared" si="142"/>
        <v>7.1999999999999998E-3</v>
      </c>
      <c r="CJ139" s="29">
        <f t="shared" si="142"/>
        <v>7.8899999999999998E-2</v>
      </c>
      <c r="CK139" s="29">
        <f t="shared" si="142"/>
        <v>0</v>
      </c>
      <c r="CL139" s="29">
        <f t="shared" si="142"/>
        <v>0</v>
      </c>
      <c r="CM139" s="29">
        <f t="shared" si="142"/>
        <v>7.1999999999999998E-3</v>
      </c>
      <c r="CN139" s="29">
        <f t="shared" si="142"/>
        <v>0</v>
      </c>
      <c r="CO139" s="29">
        <f t="shared" si="142"/>
        <v>0</v>
      </c>
      <c r="CP139" s="29">
        <f t="shared" si="142"/>
        <v>0</v>
      </c>
      <c r="CQ139" s="29">
        <f t="shared" si="142"/>
        <v>6.9599999999999995E-2</v>
      </c>
      <c r="CR139" s="29">
        <f t="shared" si="142"/>
        <v>4.5999999999999999E-3</v>
      </c>
      <c r="CS139" s="29">
        <f t="shared" si="142"/>
        <v>0</v>
      </c>
      <c r="CT139" s="29">
        <f t="shared" si="142"/>
        <v>0</v>
      </c>
      <c r="CU139" s="29">
        <f t="shared" si="142"/>
        <v>0</v>
      </c>
      <c r="CV139" s="29">
        <f t="shared" si="142"/>
        <v>1.8800000000000001E-2</v>
      </c>
      <c r="CW139" s="29">
        <f t="shared" si="142"/>
        <v>3.0999999999999999E-3</v>
      </c>
      <c r="CX139" s="29">
        <f t="shared" si="142"/>
        <v>0</v>
      </c>
      <c r="CY139" s="29">
        <f t="shared" si="142"/>
        <v>0</v>
      </c>
      <c r="CZ139" s="29">
        <f t="shared" si="142"/>
        <v>2.18E-2</v>
      </c>
      <c r="DA139" s="29">
        <f t="shared" si="142"/>
        <v>0</v>
      </c>
      <c r="DB139" s="29">
        <f t="shared" si="142"/>
        <v>0</v>
      </c>
      <c r="DC139" s="29">
        <f t="shared" si="142"/>
        <v>0</v>
      </c>
      <c r="DD139" s="29">
        <f t="shared" si="142"/>
        <v>0</v>
      </c>
      <c r="DE139" s="29">
        <f t="shared" si="142"/>
        <v>0</v>
      </c>
      <c r="DF139" s="29">
        <f t="shared" si="142"/>
        <v>4.0000000000000002E-4</v>
      </c>
      <c r="DG139" s="29">
        <f t="shared" si="142"/>
        <v>6.0000000000000001E-3</v>
      </c>
      <c r="DH139" s="29">
        <f t="shared" si="142"/>
        <v>4.0000000000000001E-3</v>
      </c>
      <c r="DI139" s="29">
        <f t="shared" si="142"/>
        <v>5.4100000000000002E-2</v>
      </c>
      <c r="DJ139" s="29">
        <f t="shared" si="142"/>
        <v>0</v>
      </c>
      <c r="DK139" s="29">
        <f t="shared" si="142"/>
        <v>1.4999999999999999E-2</v>
      </c>
      <c r="DL139" s="29">
        <f t="shared" si="142"/>
        <v>3.8300000000000001E-2</v>
      </c>
      <c r="DM139" s="29">
        <f t="shared" si="142"/>
        <v>2.46E-2</v>
      </c>
      <c r="DN139" s="29">
        <f t="shared" si="142"/>
        <v>2.12E-2</v>
      </c>
      <c r="DO139" s="29">
        <f t="shared" si="142"/>
        <v>7.2800000000000004E-2</v>
      </c>
      <c r="DP139" s="29">
        <f t="shared" si="142"/>
        <v>0</v>
      </c>
      <c r="DQ139" s="29">
        <f t="shared" si="142"/>
        <v>7.6E-3</v>
      </c>
      <c r="DR139" s="29">
        <f t="shared" si="142"/>
        <v>9.9599999999999994E-2</v>
      </c>
      <c r="DS139" s="29">
        <f t="shared" si="142"/>
        <v>0.1023</v>
      </c>
      <c r="DT139" s="29">
        <f t="shared" si="142"/>
        <v>7.6899999999999996E-2</v>
      </c>
      <c r="DU139" s="29">
        <f t="shared" si="142"/>
        <v>0</v>
      </c>
      <c r="DV139" s="29">
        <f t="shared" si="142"/>
        <v>1.54E-2</v>
      </c>
      <c r="DW139" s="29">
        <f t="shared" si="142"/>
        <v>1.6000000000000001E-3</v>
      </c>
      <c r="DX139" s="29">
        <f t="shared" si="142"/>
        <v>0</v>
      </c>
      <c r="DY139" s="29">
        <f t="shared" si="142"/>
        <v>0</v>
      </c>
      <c r="DZ139" s="29">
        <f t="shared" si="142"/>
        <v>0</v>
      </c>
      <c r="EA139" s="29">
        <f t="shared" ref="EA139:FX139" si="143">ROUND(IF((EA136-EA12)*0.3&lt;0=TRUE(),0,IF((EA100&lt;=50000),(EA136-EA12)*0.3,0)),4)</f>
        <v>1.3100000000000001E-2</v>
      </c>
      <c r="EB139" s="29">
        <f t="shared" si="143"/>
        <v>0</v>
      </c>
      <c r="EC139" s="29">
        <f t="shared" si="143"/>
        <v>0</v>
      </c>
      <c r="ED139" s="29">
        <f t="shared" si="143"/>
        <v>0</v>
      </c>
      <c r="EE139" s="29">
        <f t="shared" si="143"/>
        <v>5.4699999999999999E-2</v>
      </c>
      <c r="EF139" s="29">
        <f t="shared" si="143"/>
        <v>6.7400000000000002E-2</v>
      </c>
      <c r="EG139" s="29">
        <f t="shared" si="143"/>
        <v>6.7100000000000007E-2</v>
      </c>
      <c r="EH139" s="29">
        <f t="shared" si="143"/>
        <v>1.2200000000000001E-2</v>
      </c>
      <c r="EI139" s="29">
        <f t="shared" si="143"/>
        <v>8.4000000000000005E-2</v>
      </c>
      <c r="EJ139" s="29">
        <f t="shared" si="143"/>
        <v>0</v>
      </c>
      <c r="EK139" s="29">
        <f t="shared" si="143"/>
        <v>0</v>
      </c>
      <c r="EL139" s="29">
        <f t="shared" si="143"/>
        <v>0</v>
      </c>
      <c r="EM139" s="29">
        <f t="shared" si="143"/>
        <v>6.1499999999999999E-2</v>
      </c>
      <c r="EN139" s="29">
        <f t="shared" si="143"/>
        <v>7.6600000000000001E-2</v>
      </c>
      <c r="EO139" s="29">
        <f t="shared" si="143"/>
        <v>0</v>
      </c>
      <c r="EP139" s="29">
        <f t="shared" si="143"/>
        <v>0</v>
      </c>
      <c r="EQ139" s="29">
        <f t="shared" si="143"/>
        <v>0</v>
      </c>
      <c r="ER139" s="29">
        <f t="shared" si="143"/>
        <v>0</v>
      </c>
      <c r="ES139" s="29">
        <f t="shared" si="143"/>
        <v>9.8500000000000004E-2</v>
      </c>
      <c r="ET139" s="29">
        <f t="shared" si="143"/>
        <v>5.8400000000000001E-2</v>
      </c>
      <c r="EU139" s="29">
        <f t="shared" si="143"/>
        <v>0.14929999999999999</v>
      </c>
      <c r="EV139" s="29">
        <f t="shared" si="143"/>
        <v>8.0999999999999996E-3</v>
      </c>
      <c r="EW139" s="29">
        <f t="shared" si="143"/>
        <v>0</v>
      </c>
      <c r="EX139" s="29">
        <f t="shared" si="143"/>
        <v>3.1199999999999999E-2</v>
      </c>
      <c r="EY139" s="29">
        <f t="shared" si="143"/>
        <v>2.7400000000000001E-2</v>
      </c>
      <c r="EZ139" s="29">
        <f t="shared" si="143"/>
        <v>1.8200000000000001E-2</v>
      </c>
      <c r="FA139" s="29">
        <f t="shared" si="143"/>
        <v>0</v>
      </c>
      <c r="FB139" s="29">
        <f t="shared" si="143"/>
        <v>5.5399999999999998E-2</v>
      </c>
      <c r="FC139" s="29">
        <f t="shared" si="143"/>
        <v>0</v>
      </c>
      <c r="FD139" s="29">
        <f t="shared" si="143"/>
        <v>0</v>
      </c>
      <c r="FE139" s="29">
        <f t="shared" si="143"/>
        <v>6.3E-3</v>
      </c>
      <c r="FF139" s="29">
        <f t="shared" si="143"/>
        <v>0</v>
      </c>
      <c r="FG139" s="29">
        <f t="shared" si="143"/>
        <v>0</v>
      </c>
      <c r="FH139" s="29">
        <f t="shared" si="143"/>
        <v>0</v>
      </c>
      <c r="FI139" s="29">
        <f t="shared" si="143"/>
        <v>2.9600000000000001E-2</v>
      </c>
      <c r="FJ139" s="29">
        <f t="shared" si="143"/>
        <v>0</v>
      </c>
      <c r="FK139" s="29">
        <f t="shared" si="143"/>
        <v>1.4200000000000001E-2</v>
      </c>
      <c r="FL139" s="29">
        <f t="shared" si="143"/>
        <v>0</v>
      </c>
      <c r="FM139" s="29">
        <f t="shared" si="143"/>
        <v>0</v>
      </c>
      <c r="FN139" s="29">
        <f t="shared" si="143"/>
        <v>6.8599999999999994E-2</v>
      </c>
      <c r="FO139" s="29">
        <f t="shared" si="143"/>
        <v>4.0000000000000002E-4</v>
      </c>
      <c r="FP139" s="29">
        <f t="shared" si="143"/>
        <v>6.8500000000000005E-2</v>
      </c>
      <c r="FQ139" s="29">
        <f t="shared" si="143"/>
        <v>2.7799999999999998E-2</v>
      </c>
      <c r="FR139" s="29">
        <f t="shared" si="143"/>
        <v>0</v>
      </c>
      <c r="FS139" s="29">
        <f t="shared" si="143"/>
        <v>0</v>
      </c>
      <c r="FT139" s="30">
        <f t="shared" si="143"/>
        <v>4.8999999999999998E-3</v>
      </c>
      <c r="FU139" s="29">
        <f t="shared" si="143"/>
        <v>6.6100000000000006E-2</v>
      </c>
      <c r="FV139" s="29">
        <f t="shared" si="143"/>
        <v>2.6700000000000002E-2</v>
      </c>
      <c r="FW139" s="29">
        <f t="shared" si="143"/>
        <v>1.5699999999999999E-2</v>
      </c>
      <c r="FX139" s="29">
        <f t="shared" si="143"/>
        <v>0</v>
      </c>
      <c r="FY139" s="45"/>
      <c r="FZ139" s="29"/>
      <c r="GA139" s="29"/>
      <c r="GB139" s="11"/>
      <c r="GC139" s="11"/>
      <c r="GD139" s="11"/>
      <c r="GE139" s="11"/>
      <c r="GF139" s="11"/>
      <c r="GG139" s="5"/>
      <c r="GH139" s="13"/>
      <c r="GI139" s="13"/>
      <c r="GJ139" s="13"/>
      <c r="GK139" s="5"/>
      <c r="GL139" s="5"/>
      <c r="GM139" s="5"/>
    </row>
    <row r="140" spans="1:256" x14ac:dyDescent="0.2">
      <c r="A140" s="8"/>
      <c r="B140" s="2" t="s">
        <v>438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6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6"/>
      <c r="FU140" s="45"/>
      <c r="FV140" s="45"/>
      <c r="FW140" s="45"/>
      <c r="FX140" s="45"/>
      <c r="FY140" s="50"/>
      <c r="FZ140" s="45"/>
      <c r="GA140" s="45"/>
      <c r="GB140" s="29"/>
      <c r="GC140" s="29"/>
      <c r="GD140" s="29"/>
      <c r="GE140" s="105"/>
      <c r="GF140" s="105"/>
      <c r="GG140" s="5"/>
      <c r="GH140" s="5"/>
      <c r="GI140" s="5"/>
      <c r="GJ140" s="5"/>
      <c r="GK140" s="5"/>
      <c r="GL140" s="5"/>
      <c r="GM140" s="5"/>
    </row>
    <row r="141" spans="1:256" x14ac:dyDescent="0.2">
      <c r="A141" s="3" t="s">
        <v>439</v>
      </c>
      <c r="B141" s="2" t="s">
        <v>440</v>
      </c>
      <c r="C141" s="29">
        <f t="shared" ref="C141:BN141" si="144">ROUND(IF((C136-C12)*0.36&lt;0=TRUE(),0,IF((C100&gt;50000),(C136-C12)*0.36,0)),4)</f>
        <v>0</v>
      </c>
      <c r="D141" s="29">
        <f t="shared" si="144"/>
        <v>0</v>
      </c>
      <c r="E141" s="29">
        <f t="shared" si="144"/>
        <v>0</v>
      </c>
      <c r="F141" s="29">
        <f t="shared" si="144"/>
        <v>0</v>
      </c>
      <c r="G141" s="29">
        <f t="shared" si="144"/>
        <v>0</v>
      </c>
      <c r="H141" s="29">
        <f t="shared" si="144"/>
        <v>0</v>
      </c>
      <c r="I141" s="29">
        <f t="shared" si="144"/>
        <v>0</v>
      </c>
      <c r="J141" s="29">
        <f t="shared" si="144"/>
        <v>0</v>
      </c>
      <c r="K141" s="29">
        <f t="shared" si="144"/>
        <v>0</v>
      </c>
      <c r="L141" s="29">
        <f t="shared" si="144"/>
        <v>0</v>
      </c>
      <c r="M141" s="29">
        <f t="shared" si="144"/>
        <v>0</v>
      </c>
      <c r="N141" s="29">
        <f t="shared" si="144"/>
        <v>0</v>
      </c>
      <c r="O141" s="29">
        <f t="shared" si="144"/>
        <v>0</v>
      </c>
      <c r="P141" s="29">
        <f t="shared" si="144"/>
        <v>0</v>
      </c>
      <c r="Q141" s="29">
        <f t="shared" si="144"/>
        <v>0</v>
      </c>
      <c r="R141" s="29">
        <f t="shared" si="144"/>
        <v>0</v>
      </c>
      <c r="S141" s="29">
        <f t="shared" si="144"/>
        <v>0</v>
      </c>
      <c r="T141" s="29">
        <f t="shared" si="144"/>
        <v>0</v>
      </c>
      <c r="U141" s="29">
        <f t="shared" si="144"/>
        <v>0</v>
      </c>
      <c r="V141" s="29">
        <f t="shared" si="144"/>
        <v>0</v>
      </c>
      <c r="W141" s="30">
        <f t="shared" si="144"/>
        <v>0</v>
      </c>
      <c r="X141" s="29">
        <f t="shared" si="144"/>
        <v>0</v>
      </c>
      <c r="Y141" s="29">
        <f t="shared" si="144"/>
        <v>0</v>
      </c>
      <c r="Z141" s="29">
        <f t="shared" si="144"/>
        <v>0</v>
      </c>
      <c r="AA141" s="29">
        <f t="shared" si="144"/>
        <v>0</v>
      </c>
      <c r="AB141" s="29">
        <f t="shared" si="144"/>
        <v>0</v>
      </c>
      <c r="AC141" s="29">
        <f t="shared" si="144"/>
        <v>0</v>
      </c>
      <c r="AD141" s="29">
        <f t="shared" si="144"/>
        <v>0</v>
      </c>
      <c r="AE141" s="29">
        <f t="shared" si="144"/>
        <v>0</v>
      </c>
      <c r="AF141" s="29">
        <f t="shared" si="144"/>
        <v>0</v>
      </c>
      <c r="AG141" s="29">
        <f t="shared" si="144"/>
        <v>0</v>
      </c>
      <c r="AH141" s="29">
        <f t="shared" si="144"/>
        <v>0</v>
      </c>
      <c r="AI141" s="29">
        <f t="shared" si="144"/>
        <v>0</v>
      </c>
      <c r="AJ141" s="29">
        <f t="shared" si="144"/>
        <v>0</v>
      </c>
      <c r="AK141" s="29">
        <f t="shared" si="144"/>
        <v>0</v>
      </c>
      <c r="AL141" s="29">
        <f t="shared" si="144"/>
        <v>0</v>
      </c>
      <c r="AM141" s="29">
        <f t="shared" si="144"/>
        <v>0</v>
      </c>
      <c r="AN141" s="29">
        <f t="shared" si="144"/>
        <v>0</v>
      </c>
      <c r="AO141" s="29">
        <f t="shared" si="144"/>
        <v>0</v>
      </c>
      <c r="AP141" s="29">
        <f t="shared" si="144"/>
        <v>0.1076</v>
      </c>
      <c r="AQ141" s="29">
        <f t="shared" si="144"/>
        <v>0</v>
      </c>
      <c r="AR141" s="29">
        <f t="shared" si="144"/>
        <v>0</v>
      </c>
      <c r="AS141" s="29">
        <f t="shared" si="144"/>
        <v>0</v>
      </c>
      <c r="AT141" s="29">
        <f t="shared" si="144"/>
        <v>0</v>
      </c>
      <c r="AU141" s="29">
        <f t="shared" si="144"/>
        <v>0</v>
      </c>
      <c r="AV141" s="29">
        <f t="shared" si="144"/>
        <v>0</v>
      </c>
      <c r="AW141" s="29">
        <f t="shared" si="144"/>
        <v>0</v>
      </c>
      <c r="AX141" s="29">
        <f t="shared" si="144"/>
        <v>0</v>
      </c>
      <c r="AY141" s="29">
        <f t="shared" si="144"/>
        <v>0</v>
      </c>
      <c r="AZ141" s="29">
        <f t="shared" si="144"/>
        <v>0</v>
      </c>
      <c r="BA141" s="29">
        <f t="shared" si="144"/>
        <v>0</v>
      </c>
      <c r="BB141" s="29">
        <f t="shared" si="144"/>
        <v>0</v>
      </c>
      <c r="BC141" s="29">
        <f t="shared" si="144"/>
        <v>0</v>
      </c>
      <c r="BD141" s="29">
        <f t="shared" si="144"/>
        <v>0</v>
      </c>
      <c r="BE141" s="29">
        <f t="shared" si="144"/>
        <v>0</v>
      </c>
      <c r="BF141" s="29">
        <f t="shared" si="144"/>
        <v>0</v>
      </c>
      <c r="BG141" s="29">
        <f t="shared" si="144"/>
        <v>0</v>
      </c>
      <c r="BH141" s="29">
        <f t="shared" si="144"/>
        <v>0</v>
      </c>
      <c r="BI141" s="29">
        <f t="shared" si="144"/>
        <v>0</v>
      </c>
      <c r="BJ141" s="29">
        <f t="shared" si="144"/>
        <v>0</v>
      </c>
      <c r="BK141" s="29">
        <f t="shared" si="144"/>
        <v>0</v>
      </c>
      <c r="BL141" s="29">
        <f t="shared" si="144"/>
        <v>0</v>
      </c>
      <c r="BM141" s="29">
        <f t="shared" si="144"/>
        <v>0</v>
      </c>
      <c r="BN141" s="29">
        <f t="shared" si="144"/>
        <v>0</v>
      </c>
      <c r="BO141" s="29">
        <f t="shared" ref="BO141:DZ141" si="145">ROUND(IF((BO136-BO12)*0.36&lt;0=TRUE(),0,IF((BO100&gt;50000),(BO136-BO12)*0.36,0)),4)</f>
        <v>0</v>
      </c>
      <c r="BP141" s="29">
        <f t="shared" si="145"/>
        <v>0</v>
      </c>
      <c r="BQ141" s="29">
        <f t="shared" si="145"/>
        <v>0</v>
      </c>
      <c r="BR141" s="29">
        <f t="shared" si="145"/>
        <v>0</v>
      </c>
      <c r="BS141" s="29">
        <f t="shared" si="145"/>
        <v>0</v>
      </c>
      <c r="BT141" s="29">
        <f t="shared" si="145"/>
        <v>0</v>
      </c>
      <c r="BU141" s="29">
        <f t="shared" si="145"/>
        <v>0</v>
      </c>
      <c r="BV141" s="29">
        <f t="shared" si="145"/>
        <v>0</v>
      </c>
      <c r="BW141" s="29">
        <f t="shared" si="145"/>
        <v>0</v>
      </c>
      <c r="BX141" s="29">
        <f t="shared" si="145"/>
        <v>0</v>
      </c>
      <c r="BY141" s="29">
        <f t="shared" si="145"/>
        <v>0</v>
      </c>
      <c r="BZ141" s="29">
        <f t="shared" si="145"/>
        <v>0</v>
      </c>
      <c r="CA141" s="29">
        <f t="shared" si="145"/>
        <v>0</v>
      </c>
      <c r="CB141" s="29">
        <f t="shared" si="145"/>
        <v>0</v>
      </c>
      <c r="CC141" s="29">
        <f t="shared" si="145"/>
        <v>0</v>
      </c>
      <c r="CD141" s="29">
        <f t="shared" si="145"/>
        <v>0</v>
      </c>
      <c r="CE141" s="29">
        <f t="shared" si="145"/>
        <v>0</v>
      </c>
      <c r="CF141" s="29">
        <f t="shared" si="145"/>
        <v>0</v>
      </c>
      <c r="CG141" s="29">
        <f t="shared" si="145"/>
        <v>0</v>
      </c>
      <c r="CH141" s="29">
        <f t="shared" si="145"/>
        <v>0</v>
      </c>
      <c r="CI141" s="29">
        <f t="shared" si="145"/>
        <v>0</v>
      </c>
      <c r="CJ141" s="29">
        <f t="shared" si="145"/>
        <v>0</v>
      </c>
      <c r="CK141" s="29">
        <f t="shared" si="145"/>
        <v>0</v>
      </c>
      <c r="CL141" s="29">
        <f t="shared" si="145"/>
        <v>0</v>
      </c>
      <c r="CM141" s="29">
        <f t="shared" si="145"/>
        <v>0</v>
      </c>
      <c r="CN141" s="29">
        <f t="shared" si="145"/>
        <v>0</v>
      </c>
      <c r="CO141" s="29">
        <f t="shared" si="145"/>
        <v>0</v>
      </c>
      <c r="CP141" s="29">
        <f t="shared" si="145"/>
        <v>0</v>
      </c>
      <c r="CQ141" s="29">
        <f t="shared" si="145"/>
        <v>0</v>
      </c>
      <c r="CR141" s="29">
        <f t="shared" si="145"/>
        <v>0</v>
      </c>
      <c r="CS141" s="29">
        <f t="shared" si="145"/>
        <v>0</v>
      </c>
      <c r="CT141" s="29">
        <f t="shared" si="145"/>
        <v>0</v>
      </c>
      <c r="CU141" s="29">
        <f t="shared" si="145"/>
        <v>0</v>
      </c>
      <c r="CV141" s="29">
        <f t="shared" si="145"/>
        <v>0</v>
      </c>
      <c r="CW141" s="29">
        <f t="shared" si="145"/>
        <v>0</v>
      </c>
      <c r="CX141" s="29">
        <f t="shared" si="145"/>
        <v>0</v>
      </c>
      <c r="CY141" s="29">
        <f t="shared" si="145"/>
        <v>0</v>
      </c>
      <c r="CZ141" s="29">
        <f t="shared" si="145"/>
        <v>0</v>
      </c>
      <c r="DA141" s="29">
        <f t="shared" si="145"/>
        <v>0</v>
      </c>
      <c r="DB141" s="29">
        <f t="shared" si="145"/>
        <v>0</v>
      </c>
      <c r="DC141" s="29">
        <f t="shared" si="145"/>
        <v>0</v>
      </c>
      <c r="DD141" s="29">
        <f t="shared" si="145"/>
        <v>0</v>
      </c>
      <c r="DE141" s="29">
        <f t="shared" si="145"/>
        <v>0</v>
      </c>
      <c r="DF141" s="29">
        <f t="shared" si="145"/>
        <v>0</v>
      </c>
      <c r="DG141" s="29">
        <f t="shared" si="145"/>
        <v>0</v>
      </c>
      <c r="DH141" s="29">
        <f t="shared" si="145"/>
        <v>0</v>
      </c>
      <c r="DI141" s="29">
        <f t="shared" si="145"/>
        <v>0</v>
      </c>
      <c r="DJ141" s="29">
        <f t="shared" si="145"/>
        <v>0</v>
      </c>
      <c r="DK141" s="29">
        <f t="shared" si="145"/>
        <v>0</v>
      </c>
      <c r="DL141" s="29">
        <f t="shared" si="145"/>
        <v>0</v>
      </c>
      <c r="DM141" s="29">
        <f t="shared" si="145"/>
        <v>0</v>
      </c>
      <c r="DN141" s="29">
        <f t="shared" si="145"/>
        <v>0</v>
      </c>
      <c r="DO141" s="29">
        <f t="shared" si="145"/>
        <v>0</v>
      </c>
      <c r="DP141" s="29">
        <f t="shared" si="145"/>
        <v>0</v>
      </c>
      <c r="DQ141" s="29">
        <f t="shared" si="145"/>
        <v>0</v>
      </c>
      <c r="DR141" s="29">
        <f t="shared" si="145"/>
        <v>0</v>
      </c>
      <c r="DS141" s="29">
        <f t="shared" si="145"/>
        <v>0</v>
      </c>
      <c r="DT141" s="29">
        <f t="shared" si="145"/>
        <v>0</v>
      </c>
      <c r="DU141" s="29">
        <f t="shared" si="145"/>
        <v>0</v>
      </c>
      <c r="DV141" s="29">
        <f t="shared" si="145"/>
        <v>0</v>
      </c>
      <c r="DW141" s="29">
        <f t="shared" si="145"/>
        <v>0</v>
      </c>
      <c r="DX141" s="29">
        <f t="shared" si="145"/>
        <v>0</v>
      </c>
      <c r="DY141" s="29">
        <f t="shared" si="145"/>
        <v>0</v>
      </c>
      <c r="DZ141" s="29">
        <f t="shared" si="145"/>
        <v>0</v>
      </c>
      <c r="EA141" s="29">
        <f t="shared" ref="EA141:FX141" si="146">ROUND(IF((EA136-EA12)*0.36&lt;0=TRUE(),0,IF((EA100&gt;50000),(EA136-EA12)*0.36,0)),4)</f>
        <v>0</v>
      </c>
      <c r="EB141" s="29">
        <f t="shared" si="146"/>
        <v>0</v>
      </c>
      <c r="EC141" s="29">
        <f t="shared" si="146"/>
        <v>0</v>
      </c>
      <c r="ED141" s="29">
        <f t="shared" si="146"/>
        <v>0</v>
      </c>
      <c r="EE141" s="29">
        <f t="shared" si="146"/>
        <v>0</v>
      </c>
      <c r="EF141" s="29">
        <f t="shared" si="146"/>
        <v>0</v>
      </c>
      <c r="EG141" s="29">
        <f t="shared" si="146"/>
        <v>0</v>
      </c>
      <c r="EH141" s="29">
        <f t="shared" si="146"/>
        <v>0</v>
      </c>
      <c r="EI141" s="29">
        <f t="shared" si="146"/>
        <v>0</v>
      </c>
      <c r="EJ141" s="29">
        <f t="shared" si="146"/>
        <v>0</v>
      </c>
      <c r="EK141" s="29">
        <f t="shared" si="146"/>
        <v>0</v>
      </c>
      <c r="EL141" s="29">
        <f t="shared" si="146"/>
        <v>0</v>
      </c>
      <c r="EM141" s="29">
        <f t="shared" si="146"/>
        <v>0</v>
      </c>
      <c r="EN141" s="29">
        <f t="shared" si="146"/>
        <v>0</v>
      </c>
      <c r="EO141" s="29">
        <f t="shared" si="146"/>
        <v>0</v>
      </c>
      <c r="EP141" s="29">
        <f t="shared" si="146"/>
        <v>0</v>
      </c>
      <c r="EQ141" s="29">
        <f t="shared" si="146"/>
        <v>0</v>
      </c>
      <c r="ER141" s="29">
        <f t="shared" si="146"/>
        <v>0</v>
      </c>
      <c r="ES141" s="29">
        <f t="shared" si="146"/>
        <v>0</v>
      </c>
      <c r="ET141" s="29">
        <f t="shared" si="146"/>
        <v>0</v>
      </c>
      <c r="EU141" s="29">
        <f t="shared" si="146"/>
        <v>0</v>
      </c>
      <c r="EV141" s="29">
        <f t="shared" si="146"/>
        <v>0</v>
      </c>
      <c r="EW141" s="29">
        <f t="shared" si="146"/>
        <v>0</v>
      </c>
      <c r="EX141" s="29">
        <f t="shared" si="146"/>
        <v>0</v>
      </c>
      <c r="EY141" s="29">
        <f t="shared" si="146"/>
        <v>0</v>
      </c>
      <c r="EZ141" s="29">
        <f t="shared" si="146"/>
        <v>0</v>
      </c>
      <c r="FA141" s="29">
        <f t="shared" si="146"/>
        <v>0</v>
      </c>
      <c r="FB141" s="29">
        <f t="shared" si="146"/>
        <v>0</v>
      </c>
      <c r="FC141" s="29">
        <f t="shared" si="146"/>
        <v>0</v>
      </c>
      <c r="FD141" s="29">
        <f t="shared" si="146"/>
        <v>0</v>
      </c>
      <c r="FE141" s="29">
        <f t="shared" si="146"/>
        <v>0</v>
      </c>
      <c r="FF141" s="29">
        <f t="shared" si="146"/>
        <v>0</v>
      </c>
      <c r="FG141" s="29">
        <f t="shared" si="146"/>
        <v>0</v>
      </c>
      <c r="FH141" s="29">
        <f t="shared" si="146"/>
        <v>0</v>
      </c>
      <c r="FI141" s="29">
        <f t="shared" si="146"/>
        <v>0</v>
      </c>
      <c r="FJ141" s="29">
        <f t="shared" si="146"/>
        <v>0</v>
      </c>
      <c r="FK141" s="29">
        <f t="shared" si="146"/>
        <v>0</v>
      </c>
      <c r="FL141" s="29">
        <f t="shared" si="146"/>
        <v>0</v>
      </c>
      <c r="FM141" s="29">
        <f t="shared" si="146"/>
        <v>0</v>
      </c>
      <c r="FN141" s="29">
        <f t="shared" si="146"/>
        <v>0</v>
      </c>
      <c r="FO141" s="29">
        <f t="shared" si="146"/>
        <v>0</v>
      </c>
      <c r="FP141" s="29">
        <f t="shared" si="146"/>
        <v>0</v>
      </c>
      <c r="FQ141" s="29">
        <f t="shared" si="146"/>
        <v>0</v>
      </c>
      <c r="FR141" s="29">
        <f t="shared" si="146"/>
        <v>0</v>
      </c>
      <c r="FS141" s="29">
        <f t="shared" si="146"/>
        <v>0</v>
      </c>
      <c r="FT141" s="30">
        <f t="shared" si="146"/>
        <v>0</v>
      </c>
      <c r="FU141" s="29">
        <f t="shared" si="146"/>
        <v>0</v>
      </c>
      <c r="FV141" s="29">
        <f t="shared" si="146"/>
        <v>0</v>
      </c>
      <c r="FW141" s="29">
        <f t="shared" si="146"/>
        <v>0</v>
      </c>
      <c r="FX141" s="29">
        <f t="shared" si="146"/>
        <v>0</v>
      </c>
      <c r="FY141" s="29"/>
      <c r="FZ141" s="45"/>
      <c r="GA141" s="45"/>
      <c r="GB141" s="45"/>
      <c r="GC141" s="45"/>
      <c r="GD141" s="45"/>
      <c r="GE141" s="5"/>
      <c r="GF141" s="5"/>
      <c r="GG141" s="5"/>
      <c r="GH141" s="5"/>
      <c r="GI141" s="5"/>
      <c r="GJ141" s="5"/>
      <c r="GK141" s="5"/>
      <c r="GL141" s="5"/>
      <c r="GM141" s="5"/>
    </row>
    <row r="142" spans="1:256" x14ac:dyDescent="0.2">
      <c r="A142" s="8"/>
      <c r="B142" s="2" t="s">
        <v>441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6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6"/>
      <c r="FU142" s="45"/>
      <c r="FV142" s="45"/>
      <c r="FW142" s="45"/>
      <c r="FX142" s="45"/>
      <c r="FY142" s="45"/>
      <c r="FZ142" s="45"/>
      <c r="GA142" s="45"/>
      <c r="GB142" s="50"/>
      <c r="GC142" s="50"/>
      <c r="GD142" s="50"/>
      <c r="GE142" s="50"/>
      <c r="GF142" s="50"/>
      <c r="GG142" s="5"/>
      <c r="GH142" s="50"/>
      <c r="GI142" s="50"/>
      <c r="GJ142" s="50"/>
      <c r="GK142" s="50"/>
      <c r="GL142" s="50"/>
      <c r="GM142" s="50"/>
    </row>
    <row r="143" spans="1:256" x14ac:dyDescent="0.2">
      <c r="A143" s="3" t="s">
        <v>442</v>
      </c>
      <c r="B143" s="2" t="s">
        <v>443</v>
      </c>
      <c r="C143" s="117">
        <f>MAX(C139,C141)</f>
        <v>6.5100000000000005E-2</v>
      </c>
      <c r="D143" s="117">
        <f t="shared" ref="D143:BO143" si="147">MAX(D139,D141)</f>
        <v>0</v>
      </c>
      <c r="E143" s="117">
        <f t="shared" si="147"/>
        <v>0.12509999999999999</v>
      </c>
      <c r="F143" s="117">
        <f t="shared" si="147"/>
        <v>0</v>
      </c>
      <c r="G143" s="117">
        <f t="shared" si="147"/>
        <v>0</v>
      </c>
      <c r="H143" s="117">
        <f t="shared" si="147"/>
        <v>0</v>
      </c>
      <c r="I143" s="117">
        <f t="shared" si="147"/>
        <v>0.10639999999999999</v>
      </c>
      <c r="J143" s="117">
        <f t="shared" si="147"/>
        <v>7.9100000000000004E-2</v>
      </c>
      <c r="K143" s="117">
        <f t="shared" si="147"/>
        <v>3.8600000000000002E-2</v>
      </c>
      <c r="L143" s="117">
        <f t="shared" si="147"/>
        <v>5.7799999999999997E-2</v>
      </c>
      <c r="M143" s="117">
        <f t="shared" si="147"/>
        <v>0.14710000000000001</v>
      </c>
      <c r="N143" s="117">
        <f t="shared" si="147"/>
        <v>0</v>
      </c>
      <c r="O143" s="117">
        <f t="shared" si="147"/>
        <v>0</v>
      </c>
      <c r="P143" s="117">
        <f t="shared" si="147"/>
        <v>4.8099999999999997E-2</v>
      </c>
      <c r="Q143" s="117">
        <f t="shared" si="147"/>
        <v>8.0299999999999996E-2</v>
      </c>
      <c r="R143" s="117">
        <f t="shared" si="147"/>
        <v>0</v>
      </c>
      <c r="S143" s="117">
        <f t="shared" si="147"/>
        <v>1.8700000000000001E-2</v>
      </c>
      <c r="T143" s="117">
        <f t="shared" si="147"/>
        <v>0</v>
      </c>
      <c r="U143" s="117">
        <f t="shared" si="147"/>
        <v>3.7400000000000003E-2</v>
      </c>
      <c r="V143" s="117">
        <f t="shared" si="147"/>
        <v>5.2699999999999997E-2</v>
      </c>
      <c r="W143" s="118">
        <f t="shared" si="147"/>
        <v>5.7200000000000001E-2</v>
      </c>
      <c r="X143" s="117">
        <f t="shared" si="147"/>
        <v>2.9600000000000001E-2</v>
      </c>
      <c r="Y143" s="117">
        <f t="shared" si="147"/>
        <v>9.7500000000000003E-2</v>
      </c>
      <c r="Z143" s="117">
        <f t="shared" si="147"/>
        <v>5.9200000000000003E-2</v>
      </c>
      <c r="AA143" s="117">
        <f t="shared" si="147"/>
        <v>0</v>
      </c>
      <c r="AB143" s="117">
        <f t="shared" si="147"/>
        <v>0</v>
      </c>
      <c r="AC143" s="117">
        <f t="shared" si="147"/>
        <v>0</v>
      </c>
      <c r="AD143" s="117">
        <f t="shared" si="147"/>
        <v>0</v>
      </c>
      <c r="AE143" s="117">
        <f t="shared" si="147"/>
        <v>0</v>
      </c>
      <c r="AF143" s="117">
        <f t="shared" si="147"/>
        <v>1.9099999999999999E-2</v>
      </c>
      <c r="AG143" s="117">
        <f t="shared" si="147"/>
        <v>0</v>
      </c>
      <c r="AH143" s="117">
        <f t="shared" si="147"/>
        <v>3.78E-2</v>
      </c>
      <c r="AI143" s="117">
        <f t="shared" si="147"/>
        <v>8.9999999999999993E-3</v>
      </c>
      <c r="AJ143" s="117">
        <f t="shared" si="147"/>
        <v>8.4099999999999994E-2</v>
      </c>
      <c r="AK143" s="117">
        <f t="shared" si="147"/>
        <v>0.12859999999999999</v>
      </c>
      <c r="AL143" s="117">
        <f t="shared" si="147"/>
        <v>0.10920000000000001</v>
      </c>
      <c r="AM143" s="117">
        <f t="shared" si="147"/>
        <v>7.0000000000000007E-2</v>
      </c>
      <c r="AN143" s="117">
        <f t="shared" si="147"/>
        <v>1.1000000000000001E-3</v>
      </c>
      <c r="AO143" s="117">
        <f t="shared" si="147"/>
        <v>1.18E-2</v>
      </c>
      <c r="AP143" s="117">
        <f t="shared" si="147"/>
        <v>0.1076</v>
      </c>
      <c r="AQ143" s="117">
        <f t="shared" si="147"/>
        <v>0</v>
      </c>
      <c r="AR143" s="117">
        <f t="shared" si="147"/>
        <v>0</v>
      </c>
      <c r="AS143" s="117">
        <f t="shared" si="147"/>
        <v>0</v>
      </c>
      <c r="AT143" s="117">
        <f t="shared" si="147"/>
        <v>0</v>
      </c>
      <c r="AU143" s="117">
        <f t="shared" si="147"/>
        <v>0</v>
      </c>
      <c r="AV143" s="117">
        <f t="shared" si="147"/>
        <v>0</v>
      </c>
      <c r="AW143" s="117">
        <f t="shared" si="147"/>
        <v>0</v>
      </c>
      <c r="AX143" s="117">
        <f t="shared" si="147"/>
        <v>0.20080000000000001</v>
      </c>
      <c r="AY143" s="117">
        <f t="shared" si="147"/>
        <v>1.3299999999999999E-2</v>
      </c>
      <c r="AZ143" s="117">
        <f t="shared" si="147"/>
        <v>8.2600000000000007E-2</v>
      </c>
      <c r="BA143" s="117">
        <f t="shared" si="147"/>
        <v>0</v>
      </c>
      <c r="BB143" s="117">
        <f t="shared" si="147"/>
        <v>0</v>
      </c>
      <c r="BC143" s="117">
        <f t="shared" si="147"/>
        <v>3.8100000000000002E-2</v>
      </c>
      <c r="BD143" s="117">
        <f t="shared" si="147"/>
        <v>0</v>
      </c>
      <c r="BE143" s="117">
        <f t="shared" si="147"/>
        <v>0</v>
      </c>
      <c r="BF143" s="117">
        <f t="shared" si="147"/>
        <v>0</v>
      </c>
      <c r="BG143" s="117">
        <f t="shared" si="147"/>
        <v>5.5300000000000002E-2</v>
      </c>
      <c r="BH143" s="117">
        <f t="shared" si="147"/>
        <v>0</v>
      </c>
      <c r="BI143" s="117">
        <f t="shared" si="147"/>
        <v>6.8500000000000005E-2</v>
      </c>
      <c r="BJ143" s="117">
        <f t="shared" si="147"/>
        <v>0</v>
      </c>
      <c r="BK143" s="117">
        <f t="shared" si="147"/>
        <v>0</v>
      </c>
      <c r="BL143" s="117">
        <f t="shared" si="147"/>
        <v>2.2800000000000001E-2</v>
      </c>
      <c r="BM143" s="117">
        <f t="shared" si="147"/>
        <v>6.5500000000000003E-2</v>
      </c>
      <c r="BN143" s="117">
        <f t="shared" si="147"/>
        <v>2.8400000000000002E-2</v>
      </c>
      <c r="BO143" s="117">
        <f t="shared" si="147"/>
        <v>2.63E-2</v>
      </c>
      <c r="BP143" s="117">
        <f t="shared" ref="BP143:EA143" si="148">MAX(BP139,BP141)</f>
        <v>2.0299999999999999E-2</v>
      </c>
      <c r="BQ143" s="117">
        <f t="shared" si="148"/>
        <v>0</v>
      </c>
      <c r="BR143" s="117">
        <f t="shared" si="148"/>
        <v>2.0199999999999999E-2</v>
      </c>
      <c r="BS143" s="117">
        <f t="shared" si="148"/>
        <v>1.4800000000000001E-2</v>
      </c>
      <c r="BT143" s="117">
        <f t="shared" si="148"/>
        <v>0</v>
      </c>
      <c r="BU143" s="117">
        <f t="shared" si="148"/>
        <v>0</v>
      </c>
      <c r="BV143" s="117">
        <f t="shared" si="148"/>
        <v>0</v>
      </c>
      <c r="BW143" s="117">
        <f t="shared" si="148"/>
        <v>0</v>
      </c>
      <c r="BX143" s="117">
        <f t="shared" si="148"/>
        <v>0</v>
      </c>
      <c r="BY143" s="117">
        <f t="shared" si="148"/>
        <v>0.108</v>
      </c>
      <c r="BZ143" s="117">
        <f t="shared" si="148"/>
        <v>3.9600000000000003E-2</v>
      </c>
      <c r="CA143" s="117">
        <f t="shared" si="148"/>
        <v>2.6800000000000001E-2</v>
      </c>
      <c r="CB143" s="117">
        <f t="shared" si="148"/>
        <v>0</v>
      </c>
      <c r="CC143" s="117">
        <f t="shared" si="148"/>
        <v>1.9E-3</v>
      </c>
      <c r="CD143" s="117">
        <f t="shared" si="148"/>
        <v>0</v>
      </c>
      <c r="CE143" s="117">
        <f t="shared" si="148"/>
        <v>2.5999999999999999E-3</v>
      </c>
      <c r="CF143" s="117">
        <f t="shared" si="148"/>
        <v>0</v>
      </c>
      <c r="CG143" s="117">
        <f t="shared" si="148"/>
        <v>0</v>
      </c>
      <c r="CH143" s="117">
        <f t="shared" si="148"/>
        <v>7.0599999999999996E-2</v>
      </c>
      <c r="CI143" s="117">
        <f t="shared" si="148"/>
        <v>7.1999999999999998E-3</v>
      </c>
      <c r="CJ143" s="117">
        <f t="shared" si="148"/>
        <v>7.8899999999999998E-2</v>
      </c>
      <c r="CK143" s="117">
        <f t="shared" si="148"/>
        <v>0</v>
      </c>
      <c r="CL143" s="117">
        <f t="shared" si="148"/>
        <v>0</v>
      </c>
      <c r="CM143" s="117">
        <f t="shared" si="148"/>
        <v>7.1999999999999998E-3</v>
      </c>
      <c r="CN143" s="117">
        <f t="shared" si="148"/>
        <v>0</v>
      </c>
      <c r="CO143" s="117">
        <f t="shared" si="148"/>
        <v>0</v>
      </c>
      <c r="CP143" s="117">
        <f t="shared" si="148"/>
        <v>0</v>
      </c>
      <c r="CQ143" s="117">
        <f t="shared" si="148"/>
        <v>6.9599999999999995E-2</v>
      </c>
      <c r="CR143" s="117">
        <f t="shared" si="148"/>
        <v>4.5999999999999999E-3</v>
      </c>
      <c r="CS143" s="117">
        <f t="shared" si="148"/>
        <v>0</v>
      </c>
      <c r="CT143" s="117">
        <f t="shared" si="148"/>
        <v>0</v>
      </c>
      <c r="CU143" s="117">
        <f t="shared" si="148"/>
        <v>0</v>
      </c>
      <c r="CV143" s="117">
        <f t="shared" si="148"/>
        <v>1.8800000000000001E-2</v>
      </c>
      <c r="CW143" s="117">
        <f t="shared" si="148"/>
        <v>3.0999999999999999E-3</v>
      </c>
      <c r="CX143" s="117">
        <f t="shared" si="148"/>
        <v>0</v>
      </c>
      <c r="CY143" s="117">
        <f t="shared" si="148"/>
        <v>0</v>
      </c>
      <c r="CZ143" s="117">
        <f t="shared" si="148"/>
        <v>2.18E-2</v>
      </c>
      <c r="DA143" s="117">
        <f t="shared" si="148"/>
        <v>0</v>
      </c>
      <c r="DB143" s="117">
        <f t="shared" si="148"/>
        <v>0</v>
      </c>
      <c r="DC143" s="117">
        <f t="shared" si="148"/>
        <v>0</v>
      </c>
      <c r="DD143" s="117">
        <f t="shared" si="148"/>
        <v>0</v>
      </c>
      <c r="DE143" s="117">
        <f t="shared" si="148"/>
        <v>0</v>
      </c>
      <c r="DF143" s="117">
        <f t="shared" si="148"/>
        <v>4.0000000000000002E-4</v>
      </c>
      <c r="DG143" s="117">
        <f t="shared" si="148"/>
        <v>6.0000000000000001E-3</v>
      </c>
      <c r="DH143" s="117">
        <f t="shared" si="148"/>
        <v>4.0000000000000001E-3</v>
      </c>
      <c r="DI143" s="117">
        <f t="shared" si="148"/>
        <v>5.4100000000000002E-2</v>
      </c>
      <c r="DJ143" s="117">
        <f t="shared" si="148"/>
        <v>0</v>
      </c>
      <c r="DK143" s="117">
        <f t="shared" si="148"/>
        <v>1.4999999999999999E-2</v>
      </c>
      <c r="DL143" s="117">
        <f t="shared" si="148"/>
        <v>3.8300000000000001E-2</v>
      </c>
      <c r="DM143" s="117">
        <f t="shared" si="148"/>
        <v>2.46E-2</v>
      </c>
      <c r="DN143" s="117">
        <f t="shared" si="148"/>
        <v>2.12E-2</v>
      </c>
      <c r="DO143" s="117">
        <f t="shared" si="148"/>
        <v>7.2800000000000004E-2</v>
      </c>
      <c r="DP143" s="117">
        <f t="shared" si="148"/>
        <v>0</v>
      </c>
      <c r="DQ143" s="117">
        <f t="shared" si="148"/>
        <v>7.6E-3</v>
      </c>
      <c r="DR143" s="117">
        <f t="shared" si="148"/>
        <v>9.9599999999999994E-2</v>
      </c>
      <c r="DS143" s="117">
        <f t="shared" si="148"/>
        <v>0.1023</v>
      </c>
      <c r="DT143" s="117">
        <f t="shared" si="148"/>
        <v>7.6899999999999996E-2</v>
      </c>
      <c r="DU143" s="117">
        <f t="shared" si="148"/>
        <v>0</v>
      </c>
      <c r="DV143" s="117">
        <f t="shared" si="148"/>
        <v>1.54E-2</v>
      </c>
      <c r="DW143" s="117">
        <f t="shared" si="148"/>
        <v>1.6000000000000001E-3</v>
      </c>
      <c r="DX143" s="117">
        <f t="shared" si="148"/>
        <v>0</v>
      </c>
      <c r="DY143" s="117">
        <f t="shared" si="148"/>
        <v>0</v>
      </c>
      <c r="DZ143" s="117">
        <f t="shared" si="148"/>
        <v>0</v>
      </c>
      <c r="EA143" s="117">
        <f t="shared" si="148"/>
        <v>1.3100000000000001E-2</v>
      </c>
      <c r="EB143" s="117">
        <f t="shared" ref="EB143:FX143" si="149">MAX(EB139,EB141)</f>
        <v>0</v>
      </c>
      <c r="EC143" s="117">
        <f t="shared" si="149"/>
        <v>0</v>
      </c>
      <c r="ED143" s="117">
        <f t="shared" si="149"/>
        <v>0</v>
      </c>
      <c r="EE143" s="117">
        <f t="shared" si="149"/>
        <v>5.4699999999999999E-2</v>
      </c>
      <c r="EF143" s="117">
        <f t="shared" si="149"/>
        <v>6.7400000000000002E-2</v>
      </c>
      <c r="EG143" s="117">
        <f t="shared" si="149"/>
        <v>6.7100000000000007E-2</v>
      </c>
      <c r="EH143" s="117">
        <f t="shared" si="149"/>
        <v>1.2200000000000001E-2</v>
      </c>
      <c r="EI143" s="117">
        <f t="shared" si="149"/>
        <v>8.4000000000000005E-2</v>
      </c>
      <c r="EJ143" s="117">
        <f t="shared" si="149"/>
        <v>0</v>
      </c>
      <c r="EK143" s="117">
        <f t="shared" si="149"/>
        <v>0</v>
      </c>
      <c r="EL143" s="117">
        <f t="shared" si="149"/>
        <v>0</v>
      </c>
      <c r="EM143" s="117">
        <f t="shared" si="149"/>
        <v>6.1499999999999999E-2</v>
      </c>
      <c r="EN143" s="117">
        <f t="shared" si="149"/>
        <v>7.6600000000000001E-2</v>
      </c>
      <c r="EO143" s="117">
        <f t="shared" si="149"/>
        <v>0</v>
      </c>
      <c r="EP143" s="117">
        <f t="shared" si="149"/>
        <v>0</v>
      </c>
      <c r="EQ143" s="117">
        <f t="shared" si="149"/>
        <v>0</v>
      </c>
      <c r="ER143" s="117">
        <f t="shared" si="149"/>
        <v>0</v>
      </c>
      <c r="ES143" s="117">
        <f t="shared" si="149"/>
        <v>9.8500000000000004E-2</v>
      </c>
      <c r="ET143" s="117">
        <f t="shared" si="149"/>
        <v>5.8400000000000001E-2</v>
      </c>
      <c r="EU143" s="117">
        <f t="shared" si="149"/>
        <v>0.14929999999999999</v>
      </c>
      <c r="EV143" s="117">
        <f t="shared" si="149"/>
        <v>8.0999999999999996E-3</v>
      </c>
      <c r="EW143" s="117">
        <f t="shared" si="149"/>
        <v>0</v>
      </c>
      <c r="EX143" s="117">
        <f t="shared" si="149"/>
        <v>3.1199999999999999E-2</v>
      </c>
      <c r="EY143" s="117">
        <f t="shared" si="149"/>
        <v>2.7400000000000001E-2</v>
      </c>
      <c r="EZ143" s="117">
        <f t="shared" si="149"/>
        <v>1.8200000000000001E-2</v>
      </c>
      <c r="FA143" s="117">
        <f t="shared" si="149"/>
        <v>0</v>
      </c>
      <c r="FB143" s="117">
        <f t="shared" si="149"/>
        <v>5.5399999999999998E-2</v>
      </c>
      <c r="FC143" s="117">
        <f t="shared" si="149"/>
        <v>0</v>
      </c>
      <c r="FD143" s="117">
        <f t="shared" si="149"/>
        <v>0</v>
      </c>
      <c r="FE143" s="117">
        <f t="shared" si="149"/>
        <v>6.3E-3</v>
      </c>
      <c r="FF143" s="117">
        <f t="shared" si="149"/>
        <v>0</v>
      </c>
      <c r="FG143" s="117">
        <f t="shared" si="149"/>
        <v>0</v>
      </c>
      <c r="FH143" s="117">
        <f t="shared" si="149"/>
        <v>0</v>
      </c>
      <c r="FI143" s="117">
        <f t="shared" si="149"/>
        <v>2.9600000000000001E-2</v>
      </c>
      <c r="FJ143" s="117">
        <f t="shared" si="149"/>
        <v>0</v>
      </c>
      <c r="FK143" s="117">
        <f t="shared" si="149"/>
        <v>1.4200000000000001E-2</v>
      </c>
      <c r="FL143" s="117">
        <f t="shared" si="149"/>
        <v>0</v>
      </c>
      <c r="FM143" s="117">
        <f t="shared" si="149"/>
        <v>0</v>
      </c>
      <c r="FN143" s="117">
        <f t="shared" si="149"/>
        <v>6.8599999999999994E-2</v>
      </c>
      <c r="FO143" s="117">
        <f t="shared" si="149"/>
        <v>4.0000000000000002E-4</v>
      </c>
      <c r="FP143" s="117">
        <f t="shared" si="149"/>
        <v>6.8500000000000005E-2</v>
      </c>
      <c r="FQ143" s="117">
        <f t="shared" si="149"/>
        <v>2.7799999999999998E-2</v>
      </c>
      <c r="FR143" s="117">
        <f t="shared" si="149"/>
        <v>0</v>
      </c>
      <c r="FS143" s="117">
        <f t="shared" si="149"/>
        <v>0</v>
      </c>
      <c r="FT143" s="118">
        <f t="shared" si="149"/>
        <v>4.8999999999999998E-3</v>
      </c>
      <c r="FU143" s="117">
        <f t="shared" si="149"/>
        <v>6.6100000000000006E-2</v>
      </c>
      <c r="FV143" s="117">
        <f t="shared" si="149"/>
        <v>2.6700000000000002E-2</v>
      </c>
      <c r="FW143" s="117">
        <f t="shared" si="149"/>
        <v>1.5699999999999999E-2</v>
      </c>
      <c r="FX143" s="117">
        <f t="shared" si="149"/>
        <v>0</v>
      </c>
      <c r="FY143" s="29"/>
      <c r="FZ143" s="45"/>
      <c r="GA143" s="45"/>
      <c r="GB143" s="29"/>
      <c r="GC143" s="29"/>
      <c r="GD143" s="29"/>
      <c r="GE143" s="105"/>
      <c r="GF143" s="105"/>
      <c r="GG143" s="5"/>
      <c r="GH143" s="5"/>
      <c r="GI143" s="5"/>
      <c r="GJ143" s="5"/>
      <c r="GK143" s="5"/>
      <c r="GL143" s="5"/>
      <c r="GM143" s="5"/>
    </row>
    <row r="144" spans="1:256" x14ac:dyDescent="0.2">
      <c r="A144" s="8"/>
      <c r="B144" s="2" t="s">
        <v>444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6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6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5"/>
      <c r="GF144" s="5"/>
      <c r="GG144" s="5"/>
      <c r="GH144" s="5"/>
      <c r="GI144" s="5"/>
      <c r="GJ144" s="5"/>
      <c r="GK144" s="5"/>
      <c r="GL144" s="5"/>
      <c r="GM144" s="5"/>
    </row>
    <row r="145" spans="1:195" x14ac:dyDescent="0.2">
      <c r="A145" s="3" t="s">
        <v>445</v>
      </c>
      <c r="B145" s="2" t="s">
        <v>446</v>
      </c>
      <c r="C145" s="29">
        <f>MIN(0.3,(C138+C143))</f>
        <v>0.18509999999999999</v>
      </c>
      <c r="D145" s="29">
        <f t="shared" ref="D145:BO145" si="150">MIN(0.3,(D138+D143))</f>
        <v>0.12</v>
      </c>
      <c r="E145" s="29">
        <f t="shared" si="150"/>
        <v>0.24509999999999998</v>
      </c>
      <c r="F145" s="29">
        <f t="shared" si="150"/>
        <v>0.12</v>
      </c>
      <c r="G145" s="29">
        <f t="shared" si="150"/>
        <v>0.12</v>
      </c>
      <c r="H145" s="29">
        <f t="shared" si="150"/>
        <v>0.12</v>
      </c>
      <c r="I145" s="29">
        <f t="shared" si="150"/>
        <v>0.22639999999999999</v>
      </c>
      <c r="J145" s="29">
        <f t="shared" si="150"/>
        <v>0.1991</v>
      </c>
      <c r="K145" s="29">
        <f t="shared" si="150"/>
        <v>0.15859999999999999</v>
      </c>
      <c r="L145" s="29">
        <f t="shared" si="150"/>
        <v>0.17779999999999999</v>
      </c>
      <c r="M145" s="29">
        <f t="shared" si="150"/>
        <v>0.2671</v>
      </c>
      <c r="N145" s="29">
        <f t="shared" si="150"/>
        <v>0.12</v>
      </c>
      <c r="O145" s="29">
        <f t="shared" si="150"/>
        <v>0.12</v>
      </c>
      <c r="P145" s="29">
        <f t="shared" si="150"/>
        <v>0.1681</v>
      </c>
      <c r="Q145" s="29">
        <f t="shared" si="150"/>
        <v>0.20029999999999998</v>
      </c>
      <c r="R145" s="29">
        <f t="shared" si="150"/>
        <v>0.12</v>
      </c>
      <c r="S145" s="29">
        <f t="shared" si="150"/>
        <v>0.13869999999999999</v>
      </c>
      <c r="T145" s="29">
        <f t="shared" si="150"/>
        <v>0.12</v>
      </c>
      <c r="U145" s="29">
        <f t="shared" si="150"/>
        <v>0.15739999999999998</v>
      </c>
      <c r="V145" s="29">
        <f t="shared" si="150"/>
        <v>0.17269999999999999</v>
      </c>
      <c r="W145" s="30">
        <f t="shared" si="150"/>
        <v>0.1772</v>
      </c>
      <c r="X145" s="29">
        <f t="shared" si="150"/>
        <v>0.14960000000000001</v>
      </c>
      <c r="Y145" s="29">
        <f t="shared" si="150"/>
        <v>0.2175</v>
      </c>
      <c r="Z145" s="29">
        <f t="shared" si="150"/>
        <v>0.1792</v>
      </c>
      <c r="AA145" s="29">
        <f t="shared" si="150"/>
        <v>0.12</v>
      </c>
      <c r="AB145" s="29">
        <f t="shared" si="150"/>
        <v>0.12</v>
      </c>
      <c r="AC145" s="29">
        <f t="shared" si="150"/>
        <v>0.12</v>
      </c>
      <c r="AD145" s="29">
        <f t="shared" si="150"/>
        <v>0.12</v>
      </c>
      <c r="AE145" s="29">
        <f t="shared" si="150"/>
        <v>0.12</v>
      </c>
      <c r="AF145" s="29">
        <f t="shared" si="150"/>
        <v>0.1391</v>
      </c>
      <c r="AG145" s="29">
        <f t="shared" si="150"/>
        <v>0.12</v>
      </c>
      <c r="AH145" s="29">
        <f t="shared" si="150"/>
        <v>0.1578</v>
      </c>
      <c r="AI145" s="29">
        <f t="shared" si="150"/>
        <v>0.129</v>
      </c>
      <c r="AJ145" s="29">
        <f t="shared" si="150"/>
        <v>0.2041</v>
      </c>
      <c r="AK145" s="29">
        <f t="shared" si="150"/>
        <v>0.24859999999999999</v>
      </c>
      <c r="AL145" s="29">
        <f t="shared" si="150"/>
        <v>0.22920000000000001</v>
      </c>
      <c r="AM145" s="29">
        <f t="shared" si="150"/>
        <v>0.19</v>
      </c>
      <c r="AN145" s="29">
        <f t="shared" si="150"/>
        <v>0.1211</v>
      </c>
      <c r="AO145" s="29">
        <f t="shared" si="150"/>
        <v>0.1318</v>
      </c>
      <c r="AP145" s="29">
        <f t="shared" si="150"/>
        <v>0.2276</v>
      </c>
      <c r="AQ145" s="29">
        <f t="shared" si="150"/>
        <v>0.12</v>
      </c>
      <c r="AR145" s="29">
        <f t="shared" si="150"/>
        <v>0.12</v>
      </c>
      <c r="AS145" s="29">
        <f t="shared" si="150"/>
        <v>0.12</v>
      </c>
      <c r="AT145" s="29">
        <f t="shared" si="150"/>
        <v>0.12</v>
      </c>
      <c r="AU145" s="29">
        <f t="shared" si="150"/>
        <v>0.12</v>
      </c>
      <c r="AV145" s="29">
        <f t="shared" si="150"/>
        <v>0.12</v>
      </c>
      <c r="AW145" s="29">
        <f t="shared" si="150"/>
        <v>0.12</v>
      </c>
      <c r="AX145" s="29">
        <f t="shared" si="150"/>
        <v>0.3</v>
      </c>
      <c r="AY145" s="29">
        <f t="shared" si="150"/>
        <v>0.1333</v>
      </c>
      <c r="AZ145" s="29">
        <f t="shared" si="150"/>
        <v>0.2026</v>
      </c>
      <c r="BA145" s="29">
        <f t="shared" si="150"/>
        <v>0.12</v>
      </c>
      <c r="BB145" s="29">
        <f t="shared" si="150"/>
        <v>0.12</v>
      </c>
      <c r="BC145" s="29">
        <f t="shared" si="150"/>
        <v>0.15809999999999999</v>
      </c>
      <c r="BD145" s="29">
        <f t="shared" si="150"/>
        <v>0.12</v>
      </c>
      <c r="BE145" s="29">
        <f t="shared" si="150"/>
        <v>0.12</v>
      </c>
      <c r="BF145" s="29">
        <f t="shared" si="150"/>
        <v>0.12</v>
      </c>
      <c r="BG145" s="29">
        <f t="shared" si="150"/>
        <v>0.17530000000000001</v>
      </c>
      <c r="BH145" s="29">
        <f t="shared" si="150"/>
        <v>0.12</v>
      </c>
      <c r="BI145" s="29">
        <f t="shared" si="150"/>
        <v>0.1885</v>
      </c>
      <c r="BJ145" s="29">
        <f t="shared" si="150"/>
        <v>0.12</v>
      </c>
      <c r="BK145" s="29">
        <f t="shared" si="150"/>
        <v>0.12</v>
      </c>
      <c r="BL145" s="29">
        <f t="shared" si="150"/>
        <v>0.14279999999999998</v>
      </c>
      <c r="BM145" s="29">
        <f t="shared" si="150"/>
        <v>0.1855</v>
      </c>
      <c r="BN145" s="29">
        <f t="shared" si="150"/>
        <v>0.1484</v>
      </c>
      <c r="BO145" s="29">
        <f t="shared" si="150"/>
        <v>0.14629999999999999</v>
      </c>
      <c r="BP145" s="29">
        <f t="shared" ref="BP145:EA145" si="151">MIN(0.3,(BP138+BP143))</f>
        <v>0.14029999999999998</v>
      </c>
      <c r="BQ145" s="29">
        <f t="shared" si="151"/>
        <v>0.12</v>
      </c>
      <c r="BR145" s="29">
        <f t="shared" si="151"/>
        <v>0.14019999999999999</v>
      </c>
      <c r="BS145" s="29">
        <f t="shared" si="151"/>
        <v>0.1348</v>
      </c>
      <c r="BT145" s="29">
        <f t="shared" si="151"/>
        <v>0.12</v>
      </c>
      <c r="BU145" s="29">
        <f t="shared" si="151"/>
        <v>0.12</v>
      </c>
      <c r="BV145" s="29">
        <f t="shared" si="151"/>
        <v>0.12</v>
      </c>
      <c r="BW145" s="29">
        <f t="shared" si="151"/>
        <v>0.12</v>
      </c>
      <c r="BX145" s="29">
        <f t="shared" si="151"/>
        <v>0.12</v>
      </c>
      <c r="BY145" s="29">
        <f t="shared" si="151"/>
        <v>0.22799999999999998</v>
      </c>
      <c r="BZ145" s="29">
        <f t="shared" si="151"/>
        <v>0.15959999999999999</v>
      </c>
      <c r="CA145" s="29">
        <f t="shared" si="151"/>
        <v>0.14679999999999999</v>
      </c>
      <c r="CB145" s="29">
        <f t="shared" si="151"/>
        <v>0.12</v>
      </c>
      <c r="CC145" s="29">
        <f t="shared" si="151"/>
        <v>0.12189999999999999</v>
      </c>
      <c r="CD145" s="29">
        <f t="shared" si="151"/>
        <v>0.12</v>
      </c>
      <c r="CE145" s="29">
        <f t="shared" si="151"/>
        <v>0.1226</v>
      </c>
      <c r="CF145" s="29">
        <f t="shared" si="151"/>
        <v>0.12</v>
      </c>
      <c r="CG145" s="29">
        <f t="shared" si="151"/>
        <v>0.12</v>
      </c>
      <c r="CH145" s="29">
        <f t="shared" si="151"/>
        <v>0.19059999999999999</v>
      </c>
      <c r="CI145" s="29">
        <f t="shared" si="151"/>
        <v>0.12720000000000001</v>
      </c>
      <c r="CJ145" s="29">
        <f t="shared" si="151"/>
        <v>0.19889999999999999</v>
      </c>
      <c r="CK145" s="29">
        <f t="shared" si="151"/>
        <v>0.12</v>
      </c>
      <c r="CL145" s="29">
        <f t="shared" si="151"/>
        <v>0.12</v>
      </c>
      <c r="CM145" s="29">
        <f t="shared" si="151"/>
        <v>0.12720000000000001</v>
      </c>
      <c r="CN145" s="29">
        <f t="shared" si="151"/>
        <v>0.12</v>
      </c>
      <c r="CO145" s="29">
        <f t="shared" si="151"/>
        <v>0.12</v>
      </c>
      <c r="CP145" s="29">
        <f t="shared" si="151"/>
        <v>0.12</v>
      </c>
      <c r="CQ145" s="29">
        <f t="shared" si="151"/>
        <v>0.18959999999999999</v>
      </c>
      <c r="CR145" s="29">
        <f t="shared" si="151"/>
        <v>0.12459999999999999</v>
      </c>
      <c r="CS145" s="29">
        <f t="shared" si="151"/>
        <v>0.12</v>
      </c>
      <c r="CT145" s="29">
        <f t="shared" si="151"/>
        <v>0.12</v>
      </c>
      <c r="CU145" s="29">
        <f t="shared" si="151"/>
        <v>0.12</v>
      </c>
      <c r="CV145" s="29">
        <f t="shared" si="151"/>
        <v>0.13880000000000001</v>
      </c>
      <c r="CW145" s="29">
        <f t="shared" si="151"/>
        <v>0.1231</v>
      </c>
      <c r="CX145" s="29">
        <f t="shared" si="151"/>
        <v>0.12</v>
      </c>
      <c r="CY145" s="29">
        <f t="shared" si="151"/>
        <v>0.12</v>
      </c>
      <c r="CZ145" s="29">
        <f t="shared" si="151"/>
        <v>0.14179999999999998</v>
      </c>
      <c r="DA145" s="29">
        <f t="shared" si="151"/>
        <v>0.12</v>
      </c>
      <c r="DB145" s="29">
        <f t="shared" si="151"/>
        <v>0.12</v>
      </c>
      <c r="DC145" s="29">
        <f t="shared" si="151"/>
        <v>0.12</v>
      </c>
      <c r="DD145" s="29">
        <f t="shared" si="151"/>
        <v>0.12</v>
      </c>
      <c r="DE145" s="29">
        <f t="shared" si="151"/>
        <v>0.12</v>
      </c>
      <c r="DF145" s="29">
        <f t="shared" si="151"/>
        <v>0.12039999999999999</v>
      </c>
      <c r="DG145" s="29">
        <f t="shared" si="151"/>
        <v>0.126</v>
      </c>
      <c r="DH145" s="29">
        <f t="shared" si="151"/>
        <v>0.124</v>
      </c>
      <c r="DI145" s="29">
        <f t="shared" si="151"/>
        <v>0.1741</v>
      </c>
      <c r="DJ145" s="29">
        <f t="shared" si="151"/>
        <v>0.12</v>
      </c>
      <c r="DK145" s="29">
        <f t="shared" si="151"/>
        <v>0.13500000000000001</v>
      </c>
      <c r="DL145" s="29">
        <f t="shared" si="151"/>
        <v>0.1583</v>
      </c>
      <c r="DM145" s="29">
        <f t="shared" si="151"/>
        <v>0.14460000000000001</v>
      </c>
      <c r="DN145" s="29">
        <f t="shared" si="151"/>
        <v>0.14119999999999999</v>
      </c>
      <c r="DO145" s="29">
        <f t="shared" si="151"/>
        <v>0.1928</v>
      </c>
      <c r="DP145" s="29">
        <f t="shared" si="151"/>
        <v>0.12</v>
      </c>
      <c r="DQ145" s="29">
        <f t="shared" si="151"/>
        <v>0.12759999999999999</v>
      </c>
      <c r="DR145" s="29">
        <f t="shared" si="151"/>
        <v>0.21959999999999999</v>
      </c>
      <c r="DS145" s="29">
        <f t="shared" si="151"/>
        <v>0.2223</v>
      </c>
      <c r="DT145" s="29">
        <f t="shared" si="151"/>
        <v>0.19689999999999999</v>
      </c>
      <c r="DU145" s="29">
        <f t="shared" si="151"/>
        <v>0.12</v>
      </c>
      <c r="DV145" s="29">
        <f t="shared" si="151"/>
        <v>0.13539999999999999</v>
      </c>
      <c r="DW145" s="29">
        <f t="shared" si="151"/>
        <v>0.1216</v>
      </c>
      <c r="DX145" s="29">
        <f t="shared" si="151"/>
        <v>0.12</v>
      </c>
      <c r="DY145" s="29">
        <f t="shared" si="151"/>
        <v>0.12</v>
      </c>
      <c r="DZ145" s="29">
        <f t="shared" si="151"/>
        <v>0.12</v>
      </c>
      <c r="EA145" s="29">
        <f t="shared" si="151"/>
        <v>0.1331</v>
      </c>
      <c r="EB145" s="29">
        <f t="shared" ref="EB145:FX145" si="152">MIN(0.3,(EB138+EB143))</f>
        <v>0.12</v>
      </c>
      <c r="EC145" s="29">
        <f t="shared" si="152"/>
        <v>0.12</v>
      </c>
      <c r="ED145" s="29">
        <f t="shared" si="152"/>
        <v>0.12</v>
      </c>
      <c r="EE145" s="29">
        <f t="shared" si="152"/>
        <v>0.17469999999999999</v>
      </c>
      <c r="EF145" s="29">
        <f t="shared" si="152"/>
        <v>0.18740000000000001</v>
      </c>
      <c r="EG145" s="29">
        <f t="shared" si="152"/>
        <v>0.18709999999999999</v>
      </c>
      <c r="EH145" s="29">
        <f t="shared" si="152"/>
        <v>0.13219999999999998</v>
      </c>
      <c r="EI145" s="29">
        <f t="shared" si="152"/>
        <v>0.20400000000000001</v>
      </c>
      <c r="EJ145" s="29">
        <f t="shared" si="152"/>
        <v>0.12</v>
      </c>
      <c r="EK145" s="29">
        <f t="shared" si="152"/>
        <v>0.12</v>
      </c>
      <c r="EL145" s="29">
        <f t="shared" si="152"/>
        <v>0.12</v>
      </c>
      <c r="EM145" s="29">
        <f t="shared" si="152"/>
        <v>0.18149999999999999</v>
      </c>
      <c r="EN145" s="29">
        <f t="shared" si="152"/>
        <v>0.1966</v>
      </c>
      <c r="EO145" s="29">
        <f t="shared" si="152"/>
        <v>0.12</v>
      </c>
      <c r="EP145" s="29">
        <f t="shared" si="152"/>
        <v>0.12</v>
      </c>
      <c r="EQ145" s="29">
        <f t="shared" si="152"/>
        <v>0.12</v>
      </c>
      <c r="ER145" s="29">
        <f t="shared" si="152"/>
        <v>0.12</v>
      </c>
      <c r="ES145" s="29">
        <f t="shared" si="152"/>
        <v>0.2185</v>
      </c>
      <c r="ET145" s="29">
        <f t="shared" si="152"/>
        <v>0.1784</v>
      </c>
      <c r="EU145" s="29">
        <f t="shared" si="152"/>
        <v>0.26929999999999998</v>
      </c>
      <c r="EV145" s="29">
        <f t="shared" si="152"/>
        <v>0.12809999999999999</v>
      </c>
      <c r="EW145" s="29">
        <f t="shared" si="152"/>
        <v>0.12</v>
      </c>
      <c r="EX145" s="29">
        <f t="shared" si="152"/>
        <v>0.1512</v>
      </c>
      <c r="EY145" s="29">
        <f t="shared" si="152"/>
        <v>0.1474</v>
      </c>
      <c r="EZ145" s="29">
        <f t="shared" si="152"/>
        <v>0.13819999999999999</v>
      </c>
      <c r="FA145" s="29">
        <f t="shared" si="152"/>
        <v>0.12</v>
      </c>
      <c r="FB145" s="29">
        <f t="shared" si="152"/>
        <v>0.1754</v>
      </c>
      <c r="FC145" s="29">
        <f t="shared" si="152"/>
        <v>0.12</v>
      </c>
      <c r="FD145" s="29">
        <f t="shared" si="152"/>
        <v>0.12</v>
      </c>
      <c r="FE145" s="29">
        <f t="shared" si="152"/>
        <v>0.1263</v>
      </c>
      <c r="FF145" s="29">
        <f t="shared" si="152"/>
        <v>0.12</v>
      </c>
      <c r="FG145" s="29">
        <f t="shared" si="152"/>
        <v>0.12</v>
      </c>
      <c r="FH145" s="29">
        <f t="shared" si="152"/>
        <v>0.12</v>
      </c>
      <c r="FI145" s="29">
        <f t="shared" si="152"/>
        <v>0.14960000000000001</v>
      </c>
      <c r="FJ145" s="29">
        <f t="shared" si="152"/>
        <v>0.12</v>
      </c>
      <c r="FK145" s="29">
        <f t="shared" si="152"/>
        <v>0.13419999999999999</v>
      </c>
      <c r="FL145" s="29">
        <f t="shared" si="152"/>
        <v>0.12</v>
      </c>
      <c r="FM145" s="29">
        <f t="shared" si="152"/>
        <v>0.12</v>
      </c>
      <c r="FN145" s="29">
        <f t="shared" si="152"/>
        <v>0.18859999999999999</v>
      </c>
      <c r="FO145" s="29">
        <f t="shared" si="152"/>
        <v>0.12039999999999999</v>
      </c>
      <c r="FP145" s="29">
        <f t="shared" si="152"/>
        <v>0.1885</v>
      </c>
      <c r="FQ145" s="29">
        <f t="shared" si="152"/>
        <v>0.14779999999999999</v>
      </c>
      <c r="FR145" s="29">
        <f t="shared" si="152"/>
        <v>0.12</v>
      </c>
      <c r="FS145" s="29">
        <f t="shared" si="152"/>
        <v>0.12</v>
      </c>
      <c r="FT145" s="30">
        <f t="shared" si="152"/>
        <v>0.1249</v>
      </c>
      <c r="FU145" s="29">
        <f t="shared" si="152"/>
        <v>0.18609999999999999</v>
      </c>
      <c r="FV145" s="29">
        <f t="shared" si="152"/>
        <v>0.1467</v>
      </c>
      <c r="FW145" s="29">
        <f t="shared" si="152"/>
        <v>0.13569999999999999</v>
      </c>
      <c r="FX145" s="29">
        <f t="shared" si="152"/>
        <v>0.12</v>
      </c>
      <c r="FY145" s="117"/>
      <c r="FZ145" s="29"/>
      <c r="GA145" s="29"/>
      <c r="GB145" s="45"/>
      <c r="GC145" s="45"/>
      <c r="GD145" s="45"/>
      <c r="GE145" s="5"/>
      <c r="GF145" s="5"/>
      <c r="GG145" s="5"/>
      <c r="GH145" s="5"/>
      <c r="GI145" s="5"/>
      <c r="GJ145" s="5"/>
      <c r="GK145" s="5"/>
      <c r="GL145" s="5"/>
      <c r="GM145" s="5"/>
    </row>
    <row r="146" spans="1:195" x14ac:dyDescent="0.2">
      <c r="A146" s="8"/>
      <c r="B146" s="2" t="s">
        <v>447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6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6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5"/>
      <c r="GF146" s="5"/>
      <c r="GG146" s="5"/>
      <c r="GH146" s="5"/>
      <c r="GI146" s="5"/>
      <c r="GJ146" s="5"/>
      <c r="GK146" s="5"/>
      <c r="GL146" s="5"/>
      <c r="GM146" s="5"/>
    </row>
    <row r="147" spans="1:195" x14ac:dyDescent="0.2">
      <c r="A147" s="3" t="s">
        <v>448</v>
      </c>
      <c r="B147" s="2" t="s">
        <v>449</v>
      </c>
      <c r="C147" s="45">
        <f t="shared" ref="C147:BN147" si="153">ROUND(IF(C100&lt;=459,C120*C138*C134,0),2)</f>
        <v>0</v>
      </c>
      <c r="D147" s="45">
        <f t="shared" si="153"/>
        <v>0</v>
      </c>
      <c r="E147" s="45">
        <f t="shared" si="153"/>
        <v>0</v>
      </c>
      <c r="F147" s="45">
        <f t="shared" si="153"/>
        <v>0</v>
      </c>
      <c r="G147" s="45">
        <f t="shared" si="153"/>
        <v>0</v>
      </c>
      <c r="H147" s="45">
        <f t="shared" si="153"/>
        <v>0</v>
      </c>
      <c r="I147" s="45">
        <f t="shared" si="153"/>
        <v>0</v>
      </c>
      <c r="J147" s="45">
        <f t="shared" si="153"/>
        <v>0</v>
      </c>
      <c r="K147" s="45">
        <f t="shared" si="153"/>
        <v>176124.82</v>
      </c>
      <c r="L147" s="45">
        <f t="shared" si="153"/>
        <v>0</v>
      </c>
      <c r="M147" s="45">
        <f t="shared" si="153"/>
        <v>0</v>
      </c>
      <c r="N147" s="45">
        <f t="shared" si="153"/>
        <v>0</v>
      </c>
      <c r="O147" s="45">
        <f t="shared" si="153"/>
        <v>0</v>
      </c>
      <c r="P147" s="45">
        <f t="shared" si="153"/>
        <v>136333.51999999999</v>
      </c>
      <c r="Q147" s="45">
        <f t="shared" si="153"/>
        <v>0</v>
      </c>
      <c r="R147" s="45">
        <f t="shared" si="153"/>
        <v>0</v>
      </c>
      <c r="S147" s="45">
        <f t="shared" si="153"/>
        <v>0</v>
      </c>
      <c r="T147" s="45">
        <f t="shared" si="153"/>
        <v>73011.899999999994</v>
      </c>
      <c r="U147" s="45">
        <f t="shared" si="153"/>
        <v>40818.589999999997</v>
      </c>
      <c r="V147" s="45">
        <f t="shared" si="153"/>
        <v>164953.62</v>
      </c>
      <c r="W147" s="46">
        <f t="shared" si="153"/>
        <v>109452.49</v>
      </c>
      <c r="X147" s="45">
        <f t="shared" si="153"/>
        <v>34344.370000000003</v>
      </c>
      <c r="Y147" s="45">
        <f t="shared" si="153"/>
        <v>0</v>
      </c>
      <c r="Z147" s="45">
        <f t="shared" si="153"/>
        <v>163945.38</v>
      </c>
      <c r="AA147" s="45">
        <f t="shared" si="153"/>
        <v>0</v>
      </c>
      <c r="AB147" s="45">
        <f t="shared" si="153"/>
        <v>0</v>
      </c>
      <c r="AC147" s="45">
        <f t="shared" si="153"/>
        <v>0</v>
      </c>
      <c r="AD147" s="45">
        <f t="shared" si="153"/>
        <v>0</v>
      </c>
      <c r="AE147" s="45">
        <f t="shared" si="153"/>
        <v>56957.8</v>
      </c>
      <c r="AF147" s="45">
        <f t="shared" si="153"/>
        <v>101814.73</v>
      </c>
      <c r="AG147" s="45">
        <f t="shared" si="153"/>
        <v>0</v>
      </c>
      <c r="AH147" s="45">
        <f t="shared" si="153"/>
        <v>0</v>
      </c>
      <c r="AI147" s="45">
        <f t="shared" si="153"/>
        <v>154817.65</v>
      </c>
      <c r="AJ147" s="45">
        <f t="shared" si="153"/>
        <v>179337.3</v>
      </c>
      <c r="AK147" s="45">
        <f t="shared" si="153"/>
        <v>207548.06</v>
      </c>
      <c r="AL147" s="45">
        <f t="shared" si="153"/>
        <v>226150.76</v>
      </c>
      <c r="AM147" s="45">
        <f t="shared" si="153"/>
        <v>0</v>
      </c>
      <c r="AN147" s="45">
        <f t="shared" si="153"/>
        <v>147972.01</v>
      </c>
      <c r="AO147" s="45">
        <f t="shared" si="153"/>
        <v>0</v>
      </c>
      <c r="AP147" s="45">
        <f t="shared" si="153"/>
        <v>0</v>
      </c>
      <c r="AQ147" s="45">
        <f t="shared" si="153"/>
        <v>111581.96</v>
      </c>
      <c r="AR147" s="45">
        <f t="shared" si="153"/>
        <v>0</v>
      </c>
      <c r="AS147" s="45">
        <f t="shared" si="153"/>
        <v>0</v>
      </c>
      <c r="AT147" s="45">
        <f t="shared" si="153"/>
        <v>0</v>
      </c>
      <c r="AU147" s="45">
        <f t="shared" si="153"/>
        <v>120535.36</v>
      </c>
      <c r="AV147" s="45">
        <f t="shared" si="153"/>
        <v>131691.09</v>
      </c>
      <c r="AW147" s="45">
        <f t="shared" si="153"/>
        <v>45669.8</v>
      </c>
      <c r="AX147" s="45">
        <f t="shared" si="153"/>
        <v>22360.69</v>
      </c>
      <c r="AY147" s="45">
        <f t="shared" si="153"/>
        <v>0</v>
      </c>
      <c r="AZ147" s="45">
        <f t="shared" si="153"/>
        <v>0</v>
      </c>
      <c r="BA147" s="45">
        <f t="shared" si="153"/>
        <v>0</v>
      </c>
      <c r="BB147" s="45">
        <f t="shared" si="153"/>
        <v>0</v>
      </c>
      <c r="BC147" s="45">
        <f t="shared" si="153"/>
        <v>0</v>
      </c>
      <c r="BD147" s="45">
        <f t="shared" si="153"/>
        <v>0</v>
      </c>
      <c r="BE147" s="45">
        <f t="shared" si="153"/>
        <v>0</v>
      </c>
      <c r="BF147" s="45">
        <f t="shared" si="153"/>
        <v>0</v>
      </c>
      <c r="BG147" s="45">
        <f t="shared" si="153"/>
        <v>0</v>
      </c>
      <c r="BH147" s="45">
        <f t="shared" si="153"/>
        <v>0</v>
      </c>
      <c r="BI147" s="45">
        <f t="shared" si="153"/>
        <v>184578.49</v>
      </c>
      <c r="BJ147" s="45">
        <f t="shared" si="153"/>
        <v>0</v>
      </c>
      <c r="BK147" s="45">
        <f t="shared" si="153"/>
        <v>0</v>
      </c>
      <c r="BL147" s="45">
        <f t="shared" si="153"/>
        <v>126441.87</v>
      </c>
      <c r="BM147" s="45">
        <f t="shared" si="153"/>
        <v>201322.56</v>
      </c>
      <c r="BN147" s="45">
        <f t="shared" si="153"/>
        <v>0</v>
      </c>
      <c r="BO147" s="45">
        <f t="shared" ref="BO147:DZ147" si="154">ROUND(IF(BO100&lt;=459,BO120*BO138*BO134,0),2)</f>
        <v>0</v>
      </c>
      <c r="BP147" s="45">
        <f t="shared" si="154"/>
        <v>123699.53</v>
      </c>
      <c r="BQ147" s="45">
        <f t="shared" si="154"/>
        <v>0</v>
      </c>
      <c r="BR147" s="45">
        <f t="shared" si="154"/>
        <v>0</v>
      </c>
      <c r="BS147" s="45">
        <f t="shared" si="154"/>
        <v>0</v>
      </c>
      <c r="BT147" s="45">
        <f t="shared" si="154"/>
        <v>101515.54</v>
      </c>
      <c r="BU147" s="45">
        <f t="shared" si="154"/>
        <v>129747.82</v>
      </c>
      <c r="BV147" s="45">
        <f t="shared" si="154"/>
        <v>0</v>
      </c>
      <c r="BW147" s="45">
        <f t="shared" si="154"/>
        <v>0</v>
      </c>
      <c r="BX147" s="45">
        <f t="shared" si="154"/>
        <v>26350.98</v>
      </c>
      <c r="BY147" s="45">
        <f t="shared" si="154"/>
        <v>0</v>
      </c>
      <c r="BZ147" s="45">
        <f t="shared" si="154"/>
        <v>122244.95</v>
      </c>
      <c r="CA147" s="45">
        <f t="shared" si="154"/>
        <v>128855.56</v>
      </c>
      <c r="CB147" s="45">
        <f t="shared" si="154"/>
        <v>0</v>
      </c>
      <c r="CC147" s="45">
        <f t="shared" si="154"/>
        <v>85083.79</v>
      </c>
      <c r="CD147" s="45">
        <f t="shared" si="154"/>
        <v>40166.74</v>
      </c>
      <c r="CE147" s="45">
        <f t="shared" si="154"/>
        <v>90692.1</v>
      </c>
      <c r="CF147" s="45">
        <f t="shared" si="154"/>
        <v>56942.11</v>
      </c>
      <c r="CG147" s="45">
        <f t="shared" si="154"/>
        <v>73163.63</v>
      </c>
      <c r="CH147" s="45">
        <f t="shared" si="154"/>
        <v>117426.75</v>
      </c>
      <c r="CI147" s="45">
        <f t="shared" si="154"/>
        <v>0</v>
      </c>
      <c r="CJ147" s="45">
        <f t="shared" si="154"/>
        <v>0</v>
      </c>
      <c r="CK147" s="45">
        <f t="shared" si="154"/>
        <v>0</v>
      </c>
      <c r="CL147" s="45">
        <f t="shared" si="154"/>
        <v>0</v>
      </c>
      <c r="CM147" s="45">
        <f t="shared" si="154"/>
        <v>0</v>
      </c>
      <c r="CN147" s="45">
        <f t="shared" si="154"/>
        <v>0</v>
      </c>
      <c r="CO147" s="45">
        <f t="shared" si="154"/>
        <v>0</v>
      </c>
      <c r="CP147" s="45">
        <f t="shared" si="154"/>
        <v>0</v>
      </c>
      <c r="CQ147" s="45">
        <f t="shared" si="154"/>
        <v>0</v>
      </c>
      <c r="CR147" s="45">
        <f t="shared" si="154"/>
        <v>101786.48</v>
      </c>
      <c r="CS147" s="45">
        <f t="shared" si="154"/>
        <v>122206.47</v>
      </c>
      <c r="CT147" s="45">
        <f t="shared" si="154"/>
        <v>40523.25</v>
      </c>
      <c r="CU147" s="45">
        <f t="shared" si="154"/>
        <v>0</v>
      </c>
      <c r="CV147" s="45">
        <f t="shared" si="154"/>
        <v>31025.5</v>
      </c>
      <c r="CW147" s="45">
        <f t="shared" si="154"/>
        <v>90740.6</v>
      </c>
      <c r="CX147" s="45">
        <f t="shared" si="154"/>
        <v>0</v>
      </c>
      <c r="CY147" s="45">
        <f t="shared" si="154"/>
        <v>47541.1</v>
      </c>
      <c r="CZ147" s="45">
        <f t="shared" si="154"/>
        <v>0</v>
      </c>
      <c r="DA147" s="45">
        <f t="shared" si="154"/>
        <v>71267.17</v>
      </c>
      <c r="DB147" s="45">
        <f t="shared" si="154"/>
        <v>68916.45</v>
      </c>
      <c r="DC147" s="45">
        <f t="shared" si="154"/>
        <v>58470.91</v>
      </c>
      <c r="DD147" s="45">
        <f t="shared" si="154"/>
        <v>74564</v>
      </c>
      <c r="DE147" s="45">
        <f t="shared" si="154"/>
        <v>115187.13</v>
      </c>
      <c r="DF147" s="45">
        <f t="shared" si="154"/>
        <v>0</v>
      </c>
      <c r="DG147" s="45">
        <f t="shared" si="154"/>
        <v>57179.72</v>
      </c>
      <c r="DH147" s="45">
        <f t="shared" si="154"/>
        <v>0</v>
      </c>
      <c r="DI147" s="45">
        <f t="shared" si="154"/>
        <v>0</v>
      </c>
      <c r="DJ147" s="45">
        <f t="shared" si="154"/>
        <v>0</v>
      </c>
      <c r="DK147" s="45">
        <f t="shared" si="154"/>
        <v>169994.38</v>
      </c>
      <c r="DL147" s="45">
        <f t="shared" si="154"/>
        <v>0</v>
      </c>
      <c r="DM147" s="45">
        <f t="shared" si="154"/>
        <v>133529.94</v>
      </c>
      <c r="DN147" s="45">
        <f t="shared" si="154"/>
        <v>0</v>
      </c>
      <c r="DO147" s="45">
        <f t="shared" si="154"/>
        <v>0</v>
      </c>
      <c r="DP147" s="45">
        <f t="shared" si="154"/>
        <v>78477.570000000007</v>
      </c>
      <c r="DQ147" s="45">
        <f t="shared" si="154"/>
        <v>0</v>
      </c>
      <c r="DR147" s="45">
        <f t="shared" si="154"/>
        <v>0</v>
      </c>
      <c r="DS147" s="45">
        <f t="shared" si="154"/>
        <v>0</v>
      </c>
      <c r="DT147" s="45">
        <f t="shared" si="154"/>
        <v>132223.73000000001</v>
      </c>
      <c r="DU147" s="45">
        <f t="shared" si="154"/>
        <v>154006.85</v>
      </c>
      <c r="DV147" s="45">
        <f t="shared" si="154"/>
        <v>121820.94</v>
      </c>
      <c r="DW147" s="45">
        <f t="shared" si="154"/>
        <v>139939.29999999999</v>
      </c>
      <c r="DX147" s="45">
        <f t="shared" si="154"/>
        <v>69394.27</v>
      </c>
      <c r="DY147" s="45">
        <f t="shared" si="154"/>
        <v>94650.25</v>
      </c>
      <c r="DZ147" s="45">
        <f t="shared" si="154"/>
        <v>0</v>
      </c>
      <c r="EA147" s="45">
        <f t="shared" ref="EA147:FX147" si="155">ROUND(IF(EA100&lt;=459,EA120*EA138*EA134,0),2)</f>
        <v>0</v>
      </c>
      <c r="EB147" s="45">
        <f t="shared" si="155"/>
        <v>0</v>
      </c>
      <c r="EC147" s="45">
        <f t="shared" si="155"/>
        <v>105959.64</v>
      </c>
      <c r="ED147" s="45">
        <f t="shared" si="155"/>
        <v>0</v>
      </c>
      <c r="EE147" s="45">
        <f t="shared" si="155"/>
        <v>142816.41</v>
      </c>
      <c r="EF147" s="45">
        <f t="shared" si="155"/>
        <v>0</v>
      </c>
      <c r="EG147" s="45">
        <f t="shared" si="155"/>
        <v>176903.09</v>
      </c>
      <c r="EH147" s="45">
        <f t="shared" si="155"/>
        <v>112145.42</v>
      </c>
      <c r="EI147" s="45">
        <f t="shared" si="155"/>
        <v>0</v>
      </c>
      <c r="EJ147" s="45">
        <f t="shared" si="155"/>
        <v>0</v>
      </c>
      <c r="EK147" s="45">
        <f t="shared" si="155"/>
        <v>0</v>
      </c>
      <c r="EL147" s="45">
        <f t="shared" si="155"/>
        <v>0</v>
      </c>
      <c r="EM147" s="45">
        <f t="shared" si="155"/>
        <v>0</v>
      </c>
      <c r="EN147" s="45">
        <f t="shared" si="155"/>
        <v>0</v>
      </c>
      <c r="EO147" s="45">
        <f t="shared" si="155"/>
        <v>0</v>
      </c>
      <c r="EP147" s="45">
        <f t="shared" si="155"/>
        <v>128995.22</v>
      </c>
      <c r="EQ147" s="45">
        <f t="shared" si="155"/>
        <v>0</v>
      </c>
      <c r="ER147" s="45">
        <f t="shared" si="155"/>
        <v>130303.44</v>
      </c>
      <c r="ES147" s="45">
        <f t="shared" si="155"/>
        <v>133249.81</v>
      </c>
      <c r="ET147" s="45">
        <f t="shared" si="155"/>
        <v>151349.51999999999</v>
      </c>
      <c r="EU147" s="45">
        <f t="shared" si="155"/>
        <v>0</v>
      </c>
      <c r="EV147" s="45">
        <f t="shared" si="155"/>
        <v>47579.06</v>
      </c>
      <c r="EW147" s="45">
        <f t="shared" si="155"/>
        <v>0</v>
      </c>
      <c r="EX147" s="45">
        <f t="shared" si="155"/>
        <v>158839.89000000001</v>
      </c>
      <c r="EY147" s="45">
        <f t="shared" si="155"/>
        <v>0</v>
      </c>
      <c r="EZ147" s="45">
        <f t="shared" si="155"/>
        <v>75441.91</v>
      </c>
      <c r="FA147" s="45">
        <f t="shared" si="155"/>
        <v>0</v>
      </c>
      <c r="FB147" s="45">
        <f t="shared" si="155"/>
        <v>206428.74</v>
      </c>
      <c r="FC147" s="45">
        <f t="shared" si="155"/>
        <v>0</v>
      </c>
      <c r="FD147" s="45">
        <f t="shared" si="155"/>
        <v>120072.47</v>
      </c>
      <c r="FE147" s="45">
        <f t="shared" si="155"/>
        <v>72160.429999999993</v>
      </c>
      <c r="FF147" s="45">
        <f t="shared" si="155"/>
        <v>85855.67</v>
      </c>
      <c r="FG147" s="45">
        <f t="shared" si="155"/>
        <v>63970.17</v>
      </c>
      <c r="FH147" s="45">
        <f t="shared" si="155"/>
        <v>40020.49</v>
      </c>
      <c r="FI147" s="45">
        <f t="shared" si="155"/>
        <v>0</v>
      </c>
      <c r="FJ147" s="45">
        <f t="shared" si="155"/>
        <v>0</v>
      </c>
      <c r="FK147" s="45">
        <f t="shared" si="155"/>
        <v>0</v>
      </c>
      <c r="FL147" s="45">
        <f t="shared" si="155"/>
        <v>0</v>
      </c>
      <c r="FM147" s="45">
        <f t="shared" si="155"/>
        <v>0</v>
      </c>
      <c r="FN147" s="45">
        <f t="shared" si="155"/>
        <v>0</v>
      </c>
      <c r="FO147" s="45">
        <f t="shared" si="155"/>
        <v>0</v>
      </c>
      <c r="FP147" s="45">
        <f t="shared" si="155"/>
        <v>0</v>
      </c>
      <c r="FQ147" s="45">
        <f t="shared" si="155"/>
        <v>0</v>
      </c>
      <c r="FR147" s="45">
        <f t="shared" si="155"/>
        <v>65197.36</v>
      </c>
      <c r="FS147" s="45">
        <f t="shared" si="155"/>
        <v>31603.68</v>
      </c>
      <c r="FT147" s="46">
        <f t="shared" si="155"/>
        <v>57390.87</v>
      </c>
      <c r="FU147" s="45">
        <f t="shared" si="155"/>
        <v>0</v>
      </c>
      <c r="FV147" s="45">
        <f t="shared" si="155"/>
        <v>0</v>
      </c>
      <c r="FW147" s="45">
        <f t="shared" si="155"/>
        <v>100297.56</v>
      </c>
      <c r="FX147" s="45">
        <f t="shared" si="155"/>
        <v>19014.650000000001</v>
      </c>
      <c r="FY147" s="29"/>
      <c r="FZ147" s="45"/>
      <c r="GA147" s="45"/>
      <c r="GB147" s="45"/>
      <c r="GC147" s="45"/>
      <c r="GD147" s="45"/>
      <c r="GE147" s="5"/>
      <c r="GF147" s="5"/>
      <c r="GG147" s="5"/>
      <c r="GH147" s="5"/>
      <c r="GI147" s="5"/>
      <c r="GJ147" s="5"/>
      <c r="GK147" s="5"/>
      <c r="GL147" s="5"/>
      <c r="GM147" s="5"/>
    </row>
    <row r="148" spans="1:195" x14ac:dyDescent="0.2">
      <c r="A148" s="8"/>
      <c r="B148" s="2" t="s">
        <v>450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6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6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5"/>
      <c r="GF148" s="5"/>
      <c r="GG148" s="5"/>
      <c r="GH148" s="5"/>
      <c r="GI148" s="5"/>
      <c r="GJ148" s="5"/>
      <c r="GK148" s="5"/>
      <c r="GL148" s="5"/>
      <c r="GM148" s="5"/>
    </row>
    <row r="149" spans="1:195" x14ac:dyDescent="0.2">
      <c r="A149" s="3" t="s">
        <v>451</v>
      </c>
      <c r="B149" s="2" t="s">
        <v>452</v>
      </c>
      <c r="C149" s="45">
        <f t="shared" ref="C149:BN149" si="156">ROUND(IF(C100&lt;=459,0,IF(C136&lt;=C12,C120*C138*C134,0)),2)</f>
        <v>0</v>
      </c>
      <c r="D149" s="45">
        <f t="shared" si="156"/>
        <v>13077351.52</v>
      </c>
      <c r="E149" s="45">
        <f t="shared" si="156"/>
        <v>0</v>
      </c>
      <c r="F149" s="45">
        <f t="shared" si="156"/>
        <v>4809902.91</v>
      </c>
      <c r="G149" s="45">
        <f t="shared" si="156"/>
        <v>271770.12</v>
      </c>
      <c r="H149" s="45">
        <f t="shared" si="156"/>
        <v>183776.13</v>
      </c>
      <c r="I149" s="45">
        <f t="shared" si="156"/>
        <v>0</v>
      </c>
      <c r="J149" s="45">
        <f t="shared" si="156"/>
        <v>0</v>
      </c>
      <c r="K149" s="45">
        <f t="shared" si="156"/>
        <v>0</v>
      </c>
      <c r="L149" s="45">
        <f t="shared" si="156"/>
        <v>0</v>
      </c>
      <c r="M149" s="45">
        <f t="shared" si="156"/>
        <v>0</v>
      </c>
      <c r="N149" s="45">
        <f t="shared" si="156"/>
        <v>10326677.109999999</v>
      </c>
      <c r="O149" s="45">
        <f t="shared" si="156"/>
        <v>2451670.46</v>
      </c>
      <c r="P149" s="45">
        <f t="shared" si="156"/>
        <v>0</v>
      </c>
      <c r="Q149" s="45">
        <f t="shared" si="156"/>
        <v>0</v>
      </c>
      <c r="R149" s="45">
        <f t="shared" si="156"/>
        <v>213676.22</v>
      </c>
      <c r="S149" s="45">
        <f t="shared" si="156"/>
        <v>0</v>
      </c>
      <c r="T149" s="45">
        <f t="shared" si="156"/>
        <v>0</v>
      </c>
      <c r="U149" s="45">
        <f t="shared" si="156"/>
        <v>0</v>
      </c>
      <c r="V149" s="45">
        <f t="shared" si="156"/>
        <v>0</v>
      </c>
      <c r="W149" s="46">
        <f t="shared" si="156"/>
        <v>0</v>
      </c>
      <c r="X149" s="45">
        <f t="shared" si="156"/>
        <v>0</v>
      </c>
      <c r="Y149" s="45">
        <f t="shared" si="156"/>
        <v>0</v>
      </c>
      <c r="Z149" s="45">
        <f t="shared" si="156"/>
        <v>0</v>
      </c>
      <c r="AA149" s="45">
        <f t="shared" si="156"/>
        <v>8340498.9100000001</v>
      </c>
      <c r="AB149" s="45">
        <f t="shared" si="156"/>
        <v>4689854.84</v>
      </c>
      <c r="AC149" s="45">
        <f t="shared" si="156"/>
        <v>264326.98</v>
      </c>
      <c r="AD149" s="45">
        <f t="shared" si="156"/>
        <v>312221.3</v>
      </c>
      <c r="AE149" s="45">
        <f t="shared" si="156"/>
        <v>0</v>
      </c>
      <c r="AF149" s="45">
        <f t="shared" si="156"/>
        <v>0</v>
      </c>
      <c r="AG149" s="45">
        <f t="shared" si="156"/>
        <v>205313.41</v>
      </c>
      <c r="AH149" s="45">
        <f t="shared" si="156"/>
        <v>0</v>
      </c>
      <c r="AI149" s="45">
        <f t="shared" si="156"/>
        <v>0</v>
      </c>
      <c r="AJ149" s="45">
        <f t="shared" si="156"/>
        <v>0</v>
      </c>
      <c r="AK149" s="45">
        <f t="shared" si="156"/>
        <v>0</v>
      </c>
      <c r="AL149" s="45">
        <f t="shared" si="156"/>
        <v>0</v>
      </c>
      <c r="AM149" s="45">
        <f t="shared" si="156"/>
        <v>0</v>
      </c>
      <c r="AN149" s="45">
        <f t="shared" si="156"/>
        <v>0</v>
      </c>
      <c r="AO149" s="45">
        <f t="shared" si="156"/>
        <v>0</v>
      </c>
      <c r="AP149" s="45">
        <f t="shared" si="156"/>
        <v>0</v>
      </c>
      <c r="AQ149" s="45">
        <f t="shared" si="156"/>
        <v>0</v>
      </c>
      <c r="AR149" s="45">
        <f t="shared" si="156"/>
        <v>5784944.2199999997</v>
      </c>
      <c r="AS149" s="45">
        <f t="shared" si="156"/>
        <v>2019118.41</v>
      </c>
      <c r="AT149" s="45">
        <f t="shared" si="156"/>
        <v>342459.8</v>
      </c>
      <c r="AU149" s="45">
        <f t="shared" si="156"/>
        <v>0</v>
      </c>
      <c r="AV149" s="45">
        <f t="shared" si="156"/>
        <v>0</v>
      </c>
      <c r="AW149" s="45">
        <f t="shared" si="156"/>
        <v>0</v>
      </c>
      <c r="AX149" s="45">
        <f t="shared" si="156"/>
        <v>0</v>
      </c>
      <c r="AY149" s="45">
        <f t="shared" si="156"/>
        <v>0</v>
      </c>
      <c r="AZ149" s="45">
        <f t="shared" si="156"/>
        <v>0</v>
      </c>
      <c r="BA149" s="45">
        <f t="shared" si="156"/>
        <v>2296518.12</v>
      </c>
      <c r="BB149" s="45">
        <f t="shared" si="156"/>
        <v>2162605.0099999998</v>
      </c>
      <c r="BC149" s="45">
        <f t="shared" si="156"/>
        <v>0</v>
      </c>
      <c r="BD149" s="45">
        <f t="shared" si="156"/>
        <v>563622.01</v>
      </c>
      <c r="BE149" s="45">
        <f t="shared" si="156"/>
        <v>350387.31</v>
      </c>
      <c r="BF149" s="45">
        <f t="shared" si="156"/>
        <v>2169529.02</v>
      </c>
      <c r="BG149" s="45">
        <f t="shared" si="156"/>
        <v>0</v>
      </c>
      <c r="BH149" s="45">
        <f t="shared" si="156"/>
        <v>144857.24</v>
      </c>
      <c r="BI149" s="45">
        <f t="shared" si="156"/>
        <v>0</v>
      </c>
      <c r="BJ149" s="45">
        <f t="shared" si="156"/>
        <v>412704.31</v>
      </c>
      <c r="BK149" s="45">
        <f t="shared" si="156"/>
        <v>3826341.49</v>
      </c>
      <c r="BL149" s="45">
        <f t="shared" si="156"/>
        <v>0</v>
      </c>
      <c r="BM149" s="45">
        <f t="shared" si="156"/>
        <v>0</v>
      </c>
      <c r="BN149" s="45">
        <f t="shared" si="156"/>
        <v>0</v>
      </c>
      <c r="BO149" s="45">
        <f t="shared" ref="BO149:DZ149" si="157">ROUND(IF(BO100&lt;=459,0,IF(BO136&lt;=BO12,BO120*BO138*BO134,0)),2)</f>
        <v>0</v>
      </c>
      <c r="BP149" s="45">
        <f t="shared" si="157"/>
        <v>0</v>
      </c>
      <c r="BQ149" s="45">
        <f t="shared" si="157"/>
        <v>1859776.22</v>
      </c>
      <c r="BR149" s="45">
        <f t="shared" si="157"/>
        <v>0</v>
      </c>
      <c r="BS149" s="45">
        <f t="shared" si="157"/>
        <v>0</v>
      </c>
      <c r="BT149" s="45">
        <f t="shared" si="157"/>
        <v>0</v>
      </c>
      <c r="BU149" s="45">
        <f t="shared" si="157"/>
        <v>0</v>
      </c>
      <c r="BV149" s="45">
        <f t="shared" si="157"/>
        <v>300579.13</v>
      </c>
      <c r="BW149" s="45">
        <f t="shared" si="157"/>
        <v>380654.33</v>
      </c>
      <c r="BX149" s="45">
        <f t="shared" si="157"/>
        <v>0</v>
      </c>
      <c r="BY149" s="45">
        <f t="shared" si="157"/>
        <v>0</v>
      </c>
      <c r="BZ149" s="45">
        <f t="shared" si="157"/>
        <v>0</v>
      </c>
      <c r="CA149" s="45">
        <f t="shared" si="157"/>
        <v>0</v>
      </c>
      <c r="CB149" s="45">
        <f t="shared" si="157"/>
        <v>19941137.949999999</v>
      </c>
      <c r="CC149" s="45">
        <f t="shared" si="157"/>
        <v>0</v>
      </c>
      <c r="CD149" s="45">
        <f t="shared" si="157"/>
        <v>0</v>
      </c>
      <c r="CE149" s="45">
        <f t="shared" si="157"/>
        <v>0</v>
      </c>
      <c r="CF149" s="45">
        <f t="shared" si="157"/>
        <v>0</v>
      </c>
      <c r="CG149" s="45">
        <f t="shared" si="157"/>
        <v>0</v>
      </c>
      <c r="CH149" s="45">
        <f t="shared" si="157"/>
        <v>0</v>
      </c>
      <c r="CI149" s="45">
        <f t="shared" si="157"/>
        <v>0</v>
      </c>
      <c r="CJ149" s="45">
        <f t="shared" si="157"/>
        <v>0</v>
      </c>
      <c r="CK149" s="45">
        <f t="shared" si="157"/>
        <v>1111343.8600000001</v>
      </c>
      <c r="CL149" s="45">
        <f t="shared" si="157"/>
        <v>251258.86</v>
      </c>
      <c r="CM149" s="45">
        <f t="shared" si="157"/>
        <v>0</v>
      </c>
      <c r="CN149" s="45">
        <f t="shared" si="157"/>
        <v>5981839.6100000003</v>
      </c>
      <c r="CO149" s="45">
        <f t="shared" si="157"/>
        <v>4061613.57</v>
      </c>
      <c r="CP149" s="45">
        <f t="shared" si="157"/>
        <v>357729.32</v>
      </c>
      <c r="CQ149" s="45">
        <f t="shared" si="157"/>
        <v>0</v>
      </c>
      <c r="CR149" s="45">
        <f t="shared" si="157"/>
        <v>0</v>
      </c>
      <c r="CS149" s="45">
        <f t="shared" si="157"/>
        <v>0</v>
      </c>
      <c r="CT149" s="45">
        <f t="shared" si="157"/>
        <v>0</v>
      </c>
      <c r="CU149" s="45">
        <f t="shared" si="157"/>
        <v>66553.62</v>
      </c>
      <c r="CV149" s="45">
        <f t="shared" si="157"/>
        <v>0</v>
      </c>
      <c r="CW149" s="45">
        <f t="shared" si="157"/>
        <v>0</v>
      </c>
      <c r="CX149" s="45">
        <f t="shared" si="157"/>
        <v>166156.42000000001</v>
      </c>
      <c r="CY149" s="45">
        <f t="shared" si="157"/>
        <v>0</v>
      </c>
      <c r="CZ149" s="45">
        <f t="shared" si="157"/>
        <v>0</v>
      </c>
      <c r="DA149" s="45">
        <f t="shared" si="157"/>
        <v>0</v>
      </c>
      <c r="DB149" s="45">
        <f t="shared" si="157"/>
        <v>0</v>
      </c>
      <c r="DC149" s="45">
        <f t="shared" si="157"/>
        <v>0</v>
      </c>
      <c r="DD149" s="45">
        <f t="shared" si="157"/>
        <v>0</v>
      </c>
      <c r="DE149" s="45">
        <f t="shared" si="157"/>
        <v>0</v>
      </c>
      <c r="DF149" s="45">
        <f t="shared" si="157"/>
        <v>0</v>
      </c>
      <c r="DG149" s="45">
        <f t="shared" si="157"/>
        <v>0</v>
      </c>
      <c r="DH149" s="45">
        <f t="shared" si="157"/>
        <v>0</v>
      </c>
      <c r="DI149" s="45">
        <f t="shared" si="157"/>
        <v>0</v>
      </c>
      <c r="DJ149" s="45">
        <f t="shared" si="157"/>
        <v>237947.39</v>
      </c>
      <c r="DK149" s="45">
        <f t="shared" si="157"/>
        <v>0</v>
      </c>
      <c r="DL149" s="45">
        <f t="shared" si="157"/>
        <v>0</v>
      </c>
      <c r="DM149" s="45">
        <f t="shared" si="157"/>
        <v>0</v>
      </c>
      <c r="DN149" s="45">
        <f t="shared" si="157"/>
        <v>0</v>
      </c>
      <c r="DO149" s="45">
        <f t="shared" si="157"/>
        <v>0</v>
      </c>
      <c r="DP149" s="45">
        <f t="shared" si="157"/>
        <v>0</v>
      </c>
      <c r="DQ149" s="45">
        <f t="shared" si="157"/>
        <v>0</v>
      </c>
      <c r="DR149" s="45">
        <f t="shared" si="157"/>
        <v>0</v>
      </c>
      <c r="DS149" s="45">
        <f t="shared" si="157"/>
        <v>0</v>
      </c>
      <c r="DT149" s="45">
        <f t="shared" si="157"/>
        <v>0</v>
      </c>
      <c r="DU149" s="45">
        <f t="shared" si="157"/>
        <v>0</v>
      </c>
      <c r="DV149" s="45">
        <f t="shared" si="157"/>
        <v>0</v>
      </c>
      <c r="DW149" s="45">
        <f t="shared" si="157"/>
        <v>0</v>
      </c>
      <c r="DX149" s="45">
        <f t="shared" si="157"/>
        <v>0</v>
      </c>
      <c r="DY149" s="45">
        <f t="shared" si="157"/>
        <v>0</v>
      </c>
      <c r="DZ149" s="45">
        <f t="shared" si="157"/>
        <v>252615.4</v>
      </c>
      <c r="EA149" s="45">
        <f t="shared" ref="EA149:FX149" si="158">ROUND(IF(EA100&lt;=459,0,IF(EA136&lt;=EA12,EA120*EA138*EA134,0)),2)</f>
        <v>0</v>
      </c>
      <c r="EB149" s="45">
        <f t="shared" si="158"/>
        <v>0</v>
      </c>
      <c r="EC149" s="45">
        <f t="shared" si="158"/>
        <v>0</v>
      </c>
      <c r="ED149" s="45">
        <f t="shared" si="158"/>
        <v>115136.44</v>
      </c>
      <c r="EE149" s="45">
        <f t="shared" si="158"/>
        <v>0</v>
      </c>
      <c r="EF149" s="45">
        <f t="shared" si="158"/>
        <v>0</v>
      </c>
      <c r="EG149" s="45">
        <f t="shared" si="158"/>
        <v>0</v>
      </c>
      <c r="EH149" s="45">
        <f t="shared" si="158"/>
        <v>0</v>
      </c>
      <c r="EI149" s="45">
        <f t="shared" si="158"/>
        <v>0</v>
      </c>
      <c r="EJ149" s="45">
        <f t="shared" si="158"/>
        <v>2582340.36</v>
      </c>
      <c r="EK149" s="45">
        <f t="shared" si="158"/>
        <v>172043.7</v>
      </c>
      <c r="EL149" s="45">
        <f t="shared" si="158"/>
        <v>118541.81</v>
      </c>
      <c r="EM149" s="45">
        <f t="shared" si="158"/>
        <v>0</v>
      </c>
      <c r="EN149" s="45">
        <f t="shared" si="158"/>
        <v>0</v>
      </c>
      <c r="EO149" s="45">
        <f t="shared" si="158"/>
        <v>114412.49</v>
      </c>
      <c r="EP149" s="45">
        <f t="shared" si="158"/>
        <v>0</v>
      </c>
      <c r="EQ149" s="45">
        <f t="shared" si="158"/>
        <v>299132.07</v>
      </c>
      <c r="ER149" s="45">
        <f t="shared" si="158"/>
        <v>0</v>
      </c>
      <c r="ES149" s="45">
        <f t="shared" si="158"/>
        <v>0</v>
      </c>
      <c r="ET149" s="45">
        <f t="shared" si="158"/>
        <v>0</v>
      </c>
      <c r="EU149" s="45">
        <f t="shared" si="158"/>
        <v>0</v>
      </c>
      <c r="EV149" s="45">
        <f t="shared" si="158"/>
        <v>0</v>
      </c>
      <c r="EW149" s="45">
        <f t="shared" si="158"/>
        <v>201494.83</v>
      </c>
      <c r="EX149" s="45">
        <f t="shared" si="158"/>
        <v>0</v>
      </c>
      <c r="EY149" s="45">
        <f t="shared" si="158"/>
        <v>0</v>
      </c>
      <c r="EZ149" s="45">
        <f t="shared" si="158"/>
        <v>0</v>
      </c>
      <c r="FA149" s="45">
        <f t="shared" si="158"/>
        <v>860614.8</v>
      </c>
      <c r="FB149" s="45">
        <f t="shared" si="158"/>
        <v>0</v>
      </c>
      <c r="FC149" s="45">
        <f t="shared" si="158"/>
        <v>638446.18999999994</v>
      </c>
      <c r="FD149" s="45">
        <f t="shared" si="158"/>
        <v>0</v>
      </c>
      <c r="FE149" s="45">
        <f t="shared" si="158"/>
        <v>0</v>
      </c>
      <c r="FF149" s="45">
        <f t="shared" si="158"/>
        <v>0</v>
      </c>
      <c r="FG149" s="45">
        <f t="shared" si="158"/>
        <v>0</v>
      </c>
      <c r="FH149" s="45">
        <f t="shared" si="158"/>
        <v>0</v>
      </c>
      <c r="FI149" s="45">
        <f t="shared" si="158"/>
        <v>0</v>
      </c>
      <c r="FJ149" s="45">
        <f t="shared" si="158"/>
        <v>448699.86</v>
      </c>
      <c r="FK149" s="45">
        <f t="shared" si="158"/>
        <v>0</v>
      </c>
      <c r="FL149" s="45">
        <f t="shared" si="158"/>
        <v>529838.13</v>
      </c>
      <c r="FM149" s="45">
        <f t="shared" si="158"/>
        <v>685866.84</v>
      </c>
      <c r="FN149" s="45">
        <f t="shared" si="158"/>
        <v>0</v>
      </c>
      <c r="FO149" s="45">
        <f t="shared" si="158"/>
        <v>0</v>
      </c>
      <c r="FP149" s="45">
        <f t="shared" si="158"/>
        <v>0</v>
      </c>
      <c r="FQ149" s="45">
        <f t="shared" si="158"/>
        <v>0</v>
      </c>
      <c r="FR149" s="45">
        <f t="shared" si="158"/>
        <v>0</v>
      </c>
      <c r="FS149" s="45">
        <f t="shared" si="158"/>
        <v>0</v>
      </c>
      <c r="FT149" s="46">
        <f t="shared" si="158"/>
        <v>0</v>
      </c>
      <c r="FU149" s="45">
        <f t="shared" si="158"/>
        <v>0</v>
      </c>
      <c r="FV149" s="45">
        <f t="shared" si="158"/>
        <v>0</v>
      </c>
      <c r="FW149" s="45">
        <f t="shared" si="158"/>
        <v>0</v>
      </c>
      <c r="FX149" s="45">
        <f t="shared" si="158"/>
        <v>0</v>
      </c>
      <c r="FY149" s="45"/>
      <c r="FZ149" s="45"/>
      <c r="GA149" s="45"/>
      <c r="GB149" s="29"/>
      <c r="GC149" s="29"/>
      <c r="GD149" s="29"/>
      <c r="GE149" s="105"/>
      <c r="GF149" s="105"/>
      <c r="GG149" s="5"/>
      <c r="GH149" s="5"/>
      <c r="GI149" s="5"/>
      <c r="GJ149" s="5"/>
      <c r="GK149" s="5"/>
      <c r="GL149" s="5"/>
      <c r="GM149" s="5"/>
    </row>
    <row r="150" spans="1:195" x14ac:dyDescent="0.2">
      <c r="A150" s="8"/>
      <c r="B150" s="2" t="s">
        <v>453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6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6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5"/>
      <c r="GF150" s="5"/>
      <c r="GG150" s="5"/>
      <c r="GH150" s="5"/>
      <c r="GI150" s="5"/>
      <c r="GJ150" s="5"/>
      <c r="GK150" s="5"/>
      <c r="GL150" s="5"/>
      <c r="GM150" s="5"/>
    </row>
    <row r="151" spans="1:195" x14ac:dyDescent="0.2">
      <c r="A151" s="3" t="s">
        <v>454</v>
      </c>
      <c r="B151" s="2" t="s">
        <v>455</v>
      </c>
      <c r="C151" s="13">
        <f t="shared" ref="C151:BN151" si="159">ROUND(IF((AND((C100&lt;=459),(C136&lt;=C12)))=TRUE(),0,IF((AND(C147=0,C149=0))=TRUE(),C12*C14,0)),1)</f>
        <v>3017.4</v>
      </c>
      <c r="D151" s="13">
        <f t="shared" si="159"/>
        <v>0</v>
      </c>
      <c r="E151" s="13">
        <f t="shared" si="159"/>
        <v>2780.3</v>
      </c>
      <c r="F151" s="13">
        <f t="shared" si="159"/>
        <v>0</v>
      </c>
      <c r="G151" s="13">
        <f t="shared" si="159"/>
        <v>0</v>
      </c>
      <c r="H151" s="13">
        <f t="shared" si="159"/>
        <v>0</v>
      </c>
      <c r="I151" s="13">
        <f t="shared" si="159"/>
        <v>3725</v>
      </c>
      <c r="J151" s="13">
        <f t="shared" si="159"/>
        <v>741.9</v>
      </c>
      <c r="K151" s="13">
        <f t="shared" si="159"/>
        <v>0</v>
      </c>
      <c r="L151" s="13">
        <f t="shared" si="159"/>
        <v>946</v>
      </c>
      <c r="M151" s="13">
        <f t="shared" si="159"/>
        <v>515.9</v>
      </c>
      <c r="N151" s="13">
        <f t="shared" si="159"/>
        <v>0</v>
      </c>
      <c r="O151" s="13">
        <f t="shared" si="159"/>
        <v>0</v>
      </c>
      <c r="P151" s="13">
        <f t="shared" si="159"/>
        <v>0</v>
      </c>
      <c r="Q151" s="13">
        <f t="shared" si="159"/>
        <v>14064.2</v>
      </c>
      <c r="R151" s="13">
        <f t="shared" si="159"/>
        <v>0</v>
      </c>
      <c r="S151" s="13">
        <f t="shared" si="159"/>
        <v>480.5</v>
      </c>
      <c r="T151" s="13">
        <f t="shared" si="159"/>
        <v>0</v>
      </c>
      <c r="U151" s="13">
        <f t="shared" si="159"/>
        <v>0</v>
      </c>
      <c r="V151" s="13">
        <f t="shared" si="159"/>
        <v>0</v>
      </c>
      <c r="W151" s="16">
        <f t="shared" si="159"/>
        <v>0</v>
      </c>
      <c r="X151" s="13">
        <f t="shared" si="159"/>
        <v>0</v>
      </c>
      <c r="Y151" s="13">
        <f t="shared" si="159"/>
        <v>159.6</v>
      </c>
      <c r="Z151" s="13">
        <f t="shared" si="159"/>
        <v>0</v>
      </c>
      <c r="AA151" s="13">
        <f t="shared" si="159"/>
        <v>0</v>
      </c>
      <c r="AB151" s="13">
        <f t="shared" si="159"/>
        <v>0</v>
      </c>
      <c r="AC151" s="13">
        <f t="shared" si="159"/>
        <v>0</v>
      </c>
      <c r="AD151" s="13">
        <f t="shared" si="159"/>
        <v>0</v>
      </c>
      <c r="AE151" s="13">
        <f t="shared" si="159"/>
        <v>0</v>
      </c>
      <c r="AF151" s="13">
        <f t="shared" si="159"/>
        <v>0</v>
      </c>
      <c r="AG151" s="13">
        <f t="shared" si="159"/>
        <v>0</v>
      </c>
      <c r="AH151" s="13">
        <f t="shared" si="159"/>
        <v>364.4</v>
      </c>
      <c r="AI151" s="13">
        <f t="shared" si="159"/>
        <v>0</v>
      </c>
      <c r="AJ151" s="13">
        <f t="shared" si="159"/>
        <v>0</v>
      </c>
      <c r="AK151" s="13">
        <f t="shared" si="159"/>
        <v>0</v>
      </c>
      <c r="AL151" s="13">
        <f t="shared" si="159"/>
        <v>0</v>
      </c>
      <c r="AM151" s="13">
        <f t="shared" si="159"/>
        <v>162.19999999999999</v>
      </c>
      <c r="AN151" s="13">
        <f t="shared" si="159"/>
        <v>0</v>
      </c>
      <c r="AO151" s="13">
        <f t="shared" si="159"/>
        <v>1751.5</v>
      </c>
      <c r="AP151" s="13">
        <f t="shared" si="159"/>
        <v>29126.7</v>
      </c>
      <c r="AQ151" s="13">
        <f t="shared" si="159"/>
        <v>0</v>
      </c>
      <c r="AR151" s="13">
        <f t="shared" si="159"/>
        <v>0</v>
      </c>
      <c r="AS151" s="13">
        <f t="shared" si="159"/>
        <v>0</v>
      </c>
      <c r="AT151" s="13">
        <f t="shared" si="159"/>
        <v>0</v>
      </c>
      <c r="AU151" s="13">
        <f t="shared" si="159"/>
        <v>0</v>
      </c>
      <c r="AV151" s="13">
        <f t="shared" si="159"/>
        <v>0</v>
      </c>
      <c r="AW151" s="13">
        <f t="shared" si="159"/>
        <v>0</v>
      </c>
      <c r="AX151" s="13">
        <f t="shared" si="159"/>
        <v>0</v>
      </c>
      <c r="AY151" s="13">
        <f t="shared" si="159"/>
        <v>182.3</v>
      </c>
      <c r="AZ151" s="13">
        <f t="shared" si="159"/>
        <v>3998.8</v>
      </c>
      <c r="BA151" s="13">
        <f t="shared" si="159"/>
        <v>0</v>
      </c>
      <c r="BB151" s="13">
        <f t="shared" si="159"/>
        <v>0</v>
      </c>
      <c r="BC151" s="13">
        <f t="shared" si="159"/>
        <v>10939.2</v>
      </c>
      <c r="BD151" s="13">
        <f t="shared" si="159"/>
        <v>0</v>
      </c>
      <c r="BE151" s="13">
        <f t="shared" si="159"/>
        <v>0</v>
      </c>
      <c r="BF151" s="13">
        <f t="shared" si="159"/>
        <v>0</v>
      </c>
      <c r="BG151" s="13">
        <f t="shared" si="159"/>
        <v>317.39999999999998</v>
      </c>
      <c r="BH151" s="13">
        <f t="shared" si="159"/>
        <v>0</v>
      </c>
      <c r="BI151" s="13">
        <f t="shared" si="159"/>
        <v>0</v>
      </c>
      <c r="BJ151" s="13">
        <f t="shared" si="159"/>
        <v>0</v>
      </c>
      <c r="BK151" s="13">
        <f t="shared" si="159"/>
        <v>0</v>
      </c>
      <c r="BL151" s="13">
        <f t="shared" si="159"/>
        <v>0</v>
      </c>
      <c r="BM151" s="13">
        <f t="shared" si="159"/>
        <v>0</v>
      </c>
      <c r="BN151" s="13">
        <f t="shared" si="159"/>
        <v>1325.3</v>
      </c>
      <c r="BO151" s="13">
        <f t="shared" ref="BO151:DZ151" si="160">ROUND(IF((AND((BO100&lt;=459),(BO136&lt;=BO12)))=TRUE(),0,IF((AND(BO147=0,BO149=0))=TRUE(),BO12*BO14,0)),1)</f>
        <v>527</v>
      </c>
      <c r="BP151" s="13">
        <f t="shared" si="160"/>
        <v>0</v>
      </c>
      <c r="BQ151" s="13">
        <f t="shared" si="160"/>
        <v>0</v>
      </c>
      <c r="BR151" s="13">
        <f t="shared" si="160"/>
        <v>1681.9</v>
      </c>
      <c r="BS151" s="13">
        <f t="shared" si="160"/>
        <v>350.7</v>
      </c>
      <c r="BT151" s="13">
        <f t="shared" si="160"/>
        <v>0</v>
      </c>
      <c r="BU151" s="13">
        <f t="shared" si="160"/>
        <v>0</v>
      </c>
      <c r="BV151" s="13">
        <f t="shared" si="160"/>
        <v>0</v>
      </c>
      <c r="BW151" s="13">
        <f t="shared" si="160"/>
        <v>0</v>
      </c>
      <c r="BX151" s="13">
        <f t="shared" si="160"/>
        <v>0</v>
      </c>
      <c r="BY151" s="13">
        <f t="shared" si="160"/>
        <v>173.5</v>
      </c>
      <c r="BZ151" s="13">
        <f t="shared" si="160"/>
        <v>0</v>
      </c>
      <c r="CA151" s="13">
        <f t="shared" si="160"/>
        <v>0</v>
      </c>
      <c r="CB151" s="13">
        <f t="shared" si="160"/>
        <v>0</v>
      </c>
      <c r="CC151" s="13">
        <f t="shared" si="160"/>
        <v>0</v>
      </c>
      <c r="CD151" s="13">
        <f t="shared" si="160"/>
        <v>0</v>
      </c>
      <c r="CE151" s="13">
        <f t="shared" si="160"/>
        <v>0</v>
      </c>
      <c r="CF151" s="13">
        <f t="shared" si="160"/>
        <v>0</v>
      </c>
      <c r="CG151" s="13">
        <f t="shared" si="160"/>
        <v>0</v>
      </c>
      <c r="CH151" s="13">
        <f t="shared" si="160"/>
        <v>0</v>
      </c>
      <c r="CI151" s="13">
        <f t="shared" si="160"/>
        <v>265.89999999999998</v>
      </c>
      <c r="CJ151" s="13">
        <f t="shared" si="160"/>
        <v>358.8</v>
      </c>
      <c r="CK151" s="13">
        <f t="shared" si="160"/>
        <v>0</v>
      </c>
      <c r="CL151" s="13">
        <f t="shared" si="160"/>
        <v>0</v>
      </c>
      <c r="CM151" s="13">
        <f t="shared" si="160"/>
        <v>275.8</v>
      </c>
      <c r="CN151" s="13">
        <f t="shared" si="160"/>
        <v>0</v>
      </c>
      <c r="CO151" s="13">
        <f t="shared" si="160"/>
        <v>0</v>
      </c>
      <c r="CP151" s="13">
        <f t="shared" si="160"/>
        <v>0</v>
      </c>
      <c r="CQ151" s="13">
        <f t="shared" si="160"/>
        <v>367.1</v>
      </c>
      <c r="CR151" s="13">
        <f t="shared" si="160"/>
        <v>0</v>
      </c>
      <c r="CS151" s="13">
        <f t="shared" si="160"/>
        <v>0</v>
      </c>
      <c r="CT151" s="13">
        <f t="shared" si="160"/>
        <v>0</v>
      </c>
      <c r="CU151" s="13">
        <f t="shared" si="160"/>
        <v>0</v>
      </c>
      <c r="CV151" s="13">
        <f t="shared" si="160"/>
        <v>0</v>
      </c>
      <c r="CW151" s="13">
        <f t="shared" si="160"/>
        <v>0</v>
      </c>
      <c r="CX151" s="13">
        <f t="shared" si="160"/>
        <v>0</v>
      </c>
      <c r="CY151" s="13">
        <f t="shared" si="160"/>
        <v>0</v>
      </c>
      <c r="CZ151" s="13">
        <f t="shared" si="160"/>
        <v>775.7</v>
      </c>
      <c r="DA151" s="13">
        <f t="shared" si="160"/>
        <v>0</v>
      </c>
      <c r="DB151" s="13">
        <f t="shared" si="160"/>
        <v>0</v>
      </c>
      <c r="DC151" s="13">
        <f t="shared" si="160"/>
        <v>0</v>
      </c>
      <c r="DD151" s="13">
        <f t="shared" si="160"/>
        <v>0</v>
      </c>
      <c r="DE151" s="13">
        <f t="shared" si="160"/>
        <v>0</v>
      </c>
      <c r="DF151" s="13">
        <f t="shared" si="160"/>
        <v>7923</v>
      </c>
      <c r="DG151" s="13">
        <f t="shared" si="160"/>
        <v>0</v>
      </c>
      <c r="DH151" s="13">
        <f t="shared" si="160"/>
        <v>749</v>
      </c>
      <c r="DI151" s="13">
        <f t="shared" si="160"/>
        <v>988.5</v>
      </c>
      <c r="DJ151" s="13">
        <f t="shared" si="160"/>
        <v>0</v>
      </c>
      <c r="DK151" s="13">
        <f t="shared" si="160"/>
        <v>0</v>
      </c>
      <c r="DL151" s="13">
        <f t="shared" si="160"/>
        <v>2150.9</v>
      </c>
      <c r="DM151" s="13">
        <f t="shared" si="160"/>
        <v>0</v>
      </c>
      <c r="DN151" s="13">
        <f t="shared" si="160"/>
        <v>540.6</v>
      </c>
      <c r="DO151" s="13">
        <f t="shared" si="160"/>
        <v>1079.2</v>
      </c>
      <c r="DP151" s="13">
        <f t="shared" si="160"/>
        <v>0</v>
      </c>
      <c r="DQ151" s="13">
        <f t="shared" si="160"/>
        <v>181.9</v>
      </c>
      <c r="DR151" s="13">
        <f t="shared" si="160"/>
        <v>470.4</v>
      </c>
      <c r="DS151" s="13">
        <f t="shared" si="160"/>
        <v>284.10000000000002</v>
      </c>
      <c r="DT151" s="13">
        <f t="shared" si="160"/>
        <v>0</v>
      </c>
      <c r="DU151" s="13">
        <f t="shared" si="160"/>
        <v>0</v>
      </c>
      <c r="DV151" s="13">
        <f t="shared" si="160"/>
        <v>0</v>
      </c>
      <c r="DW151" s="13">
        <f t="shared" si="160"/>
        <v>0</v>
      </c>
      <c r="DX151" s="13">
        <f t="shared" si="160"/>
        <v>0</v>
      </c>
      <c r="DY151" s="13">
        <f t="shared" si="160"/>
        <v>0</v>
      </c>
      <c r="DZ151" s="13">
        <f t="shared" si="160"/>
        <v>0</v>
      </c>
      <c r="EA151" s="13">
        <f t="shared" ref="EA151:FX151" si="161">ROUND(IF((AND((EA100&lt;=459),(EA136&lt;=EA12)))=TRUE(),0,IF((AND(EA147=0,EA149=0))=TRUE(),EA12*EA14,0)),1)</f>
        <v>187.8</v>
      </c>
      <c r="EB151" s="13">
        <f t="shared" si="161"/>
        <v>205.6</v>
      </c>
      <c r="EC151" s="13">
        <f t="shared" si="161"/>
        <v>0</v>
      </c>
      <c r="ED151" s="13">
        <f t="shared" si="161"/>
        <v>0</v>
      </c>
      <c r="EE151" s="13">
        <f t="shared" si="161"/>
        <v>0</v>
      </c>
      <c r="EF151" s="13">
        <f t="shared" si="161"/>
        <v>553.29999999999995</v>
      </c>
      <c r="EG151" s="13">
        <f t="shared" si="161"/>
        <v>0</v>
      </c>
      <c r="EH151" s="13">
        <f t="shared" si="161"/>
        <v>0</v>
      </c>
      <c r="EI151" s="13">
        <f t="shared" si="161"/>
        <v>6120.9</v>
      </c>
      <c r="EJ151" s="13">
        <f t="shared" si="161"/>
        <v>0</v>
      </c>
      <c r="EK151" s="13">
        <f t="shared" si="161"/>
        <v>0</v>
      </c>
      <c r="EL151" s="13">
        <f t="shared" si="161"/>
        <v>0</v>
      </c>
      <c r="EM151" s="13">
        <f t="shared" si="161"/>
        <v>160.9</v>
      </c>
      <c r="EN151" s="13">
        <f t="shared" si="161"/>
        <v>389.5</v>
      </c>
      <c r="EO151" s="13">
        <f t="shared" si="161"/>
        <v>0</v>
      </c>
      <c r="EP151" s="13">
        <f t="shared" si="161"/>
        <v>0</v>
      </c>
      <c r="EQ151" s="13">
        <f t="shared" si="161"/>
        <v>0</v>
      </c>
      <c r="ER151" s="13">
        <f t="shared" si="161"/>
        <v>0</v>
      </c>
      <c r="ES151" s="13">
        <f t="shared" si="161"/>
        <v>0</v>
      </c>
      <c r="ET151" s="13">
        <f t="shared" si="161"/>
        <v>0</v>
      </c>
      <c r="EU151" s="13">
        <f t="shared" si="161"/>
        <v>222.4</v>
      </c>
      <c r="EV151" s="13">
        <f t="shared" si="161"/>
        <v>0</v>
      </c>
      <c r="EW151" s="13">
        <f t="shared" si="161"/>
        <v>0</v>
      </c>
      <c r="EX151" s="13">
        <f t="shared" si="161"/>
        <v>0</v>
      </c>
      <c r="EY151" s="13">
        <f t="shared" si="161"/>
        <v>342.6</v>
      </c>
      <c r="EZ151" s="13">
        <f t="shared" si="161"/>
        <v>0</v>
      </c>
      <c r="FA151" s="13">
        <f t="shared" si="161"/>
        <v>0</v>
      </c>
      <c r="FB151" s="13">
        <f t="shared" si="161"/>
        <v>0</v>
      </c>
      <c r="FC151" s="13">
        <f t="shared" si="161"/>
        <v>0</v>
      </c>
      <c r="FD151" s="13">
        <f t="shared" si="161"/>
        <v>0</v>
      </c>
      <c r="FE151" s="13">
        <f t="shared" si="161"/>
        <v>0</v>
      </c>
      <c r="FF151" s="13">
        <f t="shared" si="161"/>
        <v>0</v>
      </c>
      <c r="FG151" s="13">
        <f t="shared" si="161"/>
        <v>0</v>
      </c>
      <c r="FH151" s="13">
        <f t="shared" si="161"/>
        <v>0</v>
      </c>
      <c r="FI151" s="13">
        <f t="shared" si="161"/>
        <v>652.9</v>
      </c>
      <c r="FJ151" s="13">
        <f t="shared" si="161"/>
        <v>0</v>
      </c>
      <c r="FK151" s="13">
        <f t="shared" si="161"/>
        <v>790.2</v>
      </c>
      <c r="FL151" s="13">
        <f t="shared" si="161"/>
        <v>0</v>
      </c>
      <c r="FM151" s="13">
        <f t="shared" si="161"/>
        <v>0</v>
      </c>
      <c r="FN151" s="13">
        <f t="shared" si="161"/>
        <v>7368.1</v>
      </c>
      <c r="FO151" s="13">
        <f t="shared" si="161"/>
        <v>397.7</v>
      </c>
      <c r="FP151" s="13">
        <f t="shared" si="161"/>
        <v>809.6</v>
      </c>
      <c r="FQ151" s="13">
        <f t="shared" si="161"/>
        <v>278.7</v>
      </c>
      <c r="FR151" s="13">
        <f t="shared" si="161"/>
        <v>0</v>
      </c>
      <c r="FS151" s="13">
        <f t="shared" si="161"/>
        <v>0</v>
      </c>
      <c r="FT151" s="16">
        <f t="shared" si="161"/>
        <v>0</v>
      </c>
      <c r="FU151" s="13">
        <f t="shared" si="161"/>
        <v>275.60000000000002</v>
      </c>
      <c r="FV151" s="13">
        <f t="shared" si="161"/>
        <v>243.1</v>
      </c>
      <c r="FW151" s="13">
        <f t="shared" si="161"/>
        <v>0</v>
      </c>
      <c r="FX151" s="13">
        <f t="shared" si="161"/>
        <v>0</v>
      </c>
      <c r="FY151" s="45"/>
      <c r="FZ151" s="45"/>
      <c r="GA151" s="45"/>
      <c r="GB151" s="45"/>
      <c r="GC151" s="45"/>
      <c r="GD151" s="45"/>
      <c r="GE151" s="5"/>
      <c r="GF151" s="5"/>
      <c r="GG151" s="5"/>
      <c r="GH151" s="5"/>
      <c r="GI151" s="5"/>
      <c r="GJ151" s="5"/>
      <c r="GK151" s="5"/>
      <c r="GL151" s="5"/>
      <c r="GM151" s="5"/>
    </row>
    <row r="152" spans="1:195" x14ac:dyDescent="0.2">
      <c r="A152" s="8"/>
      <c r="B152" s="2" t="s">
        <v>456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6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6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5"/>
      <c r="GF152" s="5"/>
      <c r="GG152" s="5"/>
      <c r="GH152" s="5"/>
      <c r="GI152" s="5"/>
      <c r="GJ152" s="5"/>
      <c r="GK152" s="5"/>
      <c r="GL152" s="5"/>
      <c r="GM152" s="5"/>
    </row>
    <row r="153" spans="1:195" x14ac:dyDescent="0.2">
      <c r="A153" s="3" t="s">
        <v>457</v>
      </c>
      <c r="B153" s="2" t="s">
        <v>458</v>
      </c>
      <c r="C153" s="45">
        <f t="shared" ref="C153:BN153" si="162">ROUND(IF((AND((C100&lt;=459),(C136&lt;=C12)))=TRUE(),0,(C120*C138*C151)),2)</f>
        <v>2658333</v>
      </c>
      <c r="D153" s="45">
        <f t="shared" si="162"/>
        <v>0</v>
      </c>
      <c r="E153" s="45">
        <f t="shared" si="162"/>
        <v>2429351.6</v>
      </c>
      <c r="F153" s="45">
        <f t="shared" si="162"/>
        <v>0</v>
      </c>
      <c r="G153" s="45">
        <f t="shared" si="162"/>
        <v>0</v>
      </c>
      <c r="H153" s="45">
        <f t="shared" si="162"/>
        <v>0</v>
      </c>
      <c r="I153" s="45">
        <f t="shared" si="162"/>
        <v>3258514.82</v>
      </c>
      <c r="J153" s="45">
        <f t="shared" si="162"/>
        <v>628127.56000000006</v>
      </c>
      <c r="K153" s="45">
        <f t="shared" si="162"/>
        <v>0</v>
      </c>
      <c r="L153" s="45">
        <f t="shared" si="162"/>
        <v>855974.24</v>
      </c>
      <c r="M153" s="45">
        <f t="shared" si="162"/>
        <v>488144.37</v>
      </c>
      <c r="N153" s="45">
        <f t="shared" si="162"/>
        <v>0</v>
      </c>
      <c r="O153" s="45">
        <f t="shared" si="162"/>
        <v>0</v>
      </c>
      <c r="P153" s="45">
        <f t="shared" si="162"/>
        <v>0</v>
      </c>
      <c r="Q153" s="45">
        <f t="shared" si="162"/>
        <v>12604365.02</v>
      </c>
      <c r="R153" s="45">
        <f t="shared" si="162"/>
        <v>0</v>
      </c>
      <c r="S153" s="45">
        <f t="shared" si="162"/>
        <v>436396.99</v>
      </c>
      <c r="T153" s="45">
        <f t="shared" si="162"/>
        <v>0</v>
      </c>
      <c r="U153" s="45">
        <f t="shared" si="162"/>
        <v>0</v>
      </c>
      <c r="V153" s="45">
        <f t="shared" si="162"/>
        <v>0</v>
      </c>
      <c r="W153" s="46">
        <f t="shared" si="162"/>
        <v>0</v>
      </c>
      <c r="X153" s="45">
        <f t="shared" si="162"/>
        <v>0</v>
      </c>
      <c r="Y153" s="45">
        <f t="shared" si="162"/>
        <v>148191.5</v>
      </c>
      <c r="Z153" s="45">
        <f t="shared" si="162"/>
        <v>0</v>
      </c>
      <c r="AA153" s="45">
        <f t="shared" si="162"/>
        <v>0</v>
      </c>
      <c r="AB153" s="45">
        <f t="shared" si="162"/>
        <v>0</v>
      </c>
      <c r="AC153" s="45">
        <f t="shared" si="162"/>
        <v>0</v>
      </c>
      <c r="AD153" s="45">
        <f t="shared" si="162"/>
        <v>0</v>
      </c>
      <c r="AE153" s="45">
        <f t="shared" si="162"/>
        <v>0</v>
      </c>
      <c r="AF153" s="45">
        <f t="shared" si="162"/>
        <v>0</v>
      </c>
      <c r="AG153" s="45">
        <f t="shared" si="162"/>
        <v>0</v>
      </c>
      <c r="AH153" s="45">
        <f t="shared" si="162"/>
        <v>319078.01</v>
      </c>
      <c r="AI153" s="45">
        <f t="shared" si="162"/>
        <v>0</v>
      </c>
      <c r="AJ153" s="45">
        <f t="shared" si="162"/>
        <v>0</v>
      </c>
      <c r="AK153" s="45">
        <f t="shared" si="162"/>
        <v>0</v>
      </c>
      <c r="AL153" s="45">
        <f t="shared" si="162"/>
        <v>0</v>
      </c>
      <c r="AM153" s="45">
        <f t="shared" si="162"/>
        <v>156159.5</v>
      </c>
      <c r="AN153" s="45">
        <f t="shared" si="162"/>
        <v>0</v>
      </c>
      <c r="AO153" s="45">
        <f t="shared" si="162"/>
        <v>1505477.03</v>
      </c>
      <c r="AP153" s="45">
        <f t="shared" si="162"/>
        <v>26142195.989999998</v>
      </c>
      <c r="AQ153" s="45">
        <f t="shared" si="162"/>
        <v>0</v>
      </c>
      <c r="AR153" s="45">
        <f t="shared" si="162"/>
        <v>0</v>
      </c>
      <c r="AS153" s="45">
        <f t="shared" si="162"/>
        <v>0</v>
      </c>
      <c r="AT153" s="45">
        <f t="shared" si="162"/>
        <v>0</v>
      </c>
      <c r="AU153" s="45">
        <f t="shared" si="162"/>
        <v>0</v>
      </c>
      <c r="AV153" s="45">
        <f t="shared" si="162"/>
        <v>0</v>
      </c>
      <c r="AW153" s="45">
        <f t="shared" si="162"/>
        <v>0</v>
      </c>
      <c r="AX153" s="45">
        <f t="shared" si="162"/>
        <v>0</v>
      </c>
      <c r="AY153" s="45">
        <f t="shared" si="162"/>
        <v>185313.96</v>
      </c>
      <c r="AZ153" s="45">
        <f t="shared" si="162"/>
        <v>3480118.89</v>
      </c>
      <c r="BA153" s="45">
        <f t="shared" si="162"/>
        <v>0</v>
      </c>
      <c r="BB153" s="45">
        <f t="shared" si="162"/>
        <v>0</v>
      </c>
      <c r="BC153" s="45">
        <f t="shared" si="162"/>
        <v>9541518.3900000006</v>
      </c>
      <c r="BD153" s="45">
        <f t="shared" si="162"/>
        <v>0</v>
      </c>
      <c r="BE153" s="45">
        <f t="shared" si="162"/>
        <v>0</v>
      </c>
      <c r="BF153" s="45">
        <f t="shared" si="162"/>
        <v>0</v>
      </c>
      <c r="BG153" s="45">
        <f t="shared" si="162"/>
        <v>300666.34999999998</v>
      </c>
      <c r="BH153" s="45">
        <f t="shared" si="162"/>
        <v>0</v>
      </c>
      <c r="BI153" s="45">
        <f t="shared" si="162"/>
        <v>0</v>
      </c>
      <c r="BJ153" s="45">
        <f t="shared" si="162"/>
        <v>0</v>
      </c>
      <c r="BK153" s="45">
        <f t="shared" si="162"/>
        <v>0</v>
      </c>
      <c r="BL153" s="45">
        <f t="shared" si="162"/>
        <v>0</v>
      </c>
      <c r="BM153" s="45">
        <f t="shared" si="162"/>
        <v>0</v>
      </c>
      <c r="BN153" s="45">
        <f t="shared" si="162"/>
        <v>1108637.49</v>
      </c>
      <c r="BO153" s="45">
        <f t="shared" ref="BO153:DZ153" si="163">ROUND(IF((AND((BO100&lt;=459),(BO136&lt;=BO12)))=TRUE(),0,(BO120*BO138*BO151)),2)</f>
        <v>458874.17</v>
      </c>
      <c r="BP153" s="45">
        <f t="shared" si="163"/>
        <v>0</v>
      </c>
      <c r="BQ153" s="45">
        <f t="shared" si="163"/>
        <v>0</v>
      </c>
      <c r="BR153" s="45">
        <f t="shared" si="163"/>
        <v>1457180.75</v>
      </c>
      <c r="BS153" s="45">
        <f t="shared" si="163"/>
        <v>330605.01</v>
      </c>
      <c r="BT153" s="45">
        <f t="shared" si="163"/>
        <v>0</v>
      </c>
      <c r="BU153" s="45">
        <f t="shared" si="163"/>
        <v>0</v>
      </c>
      <c r="BV153" s="45">
        <f t="shared" si="163"/>
        <v>0</v>
      </c>
      <c r="BW153" s="45">
        <f t="shared" si="163"/>
        <v>0</v>
      </c>
      <c r="BX153" s="45">
        <f t="shared" si="163"/>
        <v>0</v>
      </c>
      <c r="BY153" s="45">
        <f t="shared" si="163"/>
        <v>162108.76999999999</v>
      </c>
      <c r="BZ153" s="45">
        <f t="shared" si="163"/>
        <v>0</v>
      </c>
      <c r="CA153" s="45">
        <f t="shared" si="163"/>
        <v>0</v>
      </c>
      <c r="CB153" s="45">
        <f t="shared" si="163"/>
        <v>0</v>
      </c>
      <c r="CC153" s="45">
        <f t="shared" si="163"/>
        <v>0</v>
      </c>
      <c r="CD153" s="45">
        <f t="shared" si="163"/>
        <v>0</v>
      </c>
      <c r="CE153" s="45">
        <f t="shared" si="163"/>
        <v>0</v>
      </c>
      <c r="CF153" s="45">
        <f t="shared" si="163"/>
        <v>0</v>
      </c>
      <c r="CG153" s="45">
        <f t="shared" si="163"/>
        <v>0</v>
      </c>
      <c r="CH153" s="45">
        <f t="shared" si="163"/>
        <v>0</v>
      </c>
      <c r="CI153" s="45">
        <f t="shared" si="163"/>
        <v>238726.57</v>
      </c>
      <c r="CJ153" s="45">
        <f t="shared" si="163"/>
        <v>331943.05</v>
      </c>
      <c r="CK153" s="45">
        <f t="shared" si="163"/>
        <v>0</v>
      </c>
      <c r="CL153" s="45">
        <f t="shared" si="163"/>
        <v>0</v>
      </c>
      <c r="CM153" s="45">
        <f t="shared" si="163"/>
        <v>275141.88</v>
      </c>
      <c r="CN153" s="45">
        <f t="shared" si="163"/>
        <v>0</v>
      </c>
      <c r="CO153" s="45">
        <f t="shared" si="163"/>
        <v>0</v>
      </c>
      <c r="CP153" s="45">
        <f t="shared" si="163"/>
        <v>0</v>
      </c>
      <c r="CQ153" s="45">
        <f t="shared" si="163"/>
        <v>330094.42</v>
      </c>
      <c r="CR153" s="45">
        <f t="shared" si="163"/>
        <v>0</v>
      </c>
      <c r="CS153" s="45">
        <f t="shared" si="163"/>
        <v>0</v>
      </c>
      <c r="CT153" s="45">
        <f t="shared" si="163"/>
        <v>0</v>
      </c>
      <c r="CU153" s="45">
        <f t="shared" si="163"/>
        <v>0</v>
      </c>
      <c r="CV153" s="45">
        <f t="shared" si="163"/>
        <v>0</v>
      </c>
      <c r="CW153" s="45">
        <f t="shared" si="163"/>
        <v>0</v>
      </c>
      <c r="CX153" s="45">
        <f t="shared" si="163"/>
        <v>0</v>
      </c>
      <c r="CY153" s="45">
        <f t="shared" si="163"/>
        <v>0</v>
      </c>
      <c r="CZ153" s="45">
        <f t="shared" si="163"/>
        <v>666136.63</v>
      </c>
      <c r="DA153" s="45">
        <f t="shared" si="163"/>
        <v>0</v>
      </c>
      <c r="DB153" s="45">
        <f t="shared" si="163"/>
        <v>0</v>
      </c>
      <c r="DC153" s="45">
        <f t="shared" si="163"/>
        <v>0</v>
      </c>
      <c r="DD153" s="45">
        <f t="shared" si="163"/>
        <v>0</v>
      </c>
      <c r="DE153" s="45">
        <f t="shared" si="163"/>
        <v>0</v>
      </c>
      <c r="DF153" s="45">
        <f t="shared" si="163"/>
        <v>6582594.79</v>
      </c>
      <c r="DG153" s="45">
        <f t="shared" si="163"/>
        <v>0</v>
      </c>
      <c r="DH153" s="45">
        <f t="shared" si="163"/>
        <v>632836.81999999995</v>
      </c>
      <c r="DI153" s="45">
        <f t="shared" si="163"/>
        <v>832514.14</v>
      </c>
      <c r="DJ153" s="45">
        <f t="shared" si="163"/>
        <v>0</v>
      </c>
      <c r="DK153" s="45">
        <f t="shared" si="163"/>
        <v>0</v>
      </c>
      <c r="DL153" s="45">
        <f t="shared" si="163"/>
        <v>1892103.95</v>
      </c>
      <c r="DM153" s="45">
        <f t="shared" si="163"/>
        <v>0</v>
      </c>
      <c r="DN153" s="45">
        <f t="shared" si="163"/>
        <v>490980.72</v>
      </c>
      <c r="DO153" s="45">
        <f t="shared" si="163"/>
        <v>938873.17</v>
      </c>
      <c r="DP153" s="45">
        <f t="shared" si="163"/>
        <v>0</v>
      </c>
      <c r="DQ153" s="45">
        <f t="shared" si="163"/>
        <v>182162.95</v>
      </c>
      <c r="DR153" s="45">
        <f t="shared" si="163"/>
        <v>416376.05</v>
      </c>
      <c r="DS153" s="45">
        <f t="shared" si="163"/>
        <v>262568.15000000002</v>
      </c>
      <c r="DT153" s="45">
        <f t="shared" si="163"/>
        <v>0</v>
      </c>
      <c r="DU153" s="45">
        <f t="shared" si="163"/>
        <v>0</v>
      </c>
      <c r="DV153" s="45">
        <f t="shared" si="163"/>
        <v>0</v>
      </c>
      <c r="DW153" s="45">
        <f t="shared" si="163"/>
        <v>0</v>
      </c>
      <c r="DX153" s="45">
        <f t="shared" si="163"/>
        <v>0</v>
      </c>
      <c r="DY153" s="45">
        <f t="shared" si="163"/>
        <v>0</v>
      </c>
      <c r="DZ153" s="45">
        <f t="shared" si="163"/>
        <v>0</v>
      </c>
      <c r="EA153" s="45">
        <f t="shared" ref="EA153:FX153" si="164">ROUND(IF((AND((EA100&lt;=459),(EA136&lt;=EA12)))=TRUE(),0,(EA120*EA138*EA151)),2)</f>
        <v>193169.56</v>
      </c>
      <c r="EB153" s="45">
        <f t="shared" si="164"/>
        <v>195081.21</v>
      </c>
      <c r="EC153" s="45">
        <f t="shared" si="164"/>
        <v>0</v>
      </c>
      <c r="ED153" s="45">
        <f t="shared" si="164"/>
        <v>0</v>
      </c>
      <c r="EE153" s="45">
        <f t="shared" si="164"/>
        <v>0</v>
      </c>
      <c r="EF153" s="45">
        <f t="shared" si="164"/>
        <v>480124.8</v>
      </c>
      <c r="EG153" s="45">
        <f t="shared" si="164"/>
        <v>0</v>
      </c>
      <c r="EH153" s="45">
        <f t="shared" si="164"/>
        <v>0</v>
      </c>
      <c r="EI153" s="45">
        <f t="shared" si="164"/>
        <v>5203412.49</v>
      </c>
      <c r="EJ153" s="45">
        <f t="shared" si="164"/>
        <v>0</v>
      </c>
      <c r="EK153" s="45">
        <f t="shared" si="164"/>
        <v>0</v>
      </c>
      <c r="EL153" s="45">
        <f t="shared" si="164"/>
        <v>0</v>
      </c>
      <c r="EM153" s="45">
        <f t="shared" si="164"/>
        <v>154890.56</v>
      </c>
      <c r="EN153" s="45">
        <f t="shared" si="164"/>
        <v>343180.23</v>
      </c>
      <c r="EO153" s="45">
        <f t="shared" si="164"/>
        <v>0</v>
      </c>
      <c r="EP153" s="45">
        <f t="shared" si="164"/>
        <v>0</v>
      </c>
      <c r="EQ153" s="45">
        <f t="shared" si="164"/>
        <v>0</v>
      </c>
      <c r="ER153" s="45">
        <f t="shared" si="164"/>
        <v>0</v>
      </c>
      <c r="ES153" s="45">
        <f t="shared" si="164"/>
        <v>0</v>
      </c>
      <c r="ET153" s="45">
        <f t="shared" si="164"/>
        <v>0</v>
      </c>
      <c r="EU153" s="45">
        <f t="shared" si="164"/>
        <v>205673.4</v>
      </c>
      <c r="EV153" s="45">
        <f t="shared" si="164"/>
        <v>0</v>
      </c>
      <c r="EW153" s="45">
        <f t="shared" si="164"/>
        <v>0</v>
      </c>
      <c r="EX153" s="45">
        <f t="shared" si="164"/>
        <v>0</v>
      </c>
      <c r="EY153" s="45">
        <f t="shared" si="164"/>
        <v>306762.32</v>
      </c>
      <c r="EZ153" s="45">
        <f t="shared" si="164"/>
        <v>0</v>
      </c>
      <c r="FA153" s="45">
        <f t="shared" si="164"/>
        <v>0</v>
      </c>
      <c r="FB153" s="45">
        <f t="shared" si="164"/>
        <v>0</v>
      </c>
      <c r="FC153" s="45">
        <f t="shared" si="164"/>
        <v>0</v>
      </c>
      <c r="FD153" s="45">
        <f t="shared" si="164"/>
        <v>0</v>
      </c>
      <c r="FE153" s="45">
        <f t="shared" si="164"/>
        <v>0</v>
      </c>
      <c r="FF153" s="45">
        <f t="shared" si="164"/>
        <v>0</v>
      </c>
      <c r="FG153" s="45">
        <f t="shared" si="164"/>
        <v>0</v>
      </c>
      <c r="FH153" s="45">
        <f t="shared" si="164"/>
        <v>0</v>
      </c>
      <c r="FI153" s="45">
        <f t="shared" si="164"/>
        <v>578297.29</v>
      </c>
      <c r="FJ153" s="45">
        <f t="shared" si="164"/>
        <v>0</v>
      </c>
      <c r="FK153" s="45">
        <f t="shared" si="164"/>
        <v>692356.16</v>
      </c>
      <c r="FL153" s="45">
        <f t="shared" si="164"/>
        <v>0</v>
      </c>
      <c r="FM153" s="45">
        <f t="shared" si="164"/>
        <v>0</v>
      </c>
      <c r="FN153" s="45">
        <f t="shared" si="164"/>
        <v>6300019.0499999998</v>
      </c>
      <c r="FO153" s="45">
        <f t="shared" si="164"/>
        <v>363495.26</v>
      </c>
      <c r="FP153" s="45">
        <f t="shared" si="164"/>
        <v>717193.58</v>
      </c>
      <c r="FQ153" s="45">
        <f t="shared" si="164"/>
        <v>264427.34999999998</v>
      </c>
      <c r="FR153" s="45">
        <f t="shared" si="164"/>
        <v>0</v>
      </c>
      <c r="FS153" s="45">
        <f t="shared" si="164"/>
        <v>0</v>
      </c>
      <c r="FT153" s="46">
        <f t="shared" si="164"/>
        <v>0</v>
      </c>
      <c r="FU153" s="45">
        <f t="shared" si="164"/>
        <v>268238.56</v>
      </c>
      <c r="FV153" s="45">
        <f t="shared" si="164"/>
        <v>232045.46</v>
      </c>
      <c r="FW153" s="45">
        <f t="shared" si="164"/>
        <v>0</v>
      </c>
      <c r="FX153" s="45">
        <f t="shared" si="164"/>
        <v>0</v>
      </c>
      <c r="FY153" s="13"/>
      <c r="FZ153" s="45"/>
      <c r="GA153" s="45"/>
      <c r="GB153" s="45"/>
      <c r="GC153" s="45"/>
      <c r="GD153" s="45"/>
      <c r="GE153" s="5"/>
      <c r="GF153" s="5"/>
      <c r="GG153" s="5"/>
      <c r="GH153" s="5"/>
      <c r="GI153" s="5"/>
      <c r="GJ153" s="5"/>
      <c r="GK153" s="5"/>
      <c r="GL153" s="5"/>
      <c r="GM153" s="5"/>
    </row>
    <row r="154" spans="1:195" x14ac:dyDescent="0.2">
      <c r="A154" s="8"/>
      <c r="B154" s="2" t="s">
        <v>459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6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6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5"/>
      <c r="GF154" s="5"/>
      <c r="GG154" s="5"/>
      <c r="GH154" s="5"/>
      <c r="GI154" s="5"/>
      <c r="GJ154" s="5"/>
      <c r="GK154" s="5"/>
      <c r="GL154" s="5"/>
      <c r="GM154" s="5"/>
    </row>
    <row r="155" spans="1:195" x14ac:dyDescent="0.2">
      <c r="A155" s="3" t="s">
        <v>460</v>
      </c>
      <c r="B155" s="2" t="s">
        <v>461</v>
      </c>
      <c r="C155" s="45">
        <f t="shared" ref="C155:BN155" si="165">ROUND(IF((AND((C100&lt;=459),(C136&lt;=C12)))=TRUE(),0,IF(C153=0,0,C120*C145*(C134-C151))),2)</f>
        <v>2364155.4700000002</v>
      </c>
      <c r="D155" s="45">
        <f t="shared" si="165"/>
        <v>0</v>
      </c>
      <c r="E155" s="45">
        <f t="shared" si="165"/>
        <v>5499496.7800000003</v>
      </c>
      <c r="F155" s="45">
        <f t="shared" si="165"/>
        <v>0</v>
      </c>
      <c r="G155" s="45">
        <f t="shared" si="165"/>
        <v>0</v>
      </c>
      <c r="H155" s="45">
        <f t="shared" si="165"/>
        <v>0</v>
      </c>
      <c r="I155" s="45">
        <f t="shared" si="165"/>
        <v>5794216.1200000001</v>
      </c>
      <c r="J155" s="45">
        <f t="shared" si="165"/>
        <v>730037.57</v>
      </c>
      <c r="K155" s="45">
        <f t="shared" si="165"/>
        <v>0</v>
      </c>
      <c r="L155" s="45">
        <f t="shared" si="165"/>
        <v>649820.02</v>
      </c>
      <c r="M155" s="45">
        <f t="shared" si="165"/>
        <v>1416129.93</v>
      </c>
      <c r="N155" s="45">
        <f t="shared" si="165"/>
        <v>0</v>
      </c>
      <c r="O155" s="45">
        <f t="shared" si="165"/>
        <v>0</v>
      </c>
      <c r="P155" s="45">
        <f t="shared" si="165"/>
        <v>0</v>
      </c>
      <c r="Q155" s="45">
        <f t="shared" si="165"/>
        <v>14954767.92</v>
      </c>
      <c r="R155" s="45">
        <f t="shared" si="165"/>
        <v>0</v>
      </c>
      <c r="S155" s="45">
        <f t="shared" si="165"/>
        <v>83454.679999999993</v>
      </c>
      <c r="T155" s="45">
        <f t="shared" si="165"/>
        <v>0</v>
      </c>
      <c r="U155" s="45">
        <f t="shared" si="165"/>
        <v>0</v>
      </c>
      <c r="V155" s="45">
        <f t="shared" si="165"/>
        <v>0</v>
      </c>
      <c r="W155" s="46">
        <f t="shared" si="165"/>
        <v>0</v>
      </c>
      <c r="X155" s="45">
        <f t="shared" si="165"/>
        <v>0</v>
      </c>
      <c r="Y155" s="45">
        <f t="shared" si="165"/>
        <v>231909.02</v>
      </c>
      <c r="Z155" s="45">
        <f t="shared" si="165"/>
        <v>0</v>
      </c>
      <c r="AA155" s="45">
        <f t="shared" si="165"/>
        <v>0</v>
      </c>
      <c r="AB155" s="45">
        <f t="shared" si="165"/>
        <v>0</v>
      </c>
      <c r="AC155" s="45">
        <f t="shared" si="165"/>
        <v>0</v>
      </c>
      <c r="AD155" s="45">
        <f t="shared" si="165"/>
        <v>0</v>
      </c>
      <c r="AE155" s="45">
        <f t="shared" si="165"/>
        <v>0</v>
      </c>
      <c r="AF155" s="45">
        <f t="shared" si="165"/>
        <v>0</v>
      </c>
      <c r="AG155" s="45">
        <f t="shared" si="165"/>
        <v>0</v>
      </c>
      <c r="AH155" s="45">
        <f t="shared" si="165"/>
        <v>140706.92000000001</v>
      </c>
      <c r="AI155" s="45">
        <f t="shared" si="165"/>
        <v>0</v>
      </c>
      <c r="AJ155" s="45">
        <f t="shared" si="165"/>
        <v>0</v>
      </c>
      <c r="AK155" s="45">
        <f t="shared" si="165"/>
        <v>0</v>
      </c>
      <c r="AL155" s="45">
        <f t="shared" si="165"/>
        <v>0</v>
      </c>
      <c r="AM155" s="45">
        <f t="shared" si="165"/>
        <v>153199.01999999999</v>
      </c>
      <c r="AN155" s="45">
        <f t="shared" si="165"/>
        <v>0</v>
      </c>
      <c r="AO155" s="45">
        <f t="shared" si="165"/>
        <v>172195.97</v>
      </c>
      <c r="AP155" s="45">
        <f t="shared" si="165"/>
        <v>39368757.310000002</v>
      </c>
      <c r="AQ155" s="45">
        <f t="shared" si="165"/>
        <v>0</v>
      </c>
      <c r="AR155" s="45">
        <f t="shared" si="165"/>
        <v>0</v>
      </c>
      <c r="AS155" s="45">
        <f t="shared" si="165"/>
        <v>0</v>
      </c>
      <c r="AT155" s="45">
        <f t="shared" si="165"/>
        <v>0</v>
      </c>
      <c r="AU155" s="45">
        <f t="shared" si="165"/>
        <v>0</v>
      </c>
      <c r="AV155" s="45">
        <f t="shared" si="165"/>
        <v>0</v>
      </c>
      <c r="AW155" s="45">
        <f t="shared" si="165"/>
        <v>0</v>
      </c>
      <c r="AX155" s="45">
        <f t="shared" si="165"/>
        <v>0</v>
      </c>
      <c r="AY155" s="45">
        <f t="shared" si="165"/>
        <v>24277.77</v>
      </c>
      <c r="AZ155" s="45">
        <f t="shared" si="165"/>
        <v>4298997.8499999996</v>
      </c>
      <c r="BA155" s="45">
        <f t="shared" si="165"/>
        <v>0</v>
      </c>
      <c r="BB155" s="45">
        <f t="shared" si="165"/>
        <v>0</v>
      </c>
      <c r="BC155" s="45">
        <f t="shared" si="165"/>
        <v>4238926.5199999996</v>
      </c>
      <c r="BD155" s="45">
        <f t="shared" si="165"/>
        <v>0</v>
      </c>
      <c r="BE155" s="45">
        <f t="shared" si="165"/>
        <v>0</v>
      </c>
      <c r="BF155" s="45">
        <f t="shared" si="165"/>
        <v>0</v>
      </c>
      <c r="BG155" s="45">
        <f t="shared" si="165"/>
        <v>215183.5</v>
      </c>
      <c r="BH155" s="45">
        <f t="shared" si="165"/>
        <v>0</v>
      </c>
      <c r="BI155" s="45">
        <f t="shared" si="165"/>
        <v>0</v>
      </c>
      <c r="BJ155" s="45">
        <f t="shared" si="165"/>
        <v>0</v>
      </c>
      <c r="BK155" s="45">
        <f t="shared" si="165"/>
        <v>0</v>
      </c>
      <c r="BL155" s="45">
        <f t="shared" si="165"/>
        <v>0</v>
      </c>
      <c r="BM155" s="45">
        <f t="shared" si="165"/>
        <v>0</v>
      </c>
      <c r="BN155" s="45">
        <f t="shared" si="165"/>
        <v>345417.58</v>
      </c>
      <c r="BO155" s="45">
        <f t="shared" ref="BO155:DZ155" si="166">ROUND(IF((AND((BO100&lt;=459),(BO136&lt;=BO12)))=TRUE(),0,IF(BO153=0,0,BO120*BO145*(BO134-BO151))),2)</f>
        <v>130041.56</v>
      </c>
      <c r="BP155" s="45">
        <f t="shared" si="166"/>
        <v>0</v>
      </c>
      <c r="BQ155" s="45">
        <f t="shared" si="166"/>
        <v>0</v>
      </c>
      <c r="BR155" s="45">
        <f t="shared" si="166"/>
        <v>303770.8</v>
      </c>
      <c r="BS155" s="45">
        <f t="shared" si="166"/>
        <v>48712.47</v>
      </c>
      <c r="BT155" s="45">
        <f t="shared" si="166"/>
        <v>0</v>
      </c>
      <c r="BU155" s="45">
        <f t="shared" si="166"/>
        <v>0</v>
      </c>
      <c r="BV155" s="45">
        <f t="shared" si="166"/>
        <v>0</v>
      </c>
      <c r="BW155" s="45">
        <f t="shared" si="166"/>
        <v>0</v>
      </c>
      <c r="BX155" s="45">
        <f t="shared" si="166"/>
        <v>0</v>
      </c>
      <c r="BY155" s="45">
        <f t="shared" si="166"/>
        <v>294692.26</v>
      </c>
      <c r="BZ155" s="45">
        <f t="shared" si="166"/>
        <v>0</v>
      </c>
      <c r="CA155" s="45">
        <f t="shared" si="166"/>
        <v>0</v>
      </c>
      <c r="CB155" s="45">
        <f t="shared" si="166"/>
        <v>0</v>
      </c>
      <c r="CC155" s="45">
        <f t="shared" si="166"/>
        <v>0</v>
      </c>
      <c r="CD155" s="45">
        <f t="shared" si="166"/>
        <v>0</v>
      </c>
      <c r="CE155" s="45">
        <f t="shared" si="166"/>
        <v>0</v>
      </c>
      <c r="CF155" s="45">
        <f t="shared" si="166"/>
        <v>0</v>
      </c>
      <c r="CG155" s="45">
        <f t="shared" si="166"/>
        <v>0</v>
      </c>
      <c r="CH155" s="45">
        <f t="shared" si="166"/>
        <v>0</v>
      </c>
      <c r="CI155" s="45">
        <f t="shared" si="166"/>
        <v>16083.29</v>
      </c>
      <c r="CJ155" s="45">
        <f t="shared" si="166"/>
        <v>384584.89</v>
      </c>
      <c r="CK155" s="45">
        <f t="shared" si="166"/>
        <v>0</v>
      </c>
      <c r="CL155" s="45">
        <f t="shared" si="166"/>
        <v>0</v>
      </c>
      <c r="CM155" s="45">
        <f t="shared" si="166"/>
        <v>18717.23</v>
      </c>
      <c r="CN155" s="45">
        <f t="shared" si="166"/>
        <v>0</v>
      </c>
      <c r="CO155" s="45">
        <f t="shared" si="166"/>
        <v>0</v>
      </c>
      <c r="CP155" s="45">
        <f t="shared" si="166"/>
        <v>0</v>
      </c>
      <c r="CQ155" s="45">
        <f t="shared" si="166"/>
        <v>321652.78000000003</v>
      </c>
      <c r="CR155" s="45">
        <f t="shared" si="166"/>
        <v>0</v>
      </c>
      <c r="CS155" s="45">
        <f t="shared" si="166"/>
        <v>0</v>
      </c>
      <c r="CT155" s="45">
        <f t="shared" si="166"/>
        <v>0</v>
      </c>
      <c r="CU155" s="45">
        <f t="shared" si="166"/>
        <v>0</v>
      </c>
      <c r="CV155" s="45">
        <f t="shared" si="166"/>
        <v>0</v>
      </c>
      <c r="CW155" s="45">
        <f t="shared" si="166"/>
        <v>0</v>
      </c>
      <c r="CX155" s="45">
        <f t="shared" si="166"/>
        <v>0</v>
      </c>
      <c r="CY155" s="45">
        <f t="shared" si="166"/>
        <v>0</v>
      </c>
      <c r="CZ155" s="45">
        <f t="shared" si="166"/>
        <v>151707.03</v>
      </c>
      <c r="DA155" s="45">
        <f t="shared" si="166"/>
        <v>0</v>
      </c>
      <c r="DB155" s="45">
        <f t="shared" si="166"/>
        <v>0</v>
      </c>
      <c r="DC155" s="45">
        <f t="shared" si="166"/>
        <v>0</v>
      </c>
      <c r="DD155" s="45">
        <f t="shared" si="166"/>
        <v>0</v>
      </c>
      <c r="DE155" s="45">
        <f t="shared" si="166"/>
        <v>0</v>
      </c>
      <c r="DF155" s="45">
        <f t="shared" si="166"/>
        <v>24840.99</v>
      </c>
      <c r="DG155" s="45">
        <f t="shared" si="166"/>
        <v>0</v>
      </c>
      <c r="DH155" s="45">
        <f t="shared" si="166"/>
        <v>22961.81</v>
      </c>
      <c r="DI155" s="45">
        <f t="shared" si="166"/>
        <v>578809.78</v>
      </c>
      <c r="DJ155" s="45">
        <f t="shared" si="166"/>
        <v>0</v>
      </c>
      <c r="DK155" s="45">
        <f t="shared" si="166"/>
        <v>0</v>
      </c>
      <c r="DL155" s="45">
        <f t="shared" si="166"/>
        <v>847936.93</v>
      </c>
      <c r="DM155" s="45">
        <f t="shared" si="166"/>
        <v>0</v>
      </c>
      <c r="DN155" s="45">
        <f t="shared" si="166"/>
        <v>108148.96</v>
      </c>
      <c r="DO155" s="45">
        <f t="shared" si="166"/>
        <v>972277.76000000001</v>
      </c>
      <c r="DP155" s="45">
        <f t="shared" si="166"/>
        <v>0</v>
      </c>
      <c r="DQ155" s="45">
        <f t="shared" si="166"/>
        <v>13097.91</v>
      </c>
      <c r="DR155" s="45">
        <f t="shared" si="166"/>
        <v>672229.58</v>
      </c>
      <c r="DS155" s="45">
        <f t="shared" si="166"/>
        <v>440694.45</v>
      </c>
      <c r="DT155" s="45">
        <f t="shared" si="166"/>
        <v>0</v>
      </c>
      <c r="DU155" s="45">
        <f t="shared" si="166"/>
        <v>0</v>
      </c>
      <c r="DV155" s="45">
        <f t="shared" si="166"/>
        <v>0</v>
      </c>
      <c r="DW155" s="45">
        <f t="shared" si="166"/>
        <v>0</v>
      </c>
      <c r="DX155" s="45">
        <f t="shared" si="166"/>
        <v>0</v>
      </c>
      <c r="DY155" s="45">
        <f t="shared" si="166"/>
        <v>0</v>
      </c>
      <c r="DZ155" s="45">
        <f t="shared" si="166"/>
        <v>0</v>
      </c>
      <c r="EA155" s="45">
        <f t="shared" ref="EA155:FX155" si="167">ROUND(IF((AND((EA100&lt;=459),(EA136&lt;=EA12)))=TRUE(),0,IF(EA153=0,0,EA120*EA145*(EA134-EA151))),2)</f>
        <v>24871.18</v>
      </c>
      <c r="EB155" s="45">
        <f t="shared" si="167"/>
        <v>94.88</v>
      </c>
      <c r="EC155" s="45">
        <f t="shared" si="167"/>
        <v>0</v>
      </c>
      <c r="ED155" s="45">
        <f t="shared" si="167"/>
        <v>0</v>
      </c>
      <c r="EE155" s="45">
        <f t="shared" si="167"/>
        <v>0</v>
      </c>
      <c r="EF155" s="45">
        <f t="shared" si="167"/>
        <v>447600.32</v>
      </c>
      <c r="EG155" s="45">
        <f t="shared" si="167"/>
        <v>0</v>
      </c>
      <c r="EH155" s="45">
        <f t="shared" si="167"/>
        <v>0</v>
      </c>
      <c r="EI155" s="45">
        <f t="shared" si="167"/>
        <v>6580915.4000000004</v>
      </c>
      <c r="EJ155" s="45">
        <f t="shared" si="167"/>
        <v>0</v>
      </c>
      <c r="EK155" s="45">
        <f t="shared" si="167"/>
        <v>0</v>
      </c>
      <c r="EL155" s="45">
        <f t="shared" si="167"/>
        <v>0</v>
      </c>
      <c r="EM155" s="45">
        <f t="shared" si="167"/>
        <v>127546.46</v>
      </c>
      <c r="EN155" s="45">
        <f t="shared" si="167"/>
        <v>381372.94</v>
      </c>
      <c r="EO155" s="45">
        <f t="shared" si="167"/>
        <v>0</v>
      </c>
      <c r="EP155" s="45">
        <f t="shared" si="167"/>
        <v>0</v>
      </c>
      <c r="EQ155" s="45">
        <f t="shared" si="167"/>
        <v>0</v>
      </c>
      <c r="ER155" s="45">
        <f t="shared" si="167"/>
        <v>0</v>
      </c>
      <c r="ES155" s="45">
        <f t="shared" si="167"/>
        <v>0</v>
      </c>
      <c r="ET155" s="45">
        <f t="shared" si="167"/>
        <v>0</v>
      </c>
      <c r="EU155" s="45">
        <f t="shared" si="167"/>
        <v>610370.42000000004</v>
      </c>
      <c r="EV155" s="45">
        <f t="shared" si="167"/>
        <v>0</v>
      </c>
      <c r="EW155" s="45">
        <f t="shared" si="167"/>
        <v>0</v>
      </c>
      <c r="EX155" s="45">
        <f t="shared" si="167"/>
        <v>0</v>
      </c>
      <c r="EY155" s="45">
        <f t="shared" si="167"/>
        <v>91397</v>
      </c>
      <c r="EZ155" s="45">
        <f t="shared" si="167"/>
        <v>0</v>
      </c>
      <c r="FA155" s="45">
        <f t="shared" si="167"/>
        <v>0</v>
      </c>
      <c r="FB155" s="45">
        <f t="shared" si="167"/>
        <v>0</v>
      </c>
      <c r="FC155" s="45">
        <f t="shared" si="167"/>
        <v>0</v>
      </c>
      <c r="FD155" s="45">
        <f t="shared" si="167"/>
        <v>0</v>
      </c>
      <c r="FE155" s="45">
        <f t="shared" si="167"/>
        <v>0</v>
      </c>
      <c r="FF155" s="45">
        <f t="shared" si="167"/>
        <v>0</v>
      </c>
      <c r="FG155" s="45">
        <f t="shared" si="167"/>
        <v>0</v>
      </c>
      <c r="FH155" s="45">
        <f t="shared" si="167"/>
        <v>0</v>
      </c>
      <c r="FI155" s="45">
        <f t="shared" si="167"/>
        <v>188821.28</v>
      </c>
      <c r="FJ155" s="45">
        <f t="shared" si="167"/>
        <v>0</v>
      </c>
      <c r="FK155" s="45">
        <f t="shared" si="167"/>
        <v>97496.02</v>
      </c>
      <c r="FL155" s="45">
        <f t="shared" si="167"/>
        <v>0</v>
      </c>
      <c r="FM155" s="45">
        <f t="shared" si="167"/>
        <v>0</v>
      </c>
      <c r="FN155" s="45">
        <f t="shared" si="167"/>
        <v>6012867.0300000003</v>
      </c>
      <c r="FO155" s="45">
        <f t="shared" si="167"/>
        <v>1283.8599999999999</v>
      </c>
      <c r="FP155" s="45">
        <f t="shared" si="167"/>
        <v>683942.39</v>
      </c>
      <c r="FQ155" s="45">
        <f t="shared" si="167"/>
        <v>80048.490000000005</v>
      </c>
      <c r="FR155" s="45">
        <f t="shared" si="167"/>
        <v>0</v>
      </c>
      <c r="FS155" s="45">
        <f t="shared" si="167"/>
        <v>0</v>
      </c>
      <c r="FT155" s="46">
        <f t="shared" si="167"/>
        <v>0</v>
      </c>
      <c r="FU155" s="45">
        <f t="shared" si="167"/>
        <v>243467.78</v>
      </c>
      <c r="FV155" s="45">
        <f t="shared" si="167"/>
        <v>67097.27</v>
      </c>
      <c r="FW155" s="45">
        <f t="shared" si="167"/>
        <v>0</v>
      </c>
      <c r="FX155" s="45">
        <f t="shared" si="167"/>
        <v>0</v>
      </c>
      <c r="FY155" s="45"/>
      <c r="FZ155" s="45"/>
      <c r="GA155" s="45"/>
      <c r="GB155" s="45"/>
      <c r="GC155" s="45"/>
      <c r="GD155" s="45"/>
      <c r="GE155" s="5"/>
      <c r="GF155" s="5"/>
      <c r="GG155" s="5"/>
      <c r="GH155" s="5"/>
      <c r="GI155" s="5"/>
      <c r="GJ155" s="5"/>
      <c r="GK155" s="5"/>
      <c r="GL155" s="5"/>
      <c r="GM155" s="5"/>
    </row>
    <row r="156" spans="1:195" x14ac:dyDescent="0.2">
      <c r="A156" s="8"/>
      <c r="B156" s="2" t="s">
        <v>462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6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6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5"/>
      <c r="GF156" s="5"/>
      <c r="GG156" s="5"/>
      <c r="GH156" s="5"/>
      <c r="GI156" s="5"/>
      <c r="GJ156" s="5"/>
      <c r="GK156" s="5"/>
      <c r="GL156" s="5"/>
      <c r="GM156" s="5"/>
    </row>
    <row r="157" spans="1:195" x14ac:dyDescent="0.2">
      <c r="A157" s="3" t="s">
        <v>463</v>
      </c>
      <c r="B157" s="2" t="s">
        <v>464</v>
      </c>
      <c r="C157" s="45">
        <f t="shared" ref="C157:BN157" si="168">ROUND(IF((AND((C100&lt;=459),(C136&lt;=C12)))=TRUE(),0,+C153+C155),2)</f>
        <v>5022488.47</v>
      </c>
      <c r="D157" s="45">
        <f t="shared" si="168"/>
        <v>0</v>
      </c>
      <c r="E157" s="45">
        <f t="shared" si="168"/>
        <v>7928848.3799999999</v>
      </c>
      <c r="F157" s="45">
        <f t="shared" si="168"/>
        <v>0</v>
      </c>
      <c r="G157" s="45">
        <f t="shared" si="168"/>
        <v>0</v>
      </c>
      <c r="H157" s="45">
        <f t="shared" si="168"/>
        <v>0</v>
      </c>
      <c r="I157" s="45">
        <f t="shared" si="168"/>
        <v>9052730.9399999995</v>
      </c>
      <c r="J157" s="45">
        <f t="shared" si="168"/>
        <v>1358165.13</v>
      </c>
      <c r="K157" s="45">
        <f t="shared" si="168"/>
        <v>0</v>
      </c>
      <c r="L157" s="45">
        <f t="shared" si="168"/>
        <v>1505794.26</v>
      </c>
      <c r="M157" s="45">
        <f t="shared" si="168"/>
        <v>1904274.3</v>
      </c>
      <c r="N157" s="45">
        <f t="shared" si="168"/>
        <v>0</v>
      </c>
      <c r="O157" s="45">
        <f t="shared" si="168"/>
        <v>0</v>
      </c>
      <c r="P157" s="45">
        <f t="shared" si="168"/>
        <v>0</v>
      </c>
      <c r="Q157" s="45">
        <f t="shared" si="168"/>
        <v>27559132.940000001</v>
      </c>
      <c r="R157" s="45">
        <f t="shared" si="168"/>
        <v>0</v>
      </c>
      <c r="S157" s="45">
        <f t="shared" si="168"/>
        <v>519851.67</v>
      </c>
      <c r="T157" s="45">
        <f t="shared" si="168"/>
        <v>0</v>
      </c>
      <c r="U157" s="45">
        <f t="shared" si="168"/>
        <v>0</v>
      </c>
      <c r="V157" s="45">
        <f t="shared" si="168"/>
        <v>0</v>
      </c>
      <c r="W157" s="46">
        <f t="shared" si="168"/>
        <v>0</v>
      </c>
      <c r="X157" s="45">
        <f t="shared" si="168"/>
        <v>0</v>
      </c>
      <c r="Y157" s="45">
        <f t="shared" si="168"/>
        <v>380100.52</v>
      </c>
      <c r="Z157" s="45">
        <f t="shared" si="168"/>
        <v>0</v>
      </c>
      <c r="AA157" s="45">
        <f t="shared" si="168"/>
        <v>0</v>
      </c>
      <c r="AB157" s="45">
        <f t="shared" si="168"/>
        <v>0</v>
      </c>
      <c r="AC157" s="45">
        <f t="shared" si="168"/>
        <v>0</v>
      </c>
      <c r="AD157" s="45">
        <f t="shared" si="168"/>
        <v>0</v>
      </c>
      <c r="AE157" s="45">
        <f t="shared" si="168"/>
        <v>0</v>
      </c>
      <c r="AF157" s="45">
        <f t="shared" si="168"/>
        <v>0</v>
      </c>
      <c r="AG157" s="45">
        <f t="shared" si="168"/>
        <v>0</v>
      </c>
      <c r="AH157" s="45">
        <f t="shared" si="168"/>
        <v>459784.93</v>
      </c>
      <c r="AI157" s="45">
        <f t="shared" si="168"/>
        <v>0</v>
      </c>
      <c r="AJ157" s="45">
        <f t="shared" si="168"/>
        <v>0</v>
      </c>
      <c r="AK157" s="45">
        <f t="shared" si="168"/>
        <v>0</v>
      </c>
      <c r="AL157" s="45">
        <f t="shared" si="168"/>
        <v>0</v>
      </c>
      <c r="AM157" s="45">
        <f t="shared" si="168"/>
        <v>309358.52</v>
      </c>
      <c r="AN157" s="45">
        <f t="shared" si="168"/>
        <v>0</v>
      </c>
      <c r="AO157" s="45">
        <f t="shared" si="168"/>
        <v>1677673</v>
      </c>
      <c r="AP157" s="45">
        <f t="shared" si="168"/>
        <v>65510953.299999997</v>
      </c>
      <c r="AQ157" s="45">
        <f t="shared" si="168"/>
        <v>0</v>
      </c>
      <c r="AR157" s="45">
        <f t="shared" si="168"/>
        <v>0</v>
      </c>
      <c r="AS157" s="45">
        <f t="shared" si="168"/>
        <v>0</v>
      </c>
      <c r="AT157" s="45">
        <f t="shared" si="168"/>
        <v>0</v>
      </c>
      <c r="AU157" s="45">
        <f t="shared" si="168"/>
        <v>0</v>
      </c>
      <c r="AV157" s="45">
        <f t="shared" si="168"/>
        <v>0</v>
      </c>
      <c r="AW157" s="45">
        <f t="shared" si="168"/>
        <v>0</v>
      </c>
      <c r="AX157" s="45">
        <f t="shared" si="168"/>
        <v>0</v>
      </c>
      <c r="AY157" s="45">
        <f t="shared" si="168"/>
        <v>209591.73</v>
      </c>
      <c r="AZ157" s="45">
        <f t="shared" si="168"/>
        <v>7779116.7400000002</v>
      </c>
      <c r="BA157" s="45">
        <f t="shared" si="168"/>
        <v>0</v>
      </c>
      <c r="BB157" s="45">
        <f t="shared" si="168"/>
        <v>0</v>
      </c>
      <c r="BC157" s="45">
        <f t="shared" si="168"/>
        <v>13780444.91</v>
      </c>
      <c r="BD157" s="45">
        <f t="shared" si="168"/>
        <v>0</v>
      </c>
      <c r="BE157" s="45">
        <f t="shared" si="168"/>
        <v>0</v>
      </c>
      <c r="BF157" s="45">
        <f t="shared" si="168"/>
        <v>0</v>
      </c>
      <c r="BG157" s="45">
        <f t="shared" si="168"/>
        <v>515849.85</v>
      </c>
      <c r="BH157" s="45">
        <f t="shared" si="168"/>
        <v>0</v>
      </c>
      <c r="BI157" s="45">
        <f t="shared" si="168"/>
        <v>0</v>
      </c>
      <c r="BJ157" s="45">
        <f t="shared" si="168"/>
        <v>0</v>
      </c>
      <c r="BK157" s="45">
        <f t="shared" si="168"/>
        <v>0</v>
      </c>
      <c r="BL157" s="45">
        <f t="shared" si="168"/>
        <v>0</v>
      </c>
      <c r="BM157" s="45">
        <f t="shared" si="168"/>
        <v>0</v>
      </c>
      <c r="BN157" s="45">
        <f t="shared" si="168"/>
        <v>1454055.07</v>
      </c>
      <c r="BO157" s="45">
        <f t="shared" ref="BO157:DZ157" si="169">ROUND(IF((AND((BO100&lt;=459),(BO136&lt;=BO12)))=TRUE(),0,+BO153+BO155),2)</f>
        <v>588915.73</v>
      </c>
      <c r="BP157" s="45">
        <f t="shared" si="169"/>
        <v>0</v>
      </c>
      <c r="BQ157" s="45">
        <f t="shared" si="169"/>
        <v>0</v>
      </c>
      <c r="BR157" s="45">
        <f t="shared" si="169"/>
        <v>1760951.55</v>
      </c>
      <c r="BS157" s="45">
        <f t="shared" si="169"/>
        <v>379317.48</v>
      </c>
      <c r="BT157" s="45">
        <f t="shared" si="169"/>
        <v>0</v>
      </c>
      <c r="BU157" s="45">
        <f t="shared" si="169"/>
        <v>0</v>
      </c>
      <c r="BV157" s="45">
        <f t="shared" si="169"/>
        <v>0</v>
      </c>
      <c r="BW157" s="45">
        <f t="shared" si="169"/>
        <v>0</v>
      </c>
      <c r="BX157" s="45">
        <f t="shared" si="169"/>
        <v>0</v>
      </c>
      <c r="BY157" s="45">
        <f t="shared" si="169"/>
        <v>456801.03</v>
      </c>
      <c r="BZ157" s="45">
        <f t="shared" si="169"/>
        <v>0</v>
      </c>
      <c r="CA157" s="45">
        <f t="shared" si="169"/>
        <v>0</v>
      </c>
      <c r="CB157" s="45">
        <f t="shared" si="169"/>
        <v>0</v>
      </c>
      <c r="CC157" s="45">
        <f t="shared" si="169"/>
        <v>0</v>
      </c>
      <c r="CD157" s="45">
        <f t="shared" si="169"/>
        <v>0</v>
      </c>
      <c r="CE157" s="45">
        <f t="shared" si="169"/>
        <v>0</v>
      </c>
      <c r="CF157" s="45">
        <f t="shared" si="169"/>
        <v>0</v>
      </c>
      <c r="CG157" s="45">
        <f t="shared" si="169"/>
        <v>0</v>
      </c>
      <c r="CH157" s="45">
        <f t="shared" si="169"/>
        <v>0</v>
      </c>
      <c r="CI157" s="45">
        <f t="shared" si="169"/>
        <v>254809.86</v>
      </c>
      <c r="CJ157" s="45">
        <f t="shared" si="169"/>
        <v>716527.94</v>
      </c>
      <c r="CK157" s="45">
        <f t="shared" si="169"/>
        <v>0</v>
      </c>
      <c r="CL157" s="45">
        <f t="shared" si="169"/>
        <v>0</v>
      </c>
      <c r="CM157" s="45">
        <f t="shared" si="169"/>
        <v>293859.11</v>
      </c>
      <c r="CN157" s="45">
        <f t="shared" si="169"/>
        <v>0</v>
      </c>
      <c r="CO157" s="45">
        <f t="shared" si="169"/>
        <v>0</v>
      </c>
      <c r="CP157" s="45">
        <f t="shared" si="169"/>
        <v>0</v>
      </c>
      <c r="CQ157" s="45">
        <f t="shared" si="169"/>
        <v>651747.19999999995</v>
      </c>
      <c r="CR157" s="45">
        <f t="shared" si="169"/>
        <v>0</v>
      </c>
      <c r="CS157" s="45">
        <f t="shared" si="169"/>
        <v>0</v>
      </c>
      <c r="CT157" s="45">
        <f t="shared" si="169"/>
        <v>0</v>
      </c>
      <c r="CU157" s="45">
        <f t="shared" si="169"/>
        <v>0</v>
      </c>
      <c r="CV157" s="45">
        <f t="shared" si="169"/>
        <v>0</v>
      </c>
      <c r="CW157" s="45">
        <f t="shared" si="169"/>
        <v>0</v>
      </c>
      <c r="CX157" s="45">
        <f t="shared" si="169"/>
        <v>0</v>
      </c>
      <c r="CY157" s="45">
        <f t="shared" si="169"/>
        <v>0</v>
      </c>
      <c r="CZ157" s="45">
        <f t="shared" si="169"/>
        <v>817843.66</v>
      </c>
      <c r="DA157" s="45">
        <f t="shared" si="169"/>
        <v>0</v>
      </c>
      <c r="DB157" s="45">
        <f t="shared" si="169"/>
        <v>0</v>
      </c>
      <c r="DC157" s="45">
        <f t="shared" si="169"/>
        <v>0</v>
      </c>
      <c r="DD157" s="45">
        <f t="shared" si="169"/>
        <v>0</v>
      </c>
      <c r="DE157" s="45">
        <f t="shared" si="169"/>
        <v>0</v>
      </c>
      <c r="DF157" s="45">
        <f t="shared" si="169"/>
        <v>6607435.7800000003</v>
      </c>
      <c r="DG157" s="45">
        <f t="shared" si="169"/>
        <v>0</v>
      </c>
      <c r="DH157" s="45">
        <f t="shared" si="169"/>
        <v>655798.63</v>
      </c>
      <c r="DI157" s="45">
        <f t="shared" si="169"/>
        <v>1411323.92</v>
      </c>
      <c r="DJ157" s="45">
        <f t="shared" si="169"/>
        <v>0</v>
      </c>
      <c r="DK157" s="45">
        <f t="shared" si="169"/>
        <v>0</v>
      </c>
      <c r="DL157" s="45">
        <f t="shared" si="169"/>
        <v>2740040.88</v>
      </c>
      <c r="DM157" s="45">
        <f t="shared" si="169"/>
        <v>0</v>
      </c>
      <c r="DN157" s="45">
        <f t="shared" si="169"/>
        <v>599129.68000000005</v>
      </c>
      <c r="DO157" s="45">
        <f t="shared" si="169"/>
        <v>1911150.93</v>
      </c>
      <c r="DP157" s="45">
        <f t="shared" si="169"/>
        <v>0</v>
      </c>
      <c r="DQ157" s="45">
        <f t="shared" si="169"/>
        <v>195260.86</v>
      </c>
      <c r="DR157" s="45">
        <f t="shared" si="169"/>
        <v>1088605.6299999999</v>
      </c>
      <c r="DS157" s="45">
        <f t="shared" si="169"/>
        <v>703262.6</v>
      </c>
      <c r="DT157" s="45">
        <f t="shared" si="169"/>
        <v>0</v>
      </c>
      <c r="DU157" s="45">
        <f t="shared" si="169"/>
        <v>0</v>
      </c>
      <c r="DV157" s="45">
        <f t="shared" si="169"/>
        <v>0</v>
      </c>
      <c r="DW157" s="45">
        <f t="shared" si="169"/>
        <v>0</v>
      </c>
      <c r="DX157" s="45">
        <f t="shared" si="169"/>
        <v>0</v>
      </c>
      <c r="DY157" s="45">
        <f t="shared" si="169"/>
        <v>0</v>
      </c>
      <c r="DZ157" s="45">
        <f t="shared" si="169"/>
        <v>0</v>
      </c>
      <c r="EA157" s="45">
        <f t="shared" ref="EA157:FX157" si="170">ROUND(IF((AND((EA100&lt;=459),(EA136&lt;=EA12)))=TRUE(),0,+EA153+EA155),2)</f>
        <v>218040.74</v>
      </c>
      <c r="EB157" s="45">
        <f t="shared" si="170"/>
        <v>195176.09</v>
      </c>
      <c r="EC157" s="45">
        <f t="shared" si="170"/>
        <v>0</v>
      </c>
      <c r="ED157" s="45">
        <f t="shared" si="170"/>
        <v>0</v>
      </c>
      <c r="EE157" s="45">
        <f t="shared" si="170"/>
        <v>0</v>
      </c>
      <c r="EF157" s="45">
        <f t="shared" si="170"/>
        <v>927725.12</v>
      </c>
      <c r="EG157" s="45">
        <f t="shared" si="170"/>
        <v>0</v>
      </c>
      <c r="EH157" s="45">
        <f t="shared" si="170"/>
        <v>0</v>
      </c>
      <c r="EI157" s="45">
        <f t="shared" si="170"/>
        <v>11784327.890000001</v>
      </c>
      <c r="EJ157" s="45">
        <f t="shared" si="170"/>
        <v>0</v>
      </c>
      <c r="EK157" s="45">
        <f t="shared" si="170"/>
        <v>0</v>
      </c>
      <c r="EL157" s="45">
        <f t="shared" si="170"/>
        <v>0</v>
      </c>
      <c r="EM157" s="45">
        <f t="shared" si="170"/>
        <v>282437.02</v>
      </c>
      <c r="EN157" s="45">
        <f t="shared" si="170"/>
        <v>724553.17</v>
      </c>
      <c r="EO157" s="45">
        <f t="shared" si="170"/>
        <v>0</v>
      </c>
      <c r="EP157" s="45">
        <f t="shared" si="170"/>
        <v>0</v>
      </c>
      <c r="EQ157" s="45">
        <f t="shared" si="170"/>
        <v>0</v>
      </c>
      <c r="ER157" s="45">
        <f t="shared" si="170"/>
        <v>0</v>
      </c>
      <c r="ES157" s="45">
        <f t="shared" si="170"/>
        <v>0</v>
      </c>
      <c r="ET157" s="45">
        <f t="shared" si="170"/>
        <v>0</v>
      </c>
      <c r="EU157" s="45">
        <f t="shared" si="170"/>
        <v>816043.82</v>
      </c>
      <c r="EV157" s="45">
        <f t="shared" si="170"/>
        <v>0</v>
      </c>
      <c r="EW157" s="45">
        <f t="shared" si="170"/>
        <v>0</v>
      </c>
      <c r="EX157" s="45">
        <f t="shared" si="170"/>
        <v>0</v>
      </c>
      <c r="EY157" s="45">
        <f t="shared" si="170"/>
        <v>398159.32</v>
      </c>
      <c r="EZ157" s="45">
        <f t="shared" si="170"/>
        <v>0</v>
      </c>
      <c r="FA157" s="45">
        <f t="shared" si="170"/>
        <v>0</v>
      </c>
      <c r="FB157" s="45">
        <f t="shared" si="170"/>
        <v>0</v>
      </c>
      <c r="FC157" s="45">
        <f t="shared" si="170"/>
        <v>0</v>
      </c>
      <c r="FD157" s="45">
        <f t="shared" si="170"/>
        <v>0</v>
      </c>
      <c r="FE157" s="45">
        <f t="shared" si="170"/>
        <v>0</v>
      </c>
      <c r="FF157" s="45">
        <f t="shared" si="170"/>
        <v>0</v>
      </c>
      <c r="FG157" s="45">
        <f t="shared" si="170"/>
        <v>0</v>
      </c>
      <c r="FH157" s="45">
        <f t="shared" si="170"/>
        <v>0</v>
      </c>
      <c r="FI157" s="45">
        <f t="shared" si="170"/>
        <v>767118.57</v>
      </c>
      <c r="FJ157" s="45">
        <f t="shared" si="170"/>
        <v>0</v>
      </c>
      <c r="FK157" s="45">
        <f t="shared" si="170"/>
        <v>789852.18</v>
      </c>
      <c r="FL157" s="45">
        <f t="shared" si="170"/>
        <v>0</v>
      </c>
      <c r="FM157" s="45">
        <f t="shared" si="170"/>
        <v>0</v>
      </c>
      <c r="FN157" s="45">
        <f t="shared" si="170"/>
        <v>12312886.08</v>
      </c>
      <c r="FO157" s="45">
        <f t="shared" si="170"/>
        <v>364779.12</v>
      </c>
      <c r="FP157" s="45">
        <f t="shared" si="170"/>
        <v>1401135.97</v>
      </c>
      <c r="FQ157" s="45">
        <f t="shared" si="170"/>
        <v>344475.84</v>
      </c>
      <c r="FR157" s="45">
        <f t="shared" si="170"/>
        <v>0</v>
      </c>
      <c r="FS157" s="45">
        <f t="shared" si="170"/>
        <v>0</v>
      </c>
      <c r="FT157" s="46">
        <f t="shared" si="170"/>
        <v>0</v>
      </c>
      <c r="FU157" s="45">
        <f t="shared" si="170"/>
        <v>511706.34</v>
      </c>
      <c r="FV157" s="45">
        <f t="shared" si="170"/>
        <v>299142.73</v>
      </c>
      <c r="FW157" s="45">
        <f t="shared" si="170"/>
        <v>0</v>
      </c>
      <c r="FX157" s="45">
        <f t="shared" si="170"/>
        <v>0</v>
      </c>
      <c r="FY157" s="45"/>
      <c r="FZ157" s="45"/>
      <c r="GA157" s="45"/>
      <c r="GB157" s="45"/>
      <c r="GC157" s="45"/>
      <c r="GD157" s="45"/>
      <c r="GE157" s="5"/>
      <c r="GF157" s="5"/>
      <c r="GG157" s="5"/>
      <c r="GH157" s="5"/>
      <c r="GI157" s="5"/>
      <c r="GJ157" s="5"/>
      <c r="GK157" s="5"/>
      <c r="GL157" s="5"/>
      <c r="GM157" s="5"/>
    </row>
    <row r="158" spans="1:195" x14ac:dyDescent="0.2">
      <c r="A158" s="8"/>
      <c r="B158" s="2" t="s">
        <v>465</v>
      </c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6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6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5"/>
      <c r="GF158" s="5"/>
      <c r="GG158" s="5"/>
      <c r="GH158" s="5"/>
      <c r="GI158" s="5"/>
      <c r="GJ158" s="5"/>
      <c r="GK158" s="5"/>
      <c r="GL158" s="5"/>
      <c r="GM158" s="5"/>
    </row>
    <row r="159" spans="1:195" x14ac:dyDescent="0.2">
      <c r="A159" s="3" t="s">
        <v>466</v>
      </c>
      <c r="B159" s="2" t="s">
        <v>467</v>
      </c>
      <c r="C159" s="45">
        <f>MAX(C147,C149,C157)</f>
        <v>5022488.47</v>
      </c>
      <c r="D159" s="45">
        <f t="shared" ref="D159:BO159" si="171">MAX(D147,D149,D157)</f>
        <v>13077351.52</v>
      </c>
      <c r="E159" s="45">
        <f t="shared" si="171"/>
        <v>7928848.3799999999</v>
      </c>
      <c r="F159" s="45">
        <f t="shared" si="171"/>
        <v>4809902.91</v>
      </c>
      <c r="G159" s="45">
        <f t="shared" si="171"/>
        <v>271770.12</v>
      </c>
      <c r="H159" s="45">
        <f t="shared" si="171"/>
        <v>183776.13</v>
      </c>
      <c r="I159" s="45">
        <f t="shared" si="171"/>
        <v>9052730.9399999995</v>
      </c>
      <c r="J159" s="45">
        <f t="shared" si="171"/>
        <v>1358165.13</v>
      </c>
      <c r="K159" s="45">
        <f t="shared" si="171"/>
        <v>176124.82</v>
      </c>
      <c r="L159" s="45">
        <f t="shared" si="171"/>
        <v>1505794.26</v>
      </c>
      <c r="M159" s="45">
        <f t="shared" si="171"/>
        <v>1904274.3</v>
      </c>
      <c r="N159" s="45">
        <f t="shared" si="171"/>
        <v>10326677.109999999</v>
      </c>
      <c r="O159" s="45">
        <f t="shared" si="171"/>
        <v>2451670.46</v>
      </c>
      <c r="P159" s="45">
        <f t="shared" si="171"/>
        <v>136333.51999999999</v>
      </c>
      <c r="Q159" s="45">
        <f t="shared" si="171"/>
        <v>27559132.940000001</v>
      </c>
      <c r="R159" s="45">
        <f t="shared" si="171"/>
        <v>213676.22</v>
      </c>
      <c r="S159" s="45">
        <f t="shared" si="171"/>
        <v>519851.67</v>
      </c>
      <c r="T159" s="45">
        <f t="shared" si="171"/>
        <v>73011.899999999994</v>
      </c>
      <c r="U159" s="45">
        <f t="shared" si="171"/>
        <v>40818.589999999997</v>
      </c>
      <c r="V159" s="45">
        <f t="shared" si="171"/>
        <v>164953.62</v>
      </c>
      <c r="W159" s="46">
        <f t="shared" si="171"/>
        <v>109452.49</v>
      </c>
      <c r="X159" s="45">
        <f t="shared" si="171"/>
        <v>34344.370000000003</v>
      </c>
      <c r="Y159" s="45">
        <f t="shared" si="171"/>
        <v>380100.52</v>
      </c>
      <c r="Z159" s="45">
        <f t="shared" si="171"/>
        <v>163945.38</v>
      </c>
      <c r="AA159" s="45">
        <f t="shared" si="171"/>
        <v>8340498.9100000001</v>
      </c>
      <c r="AB159" s="45">
        <f t="shared" si="171"/>
        <v>4689854.84</v>
      </c>
      <c r="AC159" s="45">
        <f t="shared" si="171"/>
        <v>264326.98</v>
      </c>
      <c r="AD159" s="45">
        <f t="shared" si="171"/>
        <v>312221.3</v>
      </c>
      <c r="AE159" s="45">
        <f t="shared" si="171"/>
        <v>56957.8</v>
      </c>
      <c r="AF159" s="45">
        <f t="shared" si="171"/>
        <v>101814.73</v>
      </c>
      <c r="AG159" s="45">
        <f t="shared" si="171"/>
        <v>205313.41</v>
      </c>
      <c r="AH159" s="45">
        <f t="shared" si="171"/>
        <v>459784.93</v>
      </c>
      <c r="AI159" s="45">
        <f t="shared" si="171"/>
        <v>154817.65</v>
      </c>
      <c r="AJ159" s="45">
        <f t="shared" si="171"/>
        <v>179337.3</v>
      </c>
      <c r="AK159" s="45">
        <f t="shared" si="171"/>
        <v>207548.06</v>
      </c>
      <c r="AL159" s="45">
        <f t="shared" si="171"/>
        <v>226150.76</v>
      </c>
      <c r="AM159" s="45">
        <f t="shared" si="171"/>
        <v>309358.52</v>
      </c>
      <c r="AN159" s="45">
        <f t="shared" si="171"/>
        <v>147972.01</v>
      </c>
      <c r="AO159" s="45">
        <f t="shared" si="171"/>
        <v>1677673</v>
      </c>
      <c r="AP159" s="45">
        <f t="shared" si="171"/>
        <v>65510953.299999997</v>
      </c>
      <c r="AQ159" s="45">
        <f t="shared" si="171"/>
        <v>111581.96</v>
      </c>
      <c r="AR159" s="45">
        <f t="shared" si="171"/>
        <v>5784944.2199999997</v>
      </c>
      <c r="AS159" s="45">
        <f t="shared" si="171"/>
        <v>2019118.41</v>
      </c>
      <c r="AT159" s="45">
        <f t="shared" si="171"/>
        <v>342459.8</v>
      </c>
      <c r="AU159" s="45">
        <f t="shared" si="171"/>
        <v>120535.36</v>
      </c>
      <c r="AV159" s="45">
        <f t="shared" si="171"/>
        <v>131691.09</v>
      </c>
      <c r="AW159" s="45">
        <f t="shared" si="171"/>
        <v>45669.8</v>
      </c>
      <c r="AX159" s="45">
        <f t="shared" si="171"/>
        <v>22360.69</v>
      </c>
      <c r="AY159" s="45">
        <f t="shared" si="171"/>
        <v>209591.73</v>
      </c>
      <c r="AZ159" s="45">
        <f t="shared" si="171"/>
        <v>7779116.7400000002</v>
      </c>
      <c r="BA159" s="45">
        <f t="shared" si="171"/>
        <v>2296518.12</v>
      </c>
      <c r="BB159" s="45">
        <f t="shared" si="171"/>
        <v>2162605.0099999998</v>
      </c>
      <c r="BC159" s="45">
        <f t="shared" si="171"/>
        <v>13780444.91</v>
      </c>
      <c r="BD159" s="45">
        <f t="shared" si="171"/>
        <v>563622.01</v>
      </c>
      <c r="BE159" s="45">
        <f t="shared" si="171"/>
        <v>350387.31</v>
      </c>
      <c r="BF159" s="45">
        <f t="shared" si="171"/>
        <v>2169529.02</v>
      </c>
      <c r="BG159" s="45">
        <f t="shared" si="171"/>
        <v>515849.85</v>
      </c>
      <c r="BH159" s="45">
        <f t="shared" si="171"/>
        <v>144857.24</v>
      </c>
      <c r="BI159" s="45">
        <f t="shared" si="171"/>
        <v>184578.49</v>
      </c>
      <c r="BJ159" s="45">
        <f t="shared" si="171"/>
        <v>412704.31</v>
      </c>
      <c r="BK159" s="45">
        <f t="shared" si="171"/>
        <v>3826341.49</v>
      </c>
      <c r="BL159" s="45">
        <f t="shared" si="171"/>
        <v>126441.87</v>
      </c>
      <c r="BM159" s="45">
        <f t="shared" si="171"/>
        <v>201322.56</v>
      </c>
      <c r="BN159" s="45">
        <f t="shared" si="171"/>
        <v>1454055.07</v>
      </c>
      <c r="BO159" s="45">
        <f t="shared" si="171"/>
        <v>588915.73</v>
      </c>
      <c r="BP159" s="45">
        <f t="shared" ref="BP159:EA159" si="172">MAX(BP147,BP149,BP157)</f>
        <v>123699.53</v>
      </c>
      <c r="BQ159" s="45">
        <f t="shared" si="172"/>
        <v>1859776.22</v>
      </c>
      <c r="BR159" s="45">
        <f t="shared" si="172"/>
        <v>1760951.55</v>
      </c>
      <c r="BS159" s="45">
        <f t="shared" si="172"/>
        <v>379317.48</v>
      </c>
      <c r="BT159" s="45">
        <f t="shared" si="172"/>
        <v>101515.54</v>
      </c>
      <c r="BU159" s="45">
        <f t="shared" si="172"/>
        <v>129747.82</v>
      </c>
      <c r="BV159" s="45">
        <f t="shared" si="172"/>
        <v>300579.13</v>
      </c>
      <c r="BW159" s="45">
        <f t="shared" si="172"/>
        <v>380654.33</v>
      </c>
      <c r="BX159" s="45">
        <f t="shared" si="172"/>
        <v>26350.98</v>
      </c>
      <c r="BY159" s="45">
        <f t="shared" si="172"/>
        <v>456801.03</v>
      </c>
      <c r="BZ159" s="45">
        <f t="shared" si="172"/>
        <v>122244.95</v>
      </c>
      <c r="CA159" s="45">
        <f t="shared" si="172"/>
        <v>128855.56</v>
      </c>
      <c r="CB159" s="45">
        <f t="shared" si="172"/>
        <v>19941137.949999999</v>
      </c>
      <c r="CC159" s="45">
        <f t="shared" si="172"/>
        <v>85083.79</v>
      </c>
      <c r="CD159" s="45">
        <f t="shared" si="172"/>
        <v>40166.74</v>
      </c>
      <c r="CE159" s="45">
        <f t="shared" si="172"/>
        <v>90692.1</v>
      </c>
      <c r="CF159" s="45">
        <f t="shared" si="172"/>
        <v>56942.11</v>
      </c>
      <c r="CG159" s="45">
        <f t="shared" si="172"/>
        <v>73163.63</v>
      </c>
      <c r="CH159" s="45">
        <f t="shared" si="172"/>
        <v>117426.75</v>
      </c>
      <c r="CI159" s="45">
        <f t="shared" si="172"/>
        <v>254809.86</v>
      </c>
      <c r="CJ159" s="45">
        <f t="shared" si="172"/>
        <v>716527.94</v>
      </c>
      <c r="CK159" s="45">
        <f t="shared" si="172"/>
        <v>1111343.8600000001</v>
      </c>
      <c r="CL159" s="45">
        <f t="shared" si="172"/>
        <v>251258.86</v>
      </c>
      <c r="CM159" s="45">
        <f t="shared" si="172"/>
        <v>293859.11</v>
      </c>
      <c r="CN159" s="45">
        <f t="shared" si="172"/>
        <v>5981839.6100000003</v>
      </c>
      <c r="CO159" s="45">
        <f t="shared" si="172"/>
        <v>4061613.57</v>
      </c>
      <c r="CP159" s="45">
        <f t="shared" si="172"/>
        <v>357729.32</v>
      </c>
      <c r="CQ159" s="45">
        <f t="shared" si="172"/>
        <v>651747.19999999995</v>
      </c>
      <c r="CR159" s="45">
        <f t="shared" si="172"/>
        <v>101786.48</v>
      </c>
      <c r="CS159" s="45">
        <f t="shared" si="172"/>
        <v>122206.47</v>
      </c>
      <c r="CT159" s="45">
        <f t="shared" si="172"/>
        <v>40523.25</v>
      </c>
      <c r="CU159" s="45">
        <f t="shared" si="172"/>
        <v>66553.62</v>
      </c>
      <c r="CV159" s="45">
        <f t="shared" si="172"/>
        <v>31025.5</v>
      </c>
      <c r="CW159" s="45">
        <f t="shared" si="172"/>
        <v>90740.6</v>
      </c>
      <c r="CX159" s="45">
        <f t="shared" si="172"/>
        <v>166156.42000000001</v>
      </c>
      <c r="CY159" s="45">
        <f t="shared" si="172"/>
        <v>47541.1</v>
      </c>
      <c r="CZ159" s="45">
        <f t="shared" si="172"/>
        <v>817843.66</v>
      </c>
      <c r="DA159" s="45">
        <f t="shared" si="172"/>
        <v>71267.17</v>
      </c>
      <c r="DB159" s="45">
        <f t="shared" si="172"/>
        <v>68916.45</v>
      </c>
      <c r="DC159" s="45">
        <f t="shared" si="172"/>
        <v>58470.91</v>
      </c>
      <c r="DD159" s="45">
        <f t="shared" si="172"/>
        <v>74564</v>
      </c>
      <c r="DE159" s="45">
        <f t="shared" si="172"/>
        <v>115187.13</v>
      </c>
      <c r="DF159" s="45">
        <f t="shared" si="172"/>
        <v>6607435.7800000003</v>
      </c>
      <c r="DG159" s="45">
        <f t="shared" si="172"/>
        <v>57179.72</v>
      </c>
      <c r="DH159" s="45">
        <f t="shared" si="172"/>
        <v>655798.63</v>
      </c>
      <c r="DI159" s="45">
        <f t="shared" si="172"/>
        <v>1411323.92</v>
      </c>
      <c r="DJ159" s="45">
        <f t="shared" si="172"/>
        <v>237947.39</v>
      </c>
      <c r="DK159" s="45">
        <f t="shared" si="172"/>
        <v>169994.38</v>
      </c>
      <c r="DL159" s="45">
        <f t="shared" si="172"/>
        <v>2740040.88</v>
      </c>
      <c r="DM159" s="45">
        <f t="shared" si="172"/>
        <v>133529.94</v>
      </c>
      <c r="DN159" s="45">
        <f t="shared" si="172"/>
        <v>599129.68000000005</v>
      </c>
      <c r="DO159" s="45">
        <f t="shared" si="172"/>
        <v>1911150.93</v>
      </c>
      <c r="DP159" s="45">
        <f t="shared" si="172"/>
        <v>78477.570000000007</v>
      </c>
      <c r="DQ159" s="45">
        <f t="shared" si="172"/>
        <v>195260.86</v>
      </c>
      <c r="DR159" s="45">
        <f t="shared" si="172"/>
        <v>1088605.6299999999</v>
      </c>
      <c r="DS159" s="45">
        <f t="shared" si="172"/>
        <v>703262.6</v>
      </c>
      <c r="DT159" s="45">
        <f t="shared" si="172"/>
        <v>132223.73000000001</v>
      </c>
      <c r="DU159" s="45">
        <f t="shared" si="172"/>
        <v>154006.85</v>
      </c>
      <c r="DV159" s="45">
        <f t="shared" si="172"/>
        <v>121820.94</v>
      </c>
      <c r="DW159" s="45">
        <f t="shared" si="172"/>
        <v>139939.29999999999</v>
      </c>
      <c r="DX159" s="45">
        <f t="shared" si="172"/>
        <v>69394.27</v>
      </c>
      <c r="DY159" s="45">
        <f t="shared" si="172"/>
        <v>94650.25</v>
      </c>
      <c r="DZ159" s="45">
        <f t="shared" si="172"/>
        <v>252615.4</v>
      </c>
      <c r="EA159" s="45">
        <f t="shared" si="172"/>
        <v>218040.74</v>
      </c>
      <c r="EB159" s="45">
        <f t="shared" ref="EB159:FX159" si="173">MAX(EB147,EB149,EB157)</f>
        <v>195176.09</v>
      </c>
      <c r="EC159" s="45">
        <f t="shared" si="173"/>
        <v>105959.64</v>
      </c>
      <c r="ED159" s="45">
        <f t="shared" si="173"/>
        <v>115136.44</v>
      </c>
      <c r="EE159" s="45">
        <f t="shared" si="173"/>
        <v>142816.41</v>
      </c>
      <c r="EF159" s="45">
        <f t="shared" si="173"/>
        <v>927725.12</v>
      </c>
      <c r="EG159" s="45">
        <f t="shared" si="173"/>
        <v>176903.09</v>
      </c>
      <c r="EH159" s="45">
        <f t="shared" si="173"/>
        <v>112145.42</v>
      </c>
      <c r="EI159" s="45">
        <f t="shared" si="173"/>
        <v>11784327.890000001</v>
      </c>
      <c r="EJ159" s="45">
        <f t="shared" si="173"/>
        <v>2582340.36</v>
      </c>
      <c r="EK159" s="45">
        <f t="shared" si="173"/>
        <v>172043.7</v>
      </c>
      <c r="EL159" s="45">
        <f t="shared" si="173"/>
        <v>118541.81</v>
      </c>
      <c r="EM159" s="45">
        <f t="shared" si="173"/>
        <v>282437.02</v>
      </c>
      <c r="EN159" s="45">
        <f t="shared" si="173"/>
        <v>724553.17</v>
      </c>
      <c r="EO159" s="45">
        <f t="shared" si="173"/>
        <v>114412.49</v>
      </c>
      <c r="EP159" s="45">
        <f t="shared" si="173"/>
        <v>128995.22</v>
      </c>
      <c r="EQ159" s="45">
        <f t="shared" si="173"/>
        <v>299132.07</v>
      </c>
      <c r="ER159" s="45">
        <f t="shared" si="173"/>
        <v>130303.44</v>
      </c>
      <c r="ES159" s="45">
        <f t="shared" si="173"/>
        <v>133249.81</v>
      </c>
      <c r="ET159" s="45">
        <f t="shared" si="173"/>
        <v>151349.51999999999</v>
      </c>
      <c r="EU159" s="45">
        <f t="shared" si="173"/>
        <v>816043.82</v>
      </c>
      <c r="EV159" s="45">
        <f t="shared" si="173"/>
        <v>47579.06</v>
      </c>
      <c r="EW159" s="45">
        <f t="shared" si="173"/>
        <v>201494.83</v>
      </c>
      <c r="EX159" s="45">
        <f t="shared" si="173"/>
        <v>158839.89000000001</v>
      </c>
      <c r="EY159" s="45">
        <f t="shared" si="173"/>
        <v>398159.32</v>
      </c>
      <c r="EZ159" s="45">
        <f t="shared" si="173"/>
        <v>75441.91</v>
      </c>
      <c r="FA159" s="45">
        <f t="shared" si="173"/>
        <v>860614.8</v>
      </c>
      <c r="FB159" s="45">
        <f t="shared" si="173"/>
        <v>206428.74</v>
      </c>
      <c r="FC159" s="45">
        <f t="shared" si="173"/>
        <v>638446.18999999994</v>
      </c>
      <c r="FD159" s="45">
        <f t="shared" si="173"/>
        <v>120072.47</v>
      </c>
      <c r="FE159" s="45">
        <f t="shared" si="173"/>
        <v>72160.429999999993</v>
      </c>
      <c r="FF159" s="45">
        <f t="shared" si="173"/>
        <v>85855.67</v>
      </c>
      <c r="FG159" s="45">
        <f t="shared" si="173"/>
        <v>63970.17</v>
      </c>
      <c r="FH159" s="45">
        <f t="shared" si="173"/>
        <v>40020.49</v>
      </c>
      <c r="FI159" s="45">
        <f t="shared" si="173"/>
        <v>767118.57</v>
      </c>
      <c r="FJ159" s="45">
        <f t="shared" si="173"/>
        <v>448699.86</v>
      </c>
      <c r="FK159" s="45">
        <f t="shared" si="173"/>
        <v>789852.18</v>
      </c>
      <c r="FL159" s="45">
        <f t="shared" si="173"/>
        <v>529838.13</v>
      </c>
      <c r="FM159" s="45">
        <f t="shared" si="173"/>
        <v>685866.84</v>
      </c>
      <c r="FN159" s="45">
        <f t="shared" si="173"/>
        <v>12312886.08</v>
      </c>
      <c r="FO159" s="45">
        <f t="shared" si="173"/>
        <v>364779.12</v>
      </c>
      <c r="FP159" s="45">
        <f t="shared" si="173"/>
        <v>1401135.97</v>
      </c>
      <c r="FQ159" s="45">
        <f t="shared" si="173"/>
        <v>344475.84</v>
      </c>
      <c r="FR159" s="45">
        <f t="shared" si="173"/>
        <v>65197.36</v>
      </c>
      <c r="FS159" s="45">
        <f t="shared" si="173"/>
        <v>31603.68</v>
      </c>
      <c r="FT159" s="46">
        <f t="shared" si="173"/>
        <v>57390.87</v>
      </c>
      <c r="FU159" s="45">
        <f t="shared" si="173"/>
        <v>511706.34</v>
      </c>
      <c r="FV159" s="45">
        <f t="shared" si="173"/>
        <v>299142.73</v>
      </c>
      <c r="FW159" s="45">
        <f t="shared" si="173"/>
        <v>100297.56</v>
      </c>
      <c r="FX159" s="45">
        <f t="shared" si="173"/>
        <v>19014.650000000001</v>
      </c>
      <c r="FY159" s="45"/>
      <c r="FZ159" s="45">
        <f>SUM(C159:FX159)</f>
        <v>316067153.01000011</v>
      </c>
      <c r="GA159" s="45"/>
      <c r="GB159" s="45"/>
      <c r="GC159" s="45"/>
      <c r="GD159" s="45"/>
      <c r="GE159" s="5"/>
      <c r="GF159" s="5"/>
      <c r="GG159" s="5"/>
      <c r="GH159" s="5"/>
      <c r="GI159" s="5"/>
      <c r="GJ159" s="5"/>
      <c r="GK159" s="5"/>
      <c r="GL159" s="5"/>
      <c r="GM159" s="5"/>
    </row>
    <row r="160" spans="1:195" x14ac:dyDescent="0.2">
      <c r="A160" s="8"/>
      <c r="B160" s="2" t="s">
        <v>468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20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20"/>
      <c r="FU160" s="119"/>
      <c r="FV160" s="119"/>
      <c r="FW160" s="119"/>
      <c r="FX160" s="119"/>
      <c r="FY160" s="45"/>
      <c r="FZ160" s="45"/>
      <c r="GA160" s="45"/>
      <c r="GB160" s="45"/>
      <c r="GC160" s="45"/>
      <c r="GD160" s="45"/>
      <c r="GE160" s="5"/>
      <c r="GF160" s="5"/>
      <c r="GG160" s="5"/>
      <c r="GH160" s="5"/>
      <c r="GI160" s="5"/>
      <c r="GJ160" s="5"/>
      <c r="GK160" s="5"/>
      <c r="GL160" s="5"/>
      <c r="GM160" s="5"/>
    </row>
    <row r="161" spans="1:217" x14ac:dyDescent="0.2">
      <c r="A161" s="3" t="s">
        <v>392</v>
      </c>
      <c r="B161" s="2" t="s">
        <v>392</v>
      </c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45"/>
      <c r="FZ161" s="45"/>
      <c r="GA161" s="45"/>
      <c r="GB161" s="45"/>
      <c r="GC161" s="45"/>
      <c r="GD161" s="45"/>
      <c r="GE161" s="5"/>
      <c r="GF161" s="5"/>
      <c r="GG161" s="5"/>
      <c r="GH161" s="5"/>
      <c r="GI161" s="5"/>
      <c r="GJ161" s="5"/>
      <c r="GK161" s="5"/>
      <c r="GL161" s="5"/>
      <c r="GM161" s="5"/>
    </row>
    <row r="162" spans="1:217" ht="15.75" x14ac:dyDescent="0.25">
      <c r="A162" s="3"/>
      <c r="B162" s="43" t="s">
        <v>469</v>
      </c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19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19"/>
      <c r="FU162" s="5"/>
      <c r="FV162" s="5"/>
      <c r="FW162" s="5"/>
      <c r="FX162" s="5"/>
      <c r="FY162" s="113"/>
      <c r="FZ162" s="13"/>
      <c r="GA162" s="13"/>
      <c r="GB162" s="45"/>
      <c r="GC162" s="45"/>
      <c r="GD162" s="45"/>
      <c r="GE162" s="5"/>
      <c r="GF162" s="5"/>
      <c r="GG162" s="5"/>
      <c r="GH162" s="5"/>
      <c r="GI162" s="5"/>
      <c r="GJ162" s="5"/>
      <c r="GK162" s="5"/>
      <c r="GL162" s="5"/>
      <c r="GM162" s="5"/>
    </row>
    <row r="163" spans="1:217" x14ac:dyDescent="0.2">
      <c r="A163" s="3" t="s">
        <v>470</v>
      </c>
      <c r="B163" s="2" t="s">
        <v>471</v>
      </c>
      <c r="C163" s="24">
        <f t="shared" ref="C163:BN163" si="174">C7+C26</f>
        <v>2111</v>
      </c>
      <c r="D163" s="24">
        <f t="shared" si="174"/>
        <v>2540</v>
      </c>
      <c r="E163" s="24">
        <f t="shared" si="174"/>
        <v>0</v>
      </c>
      <c r="F163" s="24">
        <f t="shared" si="174"/>
        <v>0</v>
      </c>
      <c r="G163" s="24">
        <f t="shared" si="174"/>
        <v>0</v>
      </c>
      <c r="H163" s="24">
        <f t="shared" si="174"/>
        <v>0</v>
      </c>
      <c r="I163" s="24">
        <f t="shared" si="174"/>
        <v>0</v>
      </c>
      <c r="J163" s="24">
        <f t="shared" si="174"/>
        <v>0</v>
      </c>
      <c r="K163" s="24">
        <f t="shared" si="174"/>
        <v>0</v>
      </c>
      <c r="L163" s="24">
        <f t="shared" si="174"/>
        <v>0</v>
      </c>
      <c r="M163" s="24">
        <f t="shared" si="174"/>
        <v>0</v>
      </c>
      <c r="N163" s="24">
        <f t="shared" si="174"/>
        <v>0</v>
      </c>
      <c r="O163" s="24">
        <f t="shared" si="174"/>
        <v>0</v>
      </c>
      <c r="P163" s="24">
        <f t="shared" si="174"/>
        <v>0</v>
      </c>
      <c r="Q163" s="24">
        <f t="shared" si="174"/>
        <v>0</v>
      </c>
      <c r="R163" s="24">
        <f t="shared" si="174"/>
        <v>127</v>
      </c>
      <c r="S163" s="24">
        <f t="shared" si="174"/>
        <v>3</v>
      </c>
      <c r="T163" s="24">
        <f t="shared" si="174"/>
        <v>0</v>
      </c>
      <c r="U163" s="24">
        <f t="shared" si="174"/>
        <v>0</v>
      </c>
      <c r="V163" s="24">
        <f t="shared" si="174"/>
        <v>0</v>
      </c>
      <c r="W163" s="121">
        <f t="shared" si="174"/>
        <v>71</v>
      </c>
      <c r="X163" s="24">
        <f t="shared" si="174"/>
        <v>0</v>
      </c>
      <c r="Y163" s="24">
        <f t="shared" si="174"/>
        <v>0</v>
      </c>
      <c r="Z163" s="24">
        <f t="shared" si="174"/>
        <v>0</v>
      </c>
      <c r="AA163" s="24">
        <f t="shared" si="174"/>
        <v>0</v>
      </c>
      <c r="AB163" s="24">
        <f t="shared" si="174"/>
        <v>119</v>
      </c>
      <c r="AC163" s="24">
        <f t="shared" si="174"/>
        <v>0</v>
      </c>
      <c r="AD163" s="24">
        <f t="shared" si="174"/>
        <v>0</v>
      </c>
      <c r="AE163" s="24">
        <f t="shared" si="174"/>
        <v>0</v>
      </c>
      <c r="AF163" s="24">
        <f t="shared" si="174"/>
        <v>0</v>
      </c>
      <c r="AG163" s="24">
        <f t="shared" si="174"/>
        <v>0</v>
      </c>
      <c r="AH163" s="24">
        <f t="shared" si="174"/>
        <v>0</v>
      </c>
      <c r="AI163" s="24">
        <f t="shared" si="174"/>
        <v>0</v>
      </c>
      <c r="AJ163" s="24">
        <f t="shared" si="174"/>
        <v>0</v>
      </c>
      <c r="AK163" s="24">
        <f t="shared" si="174"/>
        <v>0</v>
      </c>
      <c r="AL163" s="24">
        <f t="shared" si="174"/>
        <v>0</v>
      </c>
      <c r="AM163" s="24">
        <f t="shared" si="174"/>
        <v>0</v>
      </c>
      <c r="AN163" s="24">
        <f t="shared" si="174"/>
        <v>0</v>
      </c>
      <c r="AO163" s="24">
        <f t="shared" si="174"/>
        <v>0</v>
      </c>
      <c r="AP163" s="24">
        <f t="shared" si="174"/>
        <v>125</v>
      </c>
      <c r="AQ163" s="24">
        <f t="shared" si="174"/>
        <v>3</v>
      </c>
      <c r="AR163" s="24">
        <f t="shared" si="174"/>
        <v>3148.5</v>
      </c>
      <c r="AS163" s="24">
        <f t="shared" si="174"/>
        <v>0</v>
      </c>
      <c r="AT163" s="24">
        <f t="shared" si="174"/>
        <v>0</v>
      </c>
      <c r="AU163" s="24">
        <f t="shared" si="174"/>
        <v>0</v>
      </c>
      <c r="AV163" s="24">
        <f t="shared" si="174"/>
        <v>0</v>
      </c>
      <c r="AW163" s="24">
        <f t="shared" si="174"/>
        <v>0</v>
      </c>
      <c r="AX163" s="24">
        <f t="shared" si="174"/>
        <v>0</v>
      </c>
      <c r="AY163" s="24">
        <f t="shared" si="174"/>
        <v>0</v>
      </c>
      <c r="AZ163" s="24">
        <f t="shared" si="174"/>
        <v>0</v>
      </c>
      <c r="BA163" s="24">
        <f t="shared" si="174"/>
        <v>0</v>
      </c>
      <c r="BB163" s="24">
        <f t="shared" si="174"/>
        <v>0</v>
      </c>
      <c r="BC163" s="24">
        <f t="shared" si="174"/>
        <v>229</v>
      </c>
      <c r="BD163" s="24">
        <f t="shared" si="174"/>
        <v>0</v>
      </c>
      <c r="BE163" s="24">
        <f t="shared" si="174"/>
        <v>0</v>
      </c>
      <c r="BF163" s="24">
        <f t="shared" si="174"/>
        <v>293.5</v>
      </c>
      <c r="BG163" s="24">
        <f t="shared" si="174"/>
        <v>0</v>
      </c>
      <c r="BH163" s="24">
        <f t="shared" si="174"/>
        <v>0</v>
      </c>
      <c r="BI163" s="24">
        <f t="shared" si="174"/>
        <v>0</v>
      </c>
      <c r="BJ163" s="24">
        <f t="shared" si="174"/>
        <v>0</v>
      </c>
      <c r="BK163" s="24">
        <f t="shared" si="174"/>
        <v>3938.5</v>
      </c>
      <c r="BL163" s="24">
        <f t="shared" si="174"/>
        <v>2.5</v>
      </c>
      <c r="BM163" s="24">
        <f t="shared" si="174"/>
        <v>0</v>
      </c>
      <c r="BN163" s="24">
        <f t="shared" si="174"/>
        <v>0</v>
      </c>
      <c r="BO163" s="24">
        <f t="shared" ref="BO163:DZ163" si="175">BO7+BO26</f>
        <v>0</v>
      </c>
      <c r="BP163" s="24">
        <f t="shared" si="175"/>
        <v>0</v>
      </c>
      <c r="BQ163" s="24">
        <f t="shared" si="175"/>
        <v>0</v>
      </c>
      <c r="BR163" s="24">
        <f t="shared" si="175"/>
        <v>0</v>
      </c>
      <c r="BS163" s="24">
        <f t="shared" si="175"/>
        <v>0</v>
      </c>
      <c r="BT163" s="24">
        <f t="shared" si="175"/>
        <v>0</v>
      </c>
      <c r="BU163" s="24">
        <f t="shared" si="175"/>
        <v>0</v>
      </c>
      <c r="BV163" s="24">
        <f t="shared" si="175"/>
        <v>0</v>
      </c>
      <c r="BW163" s="24">
        <f t="shared" si="175"/>
        <v>0</v>
      </c>
      <c r="BX163" s="24">
        <f t="shared" si="175"/>
        <v>0</v>
      </c>
      <c r="BY163" s="24">
        <f t="shared" si="175"/>
        <v>0</v>
      </c>
      <c r="BZ163" s="24">
        <f t="shared" si="175"/>
        <v>0</v>
      </c>
      <c r="CA163" s="24">
        <f t="shared" si="175"/>
        <v>0</v>
      </c>
      <c r="CB163" s="24">
        <f t="shared" si="175"/>
        <v>264</v>
      </c>
      <c r="CC163" s="24">
        <f t="shared" si="175"/>
        <v>0</v>
      </c>
      <c r="CD163" s="24">
        <f t="shared" si="175"/>
        <v>0</v>
      </c>
      <c r="CE163" s="24">
        <f t="shared" si="175"/>
        <v>0</v>
      </c>
      <c r="CF163" s="24">
        <f t="shared" si="175"/>
        <v>0</v>
      </c>
      <c r="CG163" s="24">
        <f t="shared" si="175"/>
        <v>0</v>
      </c>
      <c r="CH163" s="24">
        <f t="shared" si="175"/>
        <v>0</v>
      </c>
      <c r="CI163" s="24">
        <f t="shared" si="175"/>
        <v>0</v>
      </c>
      <c r="CJ163" s="24">
        <f t="shared" si="175"/>
        <v>0</v>
      </c>
      <c r="CK163" s="24">
        <f t="shared" si="175"/>
        <v>11.5</v>
      </c>
      <c r="CL163" s="24">
        <f t="shared" si="175"/>
        <v>2</v>
      </c>
      <c r="CM163" s="24">
        <f t="shared" si="175"/>
        <v>3</v>
      </c>
      <c r="CN163" s="24">
        <f t="shared" si="175"/>
        <v>645</v>
      </c>
      <c r="CO163" s="24">
        <f t="shared" si="175"/>
        <v>59.5</v>
      </c>
      <c r="CP163" s="24">
        <f t="shared" si="175"/>
        <v>0</v>
      </c>
      <c r="CQ163" s="24">
        <f t="shared" si="175"/>
        <v>0</v>
      </c>
      <c r="CR163" s="24">
        <f t="shared" si="175"/>
        <v>0</v>
      </c>
      <c r="CS163" s="24">
        <f t="shared" si="175"/>
        <v>0</v>
      </c>
      <c r="CT163" s="24">
        <f t="shared" si="175"/>
        <v>0</v>
      </c>
      <c r="CU163" s="24">
        <f t="shared" si="175"/>
        <v>426</v>
      </c>
      <c r="CV163" s="24">
        <f t="shared" si="175"/>
        <v>0</v>
      </c>
      <c r="CW163" s="24">
        <f t="shared" si="175"/>
        <v>0</v>
      </c>
      <c r="CX163" s="24">
        <f t="shared" si="175"/>
        <v>0</v>
      </c>
      <c r="CY163" s="24">
        <f t="shared" si="175"/>
        <v>66.5</v>
      </c>
      <c r="CZ163" s="24">
        <f t="shared" si="175"/>
        <v>0</v>
      </c>
      <c r="DA163" s="24">
        <f t="shared" si="175"/>
        <v>0</v>
      </c>
      <c r="DB163" s="24">
        <f t="shared" si="175"/>
        <v>0</v>
      </c>
      <c r="DC163" s="24">
        <f t="shared" si="175"/>
        <v>0</v>
      </c>
      <c r="DD163" s="24">
        <f t="shared" si="175"/>
        <v>0</v>
      </c>
      <c r="DE163" s="24">
        <f t="shared" si="175"/>
        <v>0</v>
      </c>
      <c r="DF163" s="24">
        <f t="shared" si="175"/>
        <v>0</v>
      </c>
      <c r="DG163" s="24">
        <f t="shared" si="175"/>
        <v>0</v>
      </c>
      <c r="DH163" s="24">
        <f t="shared" si="175"/>
        <v>0</v>
      </c>
      <c r="DI163" s="24">
        <f t="shared" si="175"/>
        <v>7.5</v>
      </c>
      <c r="DJ163" s="24">
        <f t="shared" si="175"/>
        <v>12</v>
      </c>
      <c r="DK163" s="24">
        <f t="shared" si="175"/>
        <v>2</v>
      </c>
      <c r="DL163" s="24">
        <f t="shared" si="175"/>
        <v>0</v>
      </c>
      <c r="DM163" s="24">
        <f t="shared" si="175"/>
        <v>0</v>
      </c>
      <c r="DN163" s="24">
        <f t="shared" si="175"/>
        <v>0</v>
      </c>
      <c r="DO163" s="24">
        <f t="shared" si="175"/>
        <v>0</v>
      </c>
      <c r="DP163" s="24">
        <f t="shared" si="175"/>
        <v>0</v>
      </c>
      <c r="DQ163" s="24">
        <f t="shared" si="175"/>
        <v>0</v>
      </c>
      <c r="DR163" s="24">
        <f t="shared" si="175"/>
        <v>0</v>
      </c>
      <c r="DS163" s="24">
        <f t="shared" si="175"/>
        <v>0</v>
      </c>
      <c r="DT163" s="24">
        <f t="shared" si="175"/>
        <v>0</v>
      </c>
      <c r="DU163" s="24">
        <f t="shared" si="175"/>
        <v>0</v>
      </c>
      <c r="DV163" s="24">
        <f t="shared" si="175"/>
        <v>0</v>
      </c>
      <c r="DW163" s="24">
        <f t="shared" si="175"/>
        <v>0</v>
      </c>
      <c r="DX163" s="24">
        <f t="shared" si="175"/>
        <v>0</v>
      </c>
      <c r="DY163" s="24">
        <f t="shared" si="175"/>
        <v>0</v>
      </c>
      <c r="DZ163" s="24">
        <f t="shared" si="175"/>
        <v>0</v>
      </c>
      <c r="EA163" s="24">
        <f t="shared" ref="EA163:FX163" si="176">EA7+EA26</f>
        <v>0</v>
      </c>
      <c r="EB163" s="24">
        <f t="shared" si="176"/>
        <v>0</v>
      </c>
      <c r="EC163" s="24">
        <f t="shared" si="176"/>
        <v>0</v>
      </c>
      <c r="ED163" s="24">
        <f t="shared" si="176"/>
        <v>0</v>
      </c>
      <c r="EE163" s="24">
        <f t="shared" si="176"/>
        <v>0</v>
      </c>
      <c r="EF163" s="24">
        <f t="shared" si="176"/>
        <v>0</v>
      </c>
      <c r="EG163" s="24">
        <f t="shared" si="176"/>
        <v>0</v>
      </c>
      <c r="EH163" s="24">
        <f t="shared" si="176"/>
        <v>0</v>
      </c>
      <c r="EI163" s="24">
        <f t="shared" si="176"/>
        <v>0</v>
      </c>
      <c r="EJ163" s="24">
        <f t="shared" si="176"/>
        <v>0</v>
      </c>
      <c r="EK163" s="24">
        <f t="shared" si="176"/>
        <v>0</v>
      </c>
      <c r="EL163" s="24">
        <f t="shared" si="176"/>
        <v>0</v>
      </c>
      <c r="EM163" s="24">
        <f t="shared" si="176"/>
        <v>0</v>
      </c>
      <c r="EN163" s="24">
        <f t="shared" si="176"/>
        <v>75</v>
      </c>
      <c r="EO163" s="24">
        <f t="shared" si="176"/>
        <v>0</v>
      </c>
      <c r="EP163" s="24">
        <f t="shared" si="176"/>
        <v>0</v>
      </c>
      <c r="EQ163" s="24">
        <f t="shared" si="176"/>
        <v>0</v>
      </c>
      <c r="ER163" s="24">
        <f t="shared" si="176"/>
        <v>0</v>
      </c>
      <c r="ES163" s="24">
        <f t="shared" si="176"/>
        <v>0</v>
      </c>
      <c r="ET163" s="24">
        <f t="shared" si="176"/>
        <v>0</v>
      </c>
      <c r="EU163" s="24">
        <f t="shared" si="176"/>
        <v>0</v>
      </c>
      <c r="EV163" s="24">
        <f t="shared" si="176"/>
        <v>0</v>
      </c>
      <c r="EW163" s="24">
        <f t="shared" si="176"/>
        <v>0</v>
      </c>
      <c r="EX163" s="24">
        <f t="shared" si="176"/>
        <v>0</v>
      </c>
      <c r="EY163" s="24">
        <f t="shared" si="176"/>
        <v>669</v>
      </c>
      <c r="EZ163" s="24">
        <f t="shared" si="176"/>
        <v>0</v>
      </c>
      <c r="FA163" s="24">
        <f t="shared" si="176"/>
        <v>0</v>
      </c>
      <c r="FB163" s="24">
        <f t="shared" si="176"/>
        <v>0</v>
      </c>
      <c r="FC163" s="24">
        <f t="shared" si="176"/>
        <v>0</v>
      </c>
      <c r="FD163" s="24">
        <f t="shared" si="176"/>
        <v>0</v>
      </c>
      <c r="FE163" s="24">
        <f t="shared" si="176"/>
        <v>0</v>
      </c>
      <c r="FF163" s="24">
        <f t="shared" si="176"/>
        <v>0</v>
      </c>
      <c r="FG163" s="24">
        <f t="shared" si="176"/>
        <v>0</v>
      </c>
      <c r="FH163" s="24">
        <f t="shared" si="176"/>
        <v>0</v>
      </c>
      <c r="FI163" s="24">
        <f t="shared" si="176"/>
        <v>0</v>
      </c>
      <c r="FJ163" s="24">
        <f t="shared" si="176"/>
        <v>0</v>
      </c>
      <c r="FK163" s="24">
        <f t="shared" si="176"/>
        <v>0</v>
      </c>
      <c r="FL163" s="24">
        <f t="shared" si="176"/>
        <v>0</v>
      </c>
      <c r="FM163" s="24">
        <f t="shared" si="176"/>
        <v>0</v>
      </c>
      <c r="FN163" s="24">
        <f t="shared" si="176"/>
        <v>96</v>
      </c>
      <c r="FO163" s="24">
        <f t="shared" si="176"/>
        <v>0</v>
      </c>
      <c r="FP163" s="24">
        <f t="shared" si="176"/>
        <v>0</v>
      </c>
      <c r="FQ163" s="24">
        <f t="shared" si="176"/>
        <v>0</v>
      </c>
      <c r="FR163" s="24">
        <f t="shared" si="176"/>
        <v>0</v>
      </c>
      <c r="FS163" s="24">
        <f t="shared" si="176"/>
        <v>0</v>
      </c>
      <c r="FT163" s="121">
        <f t="shared" si="176"/>
        <v>0</v>
      </c>
      <c r="FU163" s="24">
        <f t="shared" si="176"/>
        <v>0</v>
      </c>
      <c r="FV163" s="24">
        <f t="shared" si="176"/>
        <v>0</v>
      </c>
      <c r="FW163" s="24">
        <f t="shared" si="176"/>
        <v>0</v>
      </c>
      <c r="FX163" s="24">
        <f t="shared" si="176"/>
        <v>0</v>
      </c>
      <c r="FY163" s="122"/>
      <c r="FZ163" s="45">
        <f>SUM(C163:FX163)</f>
        <v>15050</v>
      </c>
      <c r="GA163" s="45"/>
      <c r="GB163" s="45"/>
      <c r="GC163" s="45"/>
      <c r="GD163" s="45"/>
      <c r="GE163" s="5"/>
      <c r="GF163" s="5"/>
      <c r="GG163" s="5"/>
      <c r="GH163" s="5"/>
      <c r="GI163" s="5"/>
      <c r="GJ163" s="5"/>
      <c r="GK163" s="5"/>
      <c r="GL163" s="5"/>
      <c r="GM163" s="5"/>
    </row>
    <row r="164" spans="1:217" x14ac:dyDescent="0.2">
      <c r="A164" s="3" t="s">
        <v>472</v>
      </c>
      <c r="B164" s="2" t="s">
        <v>473</v>
      </c>
      <c r="C164" s="5">
        <f>C33</f>
        <v>7180</v>
      </c>
      <c r="D164" s="5">
        <f t="shared" ref="D164:BO164" si="177">D33</f>
        <v>7180</v>
      </c>
      <c r="E164" s="5">
        <f t="shared" si="177"/>
        <v>7180</v>
      </c>
      <c r="F164" s="5">
        <f t="shared" si="177"/>
        <v>7180</v>
      </c>
      <c r="G164" s="5">
        <f t="shared" si="177"/>
        <v>7180</v>
      </c>
      <c r="H164" s="5">
        <f t="shared" si="177"/>
        <v>7180</v>
      </c>
      <c r="I164" s="5">
        <f t="shared" si="177"/>
        <v>7180</v>
      </c>
      <c r="J164" s="5">
        <f t="shared" si="177"/>
        <v>7180</v>
      </c>
      <c r="K164" s="5">
        <f t="shared" si="177"/>
        <v>7180</v>
      </c>
      <c r="L164" s="5">
        <f t="shared" si="177"/>
        <v>7180</v>
      </c>
      <c r="M164" s="5">
        <f t="shared" si="177"/>
        <v>7180</v>
      </c>
      <c r="N164" s="5">
        <f t="shared" si="177"/>
        <v>7180</v>
      </c>
      <c r="O164" s="5">
        <f t="shared" si="177"/>
        <v>7180</v>
      </c>
      <c r="P164" s="5">
        <f t="shared" si="177"/>
        <v>7180</v>
      </c>
      <c r="Q164" s="5">
        <f t="shared" si="177"/>
        <v>7180</v>
      </c>
      <c r="R164" s="5">
        <f t="shared" si="177"/>
        <v>7180</v>
      </c>
      <c r="S164" s="5">
        <f t="shared" si="177"/>
        <v>7180</v>
      </c>
      <c r="T164" s="5">
        <f t="shared" si="177"/>
        <v>7180</v>
      </c>
      <c r="U164" s="5">
        <f t="shared" si="177"/>
        <v>7180</v>
      </c>
      <c r="V164" s="5">
        <f t="shared" si="177"/>
        <v>7180</v>
      </c>
      <c r="W164" s="5">
        <f t="shared" si="177"/>
        <v>7180</v>
      </c>
      <c r="X164" s="5">
        <f t="shared" si="177"/>
        <v>7180</v>
      </c>
      <c r="Y164" s="5">
        <f t="shared" si="177"/>
        <v>7180</v>
      </c>
      <c r="Z164" s="5">
        <f t="shared" si="177"/>
        <v>7180</v>
      </c>
      <c r="AA164" s="5">
        <f t="shared" si="177"/>
        <v>7180</v>
      </c>
      <c r="AB164" s="5">
        <f t="shared" si="177"/>
        <v>7180</v>
      </c>
      <c r="AC164" s="5">
        <f t="shared" si="177"/>
        <v>7180</v>
      </c>
      <c r="AD164" s="5">
        <f t="shared" si="177"/>
        <v>7180</v>
      </c>
      <c r="AE164" s="5">
        <f t="shared" si="177"/>
        <v>7180</v>
      </c>
      <c r="AF164" s="5">
        <f t="shared" si="177"/>
        <v>7180</v>
      </c>
      <c r="AG164" s="5">
        <f t="shared" si="177"/>
        <v>7180</v>
      </c>
      <c r="AH164" s="5">
        <f t="shared" si="177"/>
        <v>7180</v>
      </c>
      <c r="AI164" s="5">
        <f t="shared" si="177"/>
        <v>7180</v>
      </c>
      <c r="AJ164" s="5">
        <f t="shared" si="177"/>
        <v>7180</v>
      </c>
      <c r="AK164" s="5">
        <f t="shared" si="177"/>
        <v>7180</v>
      </c>
      <c r="AL164" s="5">
        <f t="shared" si="177"/>
        <v>7180</v>
      </c>
      <c r="AM164" s="5">
        <f t="shared" si="177"/>
        <v>7180</v>
      </c>
      <c r="AN164" s="5">
        <f t="shared" si="177"/>
        <v>7180</v>
      </c>
      <c r="AO164" s="5">
        <f t="shared" si="177"/>
        <v>7180</v>
      </c>
      <c r="AP164" s="5">
        <f t="shared" si="177"/>
        <v>7180</v>
      </c>
      <c r="AQ164" s="5">
        <f t="shared" si="177"/>
        <v>7180</v>
      </c>
      <c r="AR164" s="5">
        <f t="shared" si="177"/>
        <v>7180</v>
      </c>
      <c r="AS164" s="5">
        <f t="shared" si="177"/>
        <v>7180</v>
      </c>
      <c r="AT164" s="5">
        <f t="shared" si="177"/>
        <v>7180</v>
      </c>
      <c r="AU164" s="5">
        <f t="shared" si="177"/>
        <v>7180</v>
      </c>
      <c r="AV164" s="5">
        <f t="shared" si="177"/>
        <v>7180</v>
      </c>
      <c r="AW164" s="5">
        <f t="shared" si="177"/>
        <v>7180</v>
      </c>
      <c r="AX164" s="5">
        <f t="shared" si="177"/>
        <v>7180</v>
      </c>
      <c r="AY164" s="5">
        <f t="shared" si="177"/>
        <v>7180</v>
      </c>
      <c r="AZ164" s="5">
        <f t="shared" si="177"/>
        <v>7180</v>
      </c>
      <c r="BA164" s="5">
        <f t="shared" si="177"/>
        <v>7180</v>
      </c>
      <c r="BB164" s="5">
        <f t="shared" si="177"/>
        <v>7180</v>
      </c>
      <c r="BC164" s="5">
        <f t="shared" si="177"/>
        <v>7180</v>
      </c>
      <c r="BD164" s="5">
        <f t="shared" si="177"/>
        <v>7180</v>
      </c>
      <c r="BE164" s="5">
        <f t="shared" si="177"/>
        <v>7180</v>
      </c>
      <c r="BF164" s="5">
        <f t="shared" si="177"/>
        <v>7180</v>
      </c>
      <c r="BG164" s="5">
        <f t="shared" si="177"/>
        <v>7180</v>
      </c>
      <c r="BH164" s="5">
        <f t="shared" si="177"/>
        <v>7180</v>
      </c>
      <c r="BI164" s="5">
        <f t="shared" si="177"/>
        <v>7180</v>
      </c>
      <c r="BJ164" s="5">
        <f t="shared" si="177"/>
        <v>7180</v>
      </c>
      <c r="BK164" s="5">
        <f t="shared" si="177"/>
        <v>7180</v>
      </c>
      <c r="BL164" s="5">
        <f t="shared" si="177"/>
        <v>7180</v>
      </c>
      <c r="BM164" s="5">
        <f t="shared" si="177"/>
        <v>7180</v>
      </c>
      <c r="BN164" s="5">
        <f t="shared" si="177"/>
        <v>7180</v>
      </c>
      <c r="BO164" s="5">
        <f t="shared" si="177"/>
        <v>7180</v>
      </c>
      <c r="BP164" s="5">
        <f t="shared" ref="BP164:EA164" si="178">BP33</f>
        <v>7180</v>
      </c>
      <c r="BQ164" s="5">
        <f t="shared" si="178"/>
        <v>7180</v>
      </c>
      <c r="BR164" s="5">
        <f t="shared" si="178"/>
        <v>7180</v>
      </c>
      <c r="BS164" s="5">
        <f t="shared" si="178"/>
        <v>7180</v>
      </c>
      <c r="BT164" s="5">
        <f t="shared" si="178"/>
        <v>7180</v>
      </c>
      <c r="BU164" s="5">
        <f t="shared" si="178"/>
        <v>7180</v>
      </c>
      <c r="BV164" s="5">
        <f t="shared" si="178"/>
        <v>7180</v>
      </c>
      <c r="BW164" s="5">
        <f t="shared" si="178"/>
        <v>7180</v>
      </c>
      <c r="BX164" s="5">
        <f t="shared" si="178"/>
        <v>7180</v>
      </c>
      <c r="BY164" s="5">
        <f t="shared" si="178"/>
        <v>7180</v>
      </c>
      <c r="BZ164" s="5">
        <f t="shared" si="178"/>
        <v>7180</v>
      </c>
      <c r="CA164" s="5">
        <f t="shared" si="178"/>
        <v>7180</v>
      </c>
      <c r="CB164" s="5">
        <f t="shared" si="178"/>
        <v>7180</v>
      </c>
      <c r="CC164" s="5">
        <f t="shared" si="178"/>
        <v>7180</v>
      </c>
      <c r="CD164" s="5">
        <f t="shared" si="178"/>
        <v>7180</v>
      </c>
      <c r="CE164" s="5">
        <f t="shared" si="178"/>
        <v>7180</v>
      </c>
      <c r="CF164" s="5">
        <f t="shared" si="178"/>
        <v>7180</v>
      </c>
      <c r="CG164" s="5">
        <f t="shared" si="178"/>
        <v>7180</v>
      </c>
      <c r="CH164" s="5">
        <f t="shared" si="178"/>
        <v>7180</v>
      </c>
      <c r="CI164" s="5">
        <f t="shared" si="178"/>
        <v>7180</v>
      </c>
      <c r="CJ164" s="5">
        <f t="shared" si="178"/>
        <v>7180</v>
      </c>
      <c r="CK164" s="5">
        <f t="shared" si="178"/>
        <v>7180</v>
      </c>
      <c r="CL164" s="5">
        <f t="shared" si="178"/>
        <v>7180</v>
      </c>
      <c r="CM164" s="5">
        <f t="shared" si="178"/>
        <v>7180</v>
      </c>
      <c r="CN164" s="5">
        <f t="shared" si="178"/>
        <v>7180</v>
      </c>
      <c r="CO164" s="5">
        <f t="shared" si="178"/>
        <v>7180</v>
      </c>
      <c r="CP164" s="5">
        <f t="shared" si="178"/>
        <v>7180</v>
      </c>
      <c r="CQ164" s="5">
        <f t="shared" si="178"/>
        <v>7180</v>
      </c>
      <c r="CR164" s="5">
        <f t="shared" si="178"/>
        <v>7180</v>
      </c>
      <c r="CS164" s="5">
        <f t="shared" si="178"/>
        <v>7180</v>
      </c>
      <c r="CT164" s="5">
        <f t="shared" si="178"/>
        <v>7180</v>
      </c>
      <c r="CU164" s="5">
        <f t="shared" si="178"/>
        <v>7180</v>
      </c>
      <c r="CV164" s="5">
        <f t="shared" si="178"/>
        <v>7180</v>
      </c>
      <c r="CW164" s="5">
        <f t="shared" si="178"/>
        <v>7180</v>
      </c>
      <c r="CX164" s="5">
        <f t="shared" si="178"/>
        <v>7180</v>
      </c>
      <c r="CY164" s="5">
        <f t="shared" si="178"/>
        <v>7180</v>
      </c>
      <c r="CZ164" s="5">
        <f t="shared" si="178"/>
        <v>7180</v>
      </c>
      <c r="DA164" s="5">
        <f t="shared" si="178"/>
        <v>7180</v>
      </c>
      <c r="DB164" s="5">
        <f t="shared" si="178"/>
        <v>7180</v>
      </c>
      <c r="DC164" s="5">
        <f t="shared" si="178"/>
        <v>7180</v>
      </c>
      <c r="DD164" s="5">
        <f t="shared" si="178"/>
        <v>7180</v>
      </c>
      <c r="DE164" s="5">
        <f t="shared" si="178"/>
        <v>7180</v>
      </c>
      <c r="DF164" s="5">
        <f t="shared" si="178"/>
        <v>7180</v>
      </c>
      <c r="DG164" s="5">
        <f t="shared" si="178"/>
        <v>7180</v>
      </c>
      <c r="DH164" s="5">
        <f t="shared" si="178"/>
        <v>7180</v>
      </c>
      <c r="DI164" s="5">
        <f t="shared" si="178"/>
        <v>7180</v>
      </c>
      <c r="DJ164" s="5">
        <f t="shared" si="178"/>
        <v>7180</v>
      </c>
      <c r="DK164" s="5">
        <f t="shared" si="178"/>
        <v>7180</v>
      </c>
      <c r="DL164" s="5">
        <f t="shared" si="178"/>
        <v>7180</v>
      </c>
      <c r="DM164" s="5">
        <f t="shared" si="178"/>
        <v>7180</v>
      </c>
      <c r="DN164" s="5">
        <f t="shared" si="178"/>
        <v>7180</v>
      </c>
      <c r="DO164" s="5">
        <f t="shared" si="178"/>
        <v>7180</v>
      </c>
      <c r="DP164" s="5">
        <f t="shared" si="178"/>
        <v>7180</v>
      </c>
      <c r="DQ164" s="5">
        <f t="shared" si="178"/>
        <v>7180</v>
      </c>
      <c r="DR164" s="5">
        <f t="shared" si="178"/>
        <v>7180</v>
      </c>
      <c r="DS164" s="5">
        <f t="shared" si="178"/>
        <v>7180</v>
      </c>
      <c r="DT164" s="5">
        <f t="shared" si="178"/>
        <v>7180</v>
      </c>
      <c r="DU164" s="5">
        <f t="shared" si="178"/>
        <v>7180</v>
      </c>
      <c r="DV164" s="5">
        <f t="shared" si="178"/>
        <v>7180</v>
      </c>
      <c r="DW164" s="5">
        <f t="shared" si="178"/>
        <v>7180</v>
      </c>
      <c r="DX164" s="5">
        <f t="shared" si="178"/>
        <v>7180</v>
      </c>
      <c r="DY164" s="5">
        <f t="shared" si="178"/>
        <v>7180</v>
      </c>
      <c r="DZ164" s="5">
        <f t="shared" si="178"/>
        <v>7180</v>
      </c>
      <c r="EA164" s="5">
        <f t="shared" si="178"/>
        <v>7180</v>
      </c>
      <c r="EB164" s="5">
        <f t="shared" ref="EB164:FX164" si="179">EB33</f>
        <v>7180</v>
      </c>
      <c r="EC164" s="5">
        <f t="shared" si="179"/>
        <v>7180</v>
      </c>
      <c r="ED164" s="5">
        <f t="shared" si="179"/>
        <v>7180</v>
      </c>
      <c r="EE164" s="5">
        <f t="shared" si="179"/>
        <v>7180</v>
      </c>
      <c r="EF164" s="5">
        <f t="shared" si="179"/>
        <v>7180</v>
      </c>
      <c r="EG164" s="5">
        <f t="shared" si="179"/>
        <v>7180</v>
      </c>
      <c r="EH164" s="5">
        <f t="shared" si="179"/>
        <v>7180</v>
      </c>
      <c r="EI164" s="5">
        <f t="shared" si="179"/>
        <v>7180</v>
      </c>
      <c r="EJ164" s="5">
        <f t="shared" si="179"/>
        <v>7180</v>
      </c>
      <c r="EK164" s="5">
        <f t="shared" si="179"/>
        <v>7180</v>
      </c>
      <c r="EL164" s="5">
        <f t="shared" si="179"/>
        <v>7180</v>
      </c>
      <c r="EM164" s="5">
        <f t="shared" si="179"/>
        <v>7180</v>
      </c>
      <c r="EN164" s="5">
        <f t="shared" si="179"/>
        <v>7180</v>
      </c>
      <c r="EO164" s="5">
        <f t="shared" si="179"/>
        <v>7180</v>
      </c>
      <c r="EP164" s="5">
        <f t="shared" si="179"/>
        <v>7180</v>
      </c>
      <c r="EQ164" s="5">
        <f t="shared" si="179"/>
        <v>7180</v>
      </c>
      <c r="ER164" s="5">
        <f t="shared" si="179"/>
        <v>7180</v>
      </c>
      <c r="ES164" s="5">
        <f t="shared" si="179"/>
        <v>7180</v>
      </c>
      <c r="ET164" s="5">
        <f t="shared" si="179"/>
        <v>7180</v>
      </c>
      <c r="EU164" s="5">
        <f t="shared" si="179"/>
        <v>7180</v>
      </c>
      <c r="EV164" s="5">
        <f t="shared" si="179"/>
        <v>7180</v>
      </c>
      <c r="EW164" s="5">
        <f t="shared" si="179"/>
        <v>7180</v>
      </c>
      <c r="EX164" s="5">
        <f t="shared" si="179"/>
        <v>7180</v>
      </c>
      <c r="EY164" s="5">
        <f t="shared" si="179"/>
        <v>7180</v>
      </c>
      <c r="EZ164" s="5">
        <f t="shared" si="179"/>
        <v>7180</v>
      </c>
      <c r="FA164" s="5">
        <f t="shared" si="179"/>
        <v>7180</v>
      </c>
      <c r="FB164" s="5">
        <f t="shared" si="179"/>
        <v>7180</v>
      </c>
      <c r="FC164" s="5">
        <f t="shared" si="179"/>
        <v>7180</v>
      </c>
      <c r="FD164" s="5">
        <f t="shared" si="179"/>
        <v>7180</v>
      </c>
      <c r="FE164" s="5">
        <f t="shared" si="179"/>
        <v>7180</v>
      </c>
      <c r="FF164" s="5">
        <f t="shared" si="179"/>
        <v>7180</v>
      </c>
      <c r="FG164" s="5">
        <f t="shared" si="179"/>
        <v>7180</v>
      </c>
      <c r="FH164" s="5">
        <f t="shared" si="179"/>
        <v>7180</v>
      </c>
      <c r="FI164" s="5">
        <f t="shared" si="179"/>
        <v>7180</v>
      </c>
      <c r="FJ164" s="5">
        <f t="shared" si="179"/>
        <v>7180</v>
      </c>
      <c r="FK164" s="5">
        <f t="shared" si="179"/>
        <v>7180</v>
      </c>
      <c r="FL164" s="5">
        <f t="shared" si="179"/>
        <v>7180</v>
      </c>
      <c r="FM164" s="5">
        <f t="shared" si="179"/>
        <v>7180</v>
      </c>
      <c r="FN164" s="5">
        <f t="shared" si="179"/>
        <v>7180</v>
      </c>
      <c r="FO164" s="5">
        <f t="shared" si="179"/>
        <v>7180</v>
      </c>
      <c r="FP164" s="5">
        <f t="shared" si="179"/>
        <v>7180</v>
      </c>
      <c r="FQ164" s="5">
        <f t="shared" si="179"/>
        <v>7180</v>
      </c>
      <c r="FR164" s="5">
        <f t="shared" si="179"/>
        <v>7180</v>
      </c>
      <c r="FS164" s="5">
        <f t="shared" si="179"/>
        <v>7180</v>
      </c>
      <c r="FT164" s="19">
        <f t="shared" si="179"/>
        <v>7180</v>
      </c>
      <c r="FU164" s="5">
        <f t="shared" si="179"/>
        <v>7180</v>
      </c>
      <c r="FV164" s="5">
        <f t="shared" si="179"/>
        <v>7180</v>
      </c>
      <c r="FW164" s="5">
        <f t="shared" si="179"/>
        <v>7180</v>
      </c>
      <c r="FX164" s="5">
        <f t="shared" si="179"/>
        <v>7180</v>
      </c>
      <c r="FY164" s="5"/>
      <c r="FZ164" s="5">
        <f>FZ32</f>
        <v>0</v>
      </c>
      <c r="GA164" s="5"/>
      <c r="GB164" s="13"/>
      <c r="GC164" s="13"/>
      <c r="GD164" s="13"/>
      <c r="GE164" s="38"/>
      <c r="GF164" s="38"/>
      <c r="GG164" s="5"/>
      <c r="GH164" s="5"/>
      <c r="GI164" s="5"/>
      <c r="GJ164" s="5"/>
      <c r="GK164" s="5"/>
      <c r="GL164" s="5"/>
      <c r="GM164" s="5"/>
    </row>
    <row r="165" spans="1:217" x14ac:dyDescent="0.2">
      <c r="A165" s="3" t="s">
        <v>474</v>
      </c>
      <c r="B165" s="2" t="s">
        <v>475</v>
      </c>
      <c r="C165" s="5">
        <f>ROUND(C164*C163,2)</f>
        <v>15156980</v>
      </c>
      <c r="D165" s="5">
        <f t="shared" ref="D165:BO165" si="180">ROUND(D164*D163,2)</f>
        <v>18237200</v>
      </c>
      <c r="E165" s="5">
        <f t="shared" si="180"/>
        <v>0</v>
      </c>
      <c r="F165" s="5">
        <f t="shared" si="180"/>
        <v>0</v>
      </c>
      <c r="G165" s="5">
        <f t="shared" si="180"/>
        <v>0</v>
      </c>
      <c r="H165" s="5">
        <f t="shared" si="180"/>
        <v>0</v>
      </c>
      <c r="I165" s="5">
        <f t="shared" si="180"/>
        <v>0</v>
      </c>
      <c r="J165" s="5">
        <f t="shared" si="180"/>
        <v>0</v>
      </c>
      <c r="K165" s="5">
        <f t="shared" si="180"/>
        <v>0</v>
      </c>
      <c r="L165" s="5">
        <f t="shared" si="180"/>
        <v>0</v>
      </c>
      <c r="M165" s="5">
        <f t="shared" si="180"/>
        <v>0</v>
      </c>
      <c r="N165" s="5">
        <f t="shared" si="180"/>
        <v>0</v>
      </c>
      <c r="O165" s="5">
        <f t="shared" si="180"/>
        <v>0</v>
      </c>
      <c r="P165" s="5">
        <f t="shared" si="180"/>
        <v>0</v>
      </c>
      <c r="Q165" s="5">
        <f t="shared" si="180"/>
        <v>0</v>
      </c>
      <c r="R165" s="5">
        <f t="shared" si="180"/>
        <v>911860</v>
      </c>
      <c r="S165" s="5">
        <f t="shared" si="180"/>
        <v>21540</v>
      </c>
      <c r="T165" s="5">
        <f t="shared" si="180"/>
        <v>0</v>
      </c>
      <c r="U165" s="5">
        <f t="shared" si="180"/>
        <v>0</v>
      </c>
      <c r="V165" s="5">
        <f t="shared" si="180"/>
        <v>0</v>
      </c>
      <c r="W165" s="19">
        <f t="shared" si="180"/>
        <v>509780</v>
      </c>
      <c r="X165" s="5">
        <f t="shared" si="180"/>
        <v>0</v>
      </c>
      <c r="Y165" s="5">
        <f t="shared" si="180"/>
        <v>0</v>
      </c>
      <c r="Z165" s="5">
        <f t="shared" si="180"/>
        <v>0</v>
      </c>
      <c r="AA165" s="5">
        <f t="shared" si="180"/>
        <v>0</v>
      </c>
      <c r="AB165" s="5">
        <f t="shared" si="180"/>
        <v>854420</v>
      </c>
      <c r="AC165" s="5">
        <f t="shared" si="180"/>
        <v>0</v>
      </c>
      <c r="AD165" s="5">
        <f t="shared" si="180"/>
        <v>0</v>
      </c>
      <c r="AE165" s="5">
        <f t="shared" si="180"/>
        <v>0</v>
      </c>
      <c r="AF165" s="5">
        <f t="shared" si="180"/>
        <v>0</v>
      </c>
      <c r="AG165" s="5">
        <f t="shared" si="180"/>
        <v>0</v>
      </c>
      <c r="AH165" s="5">
        <f t="shared" si="180"/>
        <v>0</v>
      </c>
      <c r="AI165" s="5">
        <f t="shared" si="180"/>
        <v>0</v>
      </c>
      <c r="AJ165" s="5">
        <f t="shared" si="180"/>
        <v>0</v>
      </c>
      <c r="AK165" s="5">
        <f t="shared" si="180"/>
        <v>0</v>
      </c>
      <c r="AL165" s="5">
        <f t="shared" si="180"/>
        <v>0</v>
      </c>
      <c r="AM165" s="5">
        <f t="shared" si="180"/>
        <v>0</v>
      </c>
      <c r="AN165" s="5">
        <f t="shared" si="180"/>
        <v>0</v>
      </c>
      <c r="AO165" s="5">
        <f t="shared" si="180"/>
        <v>0</v>
      </c>
      <c r="AP165" s="5">
        <f t="shared" si="180"/>
        <v>897500</v>
      </c>
      <c r="AQ165" s="5">
        <f t="shared" si="180"/>
        <v>21540</v>
      </c>
      <c r="AR165" s="5">
        <f t="shared" si="180"/>
        <v>22606230</v>
      </c>
      <c r="AS165" s="5">
        <f t="shared" si="180"/>
        <v>0</v>
      </c>
      <c r="AT165" s="5">
        <f t="shared" si="180"/>
        <v>0</v>
      </c>
      <c r="AU165" s="5">
        <f t="shared" si="180"/>
        <v>0</v>
      </c>
      <c r="AV165" s="5">
        <f t="shared" si="180"/>
        <v>0</v>
      </c>
      <c r="AW165" s="5">
        <f t="shared" si="180"/>
        <v>0</v>
      </c>
      <c r="AX165" s="5">
        <f t="shared" si="180"/>
        <v>0</v>
      </c>
      <c r="AY165" s="5">
        <f t="shared" si="180"/>
        <v>0</v>
      </c>
      <c r="AZ165" s="5">
        <f t="shared" si="180"/>
        <v>0</v>
      </c>
      <c r="BA165" s="5">
        <f t="shared" si="180"/>
        <v>0</v>
      </c>
      <c r="BB165" s="5">
        <f t="shared" si="180"/>
        <v>0</v>
      </c>
      <c r="BC165" s="5">
        <f t="shared" si="180"/>
        <v>1644220</v>
      </c>
      <c r="BD165" s="5">
        <f t="shared" si="180"/>
        <v>0</v>
      </c>
      <c r="BE165" s="5">
        <f t="shared" si="180"/>
        <v>0</v>
      </c>
      <c r="BF165" s="5">
        <f t="shared" si="180"/>
        <v>2107330</v>
      </c>
      <c r="BG165" s="5">
        <f t="shared" si="180"/>
        <v>0</v>
      </c>
      <c r="BH165" s="5">
        <f t="shared" si="180"/>
        <v>0</v>
      </c>
      <c r="BI165" s="5">
        <f t="shared" si="180"/>
        <v>0</v>
      </c>
      <c r="BJ165" s="5">
        <f t="shared" si="180"/>
        <v>0</v>
      </c>
      <c r="BK165" s="5">
        <f t="shared" si="180"/>
        <v>28278430</v>
      </c>
      <c r="BL165" s="5">
        <f t="shared" si="180"/>
        <v>17950</v>
      </c>
      <c r="BM165" s="5">
        <f t="shared" si="180"/>
        <v>0</v>
      </c>
      <c r="BN165" s="5">
        <f t="shared" si="180"/>
        <v>0</v>
      </c>
      <c r="BO165" s="5">
        <f t="shared" si="180"/>
        <v>0</v>
      </c>
      <c r="BP165" s="5">
        <f t="shared" ref="BP165:EA165" si="181">ROUND(BP164*BP163,2)</f>
        <v>0</v>
      </c>
      <c r="BQ165" s="5">
        <f t="shared" si="181"/>
        <v>0</v>
      </c>
      <c r="BR165" s="5">
        <f t="shared" si="181"/>
        <v>0</v>
      </c>
      <c r="BS165" s="5">
        <f t="shared" si="181"/>
        <v>0</v>
      </c>
      <c r="BT165" s="5">
        <f t="shared" si="181"/>
        <v>0</v>
      </c>
      <c r="BU165" s="5">
        <f t="shared" si="181"/>
        <v>0</v>
      </c>
      <c r="BV165" s="5">
        <f t="shared" si="181"/>
        <v>0</v>
      </c>
      <c r="BW165" s="5">
        <f t="shared" si="181"/>
        <v>0</v>
      </c>
      <c r="BX165" s="5">
        <f t="shared" si="181"/>
        <v>0</v>
      </c>
      <c r="BY165" s="5">
        <f t="shared" si="181"/>
        <v>0</v>
      </c>
      <c r="BZ165" s="5">
        <f t="shared" si="181"/>
        <v>0</v>
      </c>
      <c r="CA165" s="5">
        <f t="shared" si="181"/>
        <v>0</v>
      </c>
      <c r="CB165" s="5">
        <f t="shared" si="181"/>
        <v>1895520</v>
      </c>
      <c r="CC165" s="5">
        <f t="shared" si="181"/>
        <v>0</v>
      </c>
      <c r="CD165" s="5">
        <f t="shared" si="181"/>
        <v>0</v>
      </c>
      <c r="CE165" s="5">
        <f t="shared" si="181"/>
        <v>0</v>
      </c>
      <c r="CF165" s="5">
        <f t="shared" si="181"/>
        <v>0</v>
      </c>
      <c r="CG165" s="5">
        <f t="shared" si="181"/>
        <v>0</v>
      </c>
      <c r="CH165" s="5">
        <f t="shared" si="181"/>
        <v>0</v>
      </c>
      <c r="CI165" s="5">
        <f t="shared" si="181"/>
        <v>0</v>
      </c>
      <c r="CJ165" s="5">
        <f t="shared" si="181"/>
        <v>0</v>
      </c>
      <c r="CK165" s="5">
        <f t="shared" si="181"/>
        <v>82570</v>
      </c>
      <c r="CL165" s="5">
        <f t="shared" si="181"/>
        <v>14360</v>
      </c>
      <c r="CM165" s="5">
        <f t="shared" si="181"/>
        <v>21540</v>
      </c>
      <c r="CN165" s="5">
        <f t="shared" si="181"/>
        <v>4631100</v>
      </c>
      <c r="CO165" s="5">
        <f t="shared" si="181"/>
        <v>427210</v>
      </c>
      <c r="CP165" s="5">
        <f t="shared" si="181"/>
        <v>0</v>
      </c>
      <c r="CQ165" s="5">
        <f t="shared" si="181"/>
        <v>0</v>
      </c>
      <c r="CR165" s="5">
        <f t="shared" si="181"/>
        <v>0</v>
      </c>
      <c r="CS165" s="5">
        <f t="shared" si="181"/>
        <v>0</v>
      </c>
      <c r="CT165" s="5">
        <f t="shared" si="181"/>
        <v>0</v>
      </c>
      <c r="CU165" s="5">
        <f t="shared" si="181"/>
        <v>3058680</v>
      </c>
      <c r="CV165" s="5">
        <f t="shared" si="181"/>
        <v>0</v>
      </c>
      <c r="CW165" s="5">
        <f t="shared" si="181"/>
        <v>0</v>
      </c>
      <c r="CX165" s="5">
        <f t="shared" si="181"/>
        <v>0</v>
      </c>
      <c r="CY165" s="5">
        <f t="shared" si="181"/>
        <v>477470</v>
      </c>
      <c r="CZ165" s="5">
        <f t="shared" si="181"/>
        <v>0</v>
      </c>
      <c r="DA165" s="5">
        <f t="shared" si="181"/>
        <v>0</v>
      </c>
      <c r="DB165" s="5">
        <f t="shared" si="181"/>
        <v>0</v>
      </c>
      <c r="DC165" s="5">
        <f t="shared" si="181"/>
        <v>0</v>
      </c>
      <c r="DD165" s="5">
        <f t="shared" si="181"/>
        <v>0</v>
      </c>
      <c r="DE165" s="5">
        <f t="shared" si="181"/>
        <v>0</v>
      </c>
      <c r="DF165" s="5">
        <f t="shared" si="181"/>
        <v>0</v>
      </c>
      <c r="DG165" s="5">
        <f t="shared" si="181"/>
        <v>0</v>
      </c>
      <c r="DH165" s="5">
        <f t="shared" si="181"/>
        <v>0</v>
      </c>
      <c r="DI165" s="5">
        <f t="shared" si="181"/>
        <v>53850</v>
      </c>
      <c r="DJ165" s="5">
        <f t="shared" si="181"/>
        <v>86160</v>
      </c>
      <c r="DK165" s="5">
        <f t="shared" si="181"/>
        <v>14360</v>
      </c>
      <c r="DL165" s="5">
        <f t="shared" si="181"/>
        <v>0</v>
      </c>
      <c r="DM165" s="5">
        <f t="shared" si="181"/>
        <v>0</v>
      </c>
      <c r="DN165" s="5">
        <f t="shared" si="181"/>
        <v>0</v>
      </c>
      <c r="DO165" s="5">
        <f t="shared" si="181"/>
        <v>0</v>
      </c>
      <c r="DP165" s="5">
        <f t="shared" si="181"/>
        <v>0</v>
      </c>
      <c r="DQ165" s="5">
        <f t="shared" si="181"/>
        <v>0</v>
      </c>
      <c r="DR165" s="5">
        <f t="shared" si="181"/>
        <v>0</v>
      </c>
      <c r="DS165" s="5">
        <f t="shared" si="181"/>
        <v>0</v>
      </c>
      <c r="DT165" s="5">
        <f t="shared" si="181"/>
        <v>0</v>
      </c>
      <c r="DU165" s="5">
        <f t="shared" si="181"/>
        <v>0</v>
      </c>
      <c r="DV165" s="5">
        <f t="shared" si="181"/>
        <v>0</v>
      </c>
      <c r="DW165" s="5">
        <f t="shared" si="181"/>
        <v>0</v>
      </c>
      <c r="DX165" s="5">
        <f t="shared" si="181"/>
        <v>0</v>
      </c>
      <c r="DY165" s="5">
        <f t="shared" si="181"/>
        <v>0</v>
      </c>
      <c r="DZ165" s="5">
        <f t="shared" si="181"/>
        <v>0</v>
      </c>
      <c r="EA165" s="5">
        <f t="shared" si="181"/>
        <v>0</v>
      </c>
      <c r="EB165" s="5">
        <f t="shared" ref="EB165:FX165" si="182">ROUND(EB164*EB163,2)</f>
        <v>0</v>
      </c>
      <c r="EC165" s="5">
        <f t="shared" si="182"/>
        <v>0</v>
      </c>
      <c r="ED165" s="5">
        <f t="shared" si="182"/>
        <v>0</v>
      </c>
      <c r="EE165" s="5">
        <f t="shared" si="182"/>
        <v>0</v>
      </c>
      <c r="EF165" s="5">
        <f t="shared" si="182"/>
        <v>0</v>
      </c>
      <c r="EG165" s="5">
        <f t="shared" si="182"/>
        <v>0</v>
      </c>
      <c r="EH165" s="5">
        <f t="shared" si="182"/>
        <v>0</v>
      </c>
      <c r="EI165" s="5">
        <f t="shared" si="182"/>
        <v>0</v>
      </c>
      <c r="EJ165" s="5">
        <f t="shared" si="182"/>
        <v>0</v>
      </c>
      <c r="EK165" s="5">
        <f t="shared" si="182"/>
        <v>0</v>
      </c>
      <c r="EL165" s="5">
        <f t="shared" si="182"/>
        <v>0</v>
      </c>
      <c r="EM165" s="5">
        <f t="shared" si="182"/>
        <v>0</v>
      </c>
      <c r="EN165" s="5">
        <f t="shared" si="182"/>
        <v>538500</v>
      </c>
      <c r="EO165" s="5">
        <f t="shared" si="182"/>
        <v>0</v>
      </c>
      <c r="EP165" s="5">
        <f t="shared" si="182"/>
        <v>0</v>
      </c>
      <c r="EQ165" s="5">
        <f t="shared" si="182"/>
        <v>0</v>
      </c>
      <c r="ER165" s="5">
        <f t="shared" si="182"/>
        <v>0</v>
      </c>
      <c r="ES165" s="5">
        <f t="shared" si="182"/>
        <v>0</v>
      </c>
      <c r="ET165" s="5">
        <f t="shared" si="182"/>
        <v>0</v>
      </c>
      <c r="EU165" s="5">
        <f t="shared" si="182"/>
        <v>0</v>
      </c>
      <c r="EV165" s="5">
        <f t="shared" si="182"/>
        <v>0</v>
      </c>
      <c r="EW165" s="5">
        <f t="shared" si="182"/>
        <v>0</v>
      </c>
      <c r="EX165" s="5">
        <f t="shared" si="182"/>
        <v>0</v>
      </c>
      <c r="EY165" s="5">
        <f t="shared" si="182"/>
        <v>4803420</v>
      </c>
      <c r="EZ165" s="5">
        <f t="shared" si="182"/>
        <v>0</v>
      </c>
      <c r="FA165" s="5">
        <f t="shared" si="182"/>
        <v>0</v>
      </c>
      <c r="FB165" s="5">
        <f t="shared" si="182"/>
        <v>0</v>
      </c>
      <c r="FC165" s="5">
        <f t="shared" si="182"/>
        <v>0</v>
      </c>
      <c r="FD165" s="5">
        <f t="shared" si="182"/>
        <v>0</v>
      </c>
      <c r="FE165" s="5">
        <f t="shared" si="182"/>
        <v>0</v>
      </c>
      <c r="FF165" s="5">
        <f t="shared" si="182"/>
        <v>0</v>
      </c>
      <c r="FG165" s="5">
        <f t="shared" si="182"/>
        <v>0</v>
      </c>
      <c r="FH165" s="5">
        <f t="shared" si="182"/>
        <v>0</v>
      </c>
      <c r="FI165" s="5">
        <f t="shared" si="182"/>
        <v>0</v>
      </c>
      <c r="FJ165" s="5">
        <f t="shared" si="182"/>
        <v>0</v>
      </c>
      <c r="FK165" s="5">
        <f t="shared" si="182"/>
        <v>0</v>
      </c>
      <c r="FL165" s="5">
        <f t="shared" si="182"/>
        <v>0</v>
      </c>
      <c r="FM165" s="5">
        <f t="shared" si="182"/>
        <v>0</v>
      </c>
      <c r="FN165" s="5">
        <f t="shared" si="182"/>
        <v>689280</v>
      </c>
      <c r="FO165" s="5">
        <f t="shared" si="182"/>
        <v>0</v>
      </c>
      <c r="FP165" s="5">
        <f t="shared" si="182"/>
        <v>0</v>
      </c>
      <c r="FQ165" s="5">
        <f t="shared" si="182"/>
        <v>0</v>
      </c>
      <c r="FR165" s="5">
        <f t="shared" si="182"/>
        <v>0</v>
      </c>
      <c r="FS165" s="5">
        <f t="shared" si="182"/>
        <v>0</v>
      </c>
      <c r="FT165" s="19">
        <f t="shared" si="182"/>
        <v>0</v>
      </c>
      <c r="FU165" s="5">
        <f t="shared" si="182"/>
        <v>0</v>
      </c>
      <c r="FV165" s="5">
        <f t="shared" si="182"/>
        <v>0</v>
      </c>
      <c r="FW165" s="5">
        <f t="shared" si="182"/>
        <v>0</v>
      </c>
      <c r="FX165" s="5">
        <f t="shared" si="182"/>
        <v>0</v>
      </c>
      <c r="FY165" s="24">
        <v>0</v>
      </c>
      <c r="FZ165" s="45">
        <f>SUM(C165:FX165)</f>
        <v>108059000</v>
      </c>
      <c r="GA165" s="45"/>
      <c r="GB165" s="123"/>
      <c r="GC165" s="123"/>
      <c r="GD165" s="123"/>
      <c r="GE165" s="122"/>
      <c r="GF165" s="122"/>
      <c r="GG165" s="5"/>
      <c r="GH165" s="5"/>
      <c r="GI165" s="5"/>
      <c r="GJ165" s="5"/>
      <c r="GK165" s="5"/>
      <c r="GL165" s="5"/>
      <c r="GM165" s="5"/>
    </row>
    <row r="166" spans="1:217" x14ac:dyDescent="0.2">
      <c r="A166" s="3"/>
      <c r="B166" s="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19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19"/>
      <c r="FU166" s="5"/>
      <c r="FV166" s="5"/>
      <c r="FW166" s="5"/>
      <c r="FX166" s="5"/>
      <c r="FY166" s="5">
        <f>FY33</f>
        <v>0</v>
      </c>
      <c r="FZ166" s="45"/>
      <c r="GA166" s="45"/>
      <c r="GB166" s="45"/>
      <c r="GC166" s="45"/>
      <c r="GD166" s="45"/>
      <c r="GE166" s="5"/>
      <c r="GF166" s="5"/>
      <c r="GG166" s="5"/>
      <c r="GH166" s="5"/>
      <c r="GI166" s="5"/>
      <c r="GJ166" s="5"/>
      <c r="GK166" s="5"/>
      <c r="GL166" s="5"/>
      <c r="GM166" s="5"/>
    </row>
    <row r="167" spans="1:217" x14ac:dyDescent="0.2">
      <c r="A167" s="3" t="s">
        <v>476</v>
      </c>
      <c r="B167" s="2" t="s">
        <v>477</v>
      </c>
      <c r="C167" s="5">
        <f t="shared" ref="C167:BN167" si="183">C8+C28</f>
        <v>6</v>
      </c>
      <c r="D167" s="5">
        <f t="shared" si="183"/>
        <v>0</v>
      </c>
      <c r="E167" s="5">
        <f t="shared" si="183"/>
        <v>0</v>
      </c>
      <c r="F167" s="5">
        <f t="shared" si="183"/>
        <v>0</v>
      </c>
      <c r="G167" s="5">
        <f t="shared" si="183"/>
        <v>0</v>
      </c>
      <c r="H167" s="5">
        <f t="shared" si="183"/>
        <v>4</v>
      </c>
      <c r="I167" s="5">
        <f t="shared" si="183"/>
        <v>1</v>
      </c>
      <c r="J167" s="5">
        <f t="shared" si="183"/>
        <v>0</v>
      </c>
      <c r="K167" s="5">
        <f t="shared" si="183"/>
        <v>0</v>
      </c>
      <c r="L167" s="5">
        <f t="shared" si="183"/>
        <v>0</v>
      </c>
      <c r="M167" s="5">
        <f t="shared" si="183"/>
        <v>0</v>
      </c>
      <c r="N167" s="5">
        <f t="shared" si="183"/>
        <v>11</v>
      </c>
      <c r="O167" s="5">
        <f t="shared" si="183"/>
        <v>0</v>
      </c>
      <c r="P167" s="5">
        <f t="shared" si="183"/>
        <v>0</v>
      </c>
      <c r="Q167" s="5">
        <f t="shared" si="183"/>
        <v>131.5</v>
      </c>
      <c r="R167" s="5">
        <f t="shared" si="183"/>
        <v>0</v>
      </c>
      <c r="S167" s="5">
        <f t="shared" si="183"/>
        <v>0</v>
      </c>
      <c r="T167" s="5">
        <f t="shared" si="183"/>
        <v>0</v>
      </c>
      <c r="U167" s="5">
        <f t="shared" si="183"/>
        <v>0</v>
      </c>
      <c r="V167" s="5">
        <f t="shared" si="183"/>
        <v>0</v>
      </c>
      <c r="W167" s="5">
        <f t="shared" si="183"/>
        <v>0</v>
      </c>
      <c r="X167" s="5">
        <f t="shared" si="183"/>
        <v>0</v>
      </c>
      <c r="Y167" s="5">
        <f t="shared" si="183"/>
        <v>0</v>
      </c>
      <c r="Z167" s="5">
        <f t="shared" si="183"/>
        <v>0</v>
      </c>
      <c r="AA167" s="5">
        <f t="shared" si="183"/>
        <v>0</v>
      </c>
      <c r="AB167" s="5">
        <f t="shared" si="183"/>
        <v>3</v>
      </c>
      <c r="AC167" s="5">
        <f t="shared" si="183"/>
        <v>3</v>
      </c>
      <c r="AD167" s="5">
        <f t="shared" si="183"/>
        <v>0</v>
      </c>
      <c r="AE167" s="5">
        <f t="shared" si="183"/>
        <v>0</v>
      </c>
      <c r="AF167" s="5">
        <f t="shared" si="183"/>
        <v>0</v>
      </c>
      <c r="AG167" s="5">
        <f t="shared" si="183"/>
        <v>0</v>
      </c>
      <c r="AH167" s="5">
        <f t="shared" si="183"/>
        <v>0</v>
      </c>
      <c r="AI167" s="5">
        <f t="shared" si="183"/>
        <v>0</v>
      </c>
      <c r="AJ167" s="5">
        <f t="shared" si="183"/>
        <v>0</v>
      </c>
      <c r="AK167" s="5">
        <f t="shared" si="183"/>
        <v>0</v>
      </c>
      <c r="AL167" s="5">
        <f t="shared" si="183"/>
        <v>0</v>
      </c>
      <c r="AM167" s="5">
        <f t="shared" si="183"/>
        <v>0</v>
      </c>
      <c r="AN167" s="5">
        <f t="shared" si="183"/>
        <v>0</v>
      </c>
      <c r="AO167" s="5">
        <f t="shared" si="183"/>
        <v>4</v>
      </c>
      <c r="AP167" s="5">
        <f t="shared" si="183"/>
        <v>72.5</v>
      </c>
      <c r="AQ167" s="5">
        <f t="shared" si="183"/>
        <v>1</v>
      </c>
      <c r="AR167" s="5">
        <f t="shared" si="183"/>
        <v>0</v>
      </c>
      <c r="AS167" s="5">
        <f t="shared" si="183"/>
        <v>7</v>
      </c>
      <c r="AT167" s="5">
        <f t="shared" si="183"/>
        <v>7</v>
      </c>
      <c r="AU167" s="5">
        <f t="shared" si="183"/>
        <v>0</v>
      </c>
      <c r="AV167" s="5">
        <f t="shared" si="183"/>
        <v>0</v>
      </c>
      <c r="AW167" s="5">
        <f t="shared" si="183"/>
        <v>0</v>
      </c>
      <c r="AX167" s="5">
        <f t="shared" si="183"/>
        <v>0</v>
      </c>
      <c r="AY167" s="5">
        <f t="shared" si="183"/>
        <v>0</v>
      </c>
      <c r="AZ167" s="5">
        <f t="shared" si="183"/>
        <v>2.5</v>
      </c>
      <c r="BA167" s="5">
        <f t="shared" si="183"/>
        <v>0.5</v>
      </c>
      <c r="BB167" s="5">
        <f t="shared" si="183"/>
        <v>0</v>
      </c>
      <c r="BC167" s="5">
        <f t="shared" si="183"/>
        <v>12</v>
      </c>
      <c r="BD167" s="5">
        <f t="shared" si="183"/>
        <v>0</v>
      </c>
      <c r="BE167" s="5">
        <f t="shared" si="183"/>
        <v>0</v>
      </c>
      <c r="BF167" s="5">
        <f t="shared" si="183"/>
        <v>0</v>
      </c>
      <c r="BG167" s="5">
        <f t="shared" si="183"/>
        <v>0</v>
      </c>
      <c r="BH167" s="5">
        <f t="shared" si="183"/>
        <v>0</v>
      </c>
      <c r="BI167" s="5">
        <f t="shared" si="183"/>
        <v>0</v>
      </c>
      <c r="BJ167" s="5">
        <f t="shared" si="183"/>
        <v>0</v>
      </c>
      <c r="BK167" s="5">
        <f t="shared" si="183"/>
        <v>13.5</v>
      </c>
      <c r="BL167" s="5">
        <f t="shared" si="183"/>
        <v>9</v>
      </c>
      <c r="BM167" s="5">
        <f t="shared" si="183"/>
        <v>0</v>
      </c>
      <c r="BN167" s="5">
        <f t="shared" si="183"/>
        <v>0</v>
      </c>
      <c r="BO167" s="5">
        <f t="shared" ref="BO167:DZ167" si="184">BO8+BO28</f>
        <v>0</v>
      </c>
      <c r="BP167" s="5">
        <f t="shared" si="184"/>
        <v>0</v>
      </c>
      <c r="BQ167" s="5">
        <f t="shared" si="184"/>
        <v>0</v>
      </c>
      <c r="BR167" s="5">
        <f t="shared" si="184"/>
        <v>0</v>
      </c>
      <c r="BS167" s="5">
        <f t="shared" si="184"/>
        <v>0</v>
      </c>
      <c r="BT167" s="5">
        <f t="shared" si="184"/>
        <v>0</v>
      </c>
      <c r="BU167" s="5">
        <f t="shared" si="184"/>
        <v>0</v>
      </c>
      <c r="BV167" s="5">
        <f t="shared" si="184"/>
        <v>0</v>
      </c>
      <c r="BW167" s="5">
        <f t="shared" si="184"/>
        <v>0</v>
      </c>
      <c r="BX167" s="5">
        <f t="shared" si="184"/>
        <v>0</v>
      </c>
      <c r="BY167" s="5">
        <f t="shared" si="184"/>
        <v>0</v>
      </c>
      <c r="BZ167" s="5">
        <f t="shared" si="184"/>
        <v>0</v>
      </c>
      <c r="CA167" s="5">
        <f t="shared" si="184"/>
        <v>0</v>
      </c>
      <c r="CB167" s="5">
        <f t="shared" si="184"/>
        <v>37</v>
      </c>
      <c r="CC167" s="5">
        <f t="shared" si="184"/>
        <v>0</v>
      </c>
      <c r="CD167" s="5">
        <f t="shared" si="184"/>
        <v>0</v>
      </c>
      <c r="CE167" s="5">
        <f t="shared" si="184"/>
        <v>0</v>
      </c>
      <c r="CF167" s="5">
        <f t="shared" si="184"/>
        <v>0</v>
      </c>
      <c r="CG167" s="5">
        <f t="shared" si="184"/>
        <v>0</v>
      </c>
      <c r="CH167" s="5">
        <f t="shared" si="184"/>
        <v>0</v>
      </c>
      <c r="CI167" s="5">
        <f t="shared" si="184"/>
        <v>0</v>
      </c>
      <c r="CJ167" s="5">
        <f t="shared" si="184"/>
        <v>0</v>
      </c>
      <c r="CK167" s="5">
        <f t="shared" si="184"/>
        <v>0</v>
      </c>
      <c r="CL167" s="5">
        <f t="shared" si="184"/>
        <v>0</v>
      </c>
      <c r="CM167" s="5">
        <f t="shared" si="184"/>
        <v>0</v>
      </c>
      <c r="CN167" s="5">
        <f t="shared" si="184"/>
        <v>16</v>
      </c>
      <c r="CO167" s="5">
        <f t="shared" si="184"/>
        <v>14.5</v>
      </c>
      <c r="CP167" s="5">
        <f t="shared" si="184"/>
        <v>0</v>
      </c>
      <c r="CQ167" s="5">
        <f t="shared" si="184"/>
        <v>0</v>
      </c>
      <c r="CR167" s="5">
        <f t="shared" si="184"/>
        <v>0</v>
      </c>
      <c r="CS167" s="5">
        <f t="shared" si="184"/>
        <v>0</v>
      </c>
      <c r="CT167" s="5">
        <f t="shared" si="184"/>
        <v>0</v>
      </c>
      <c r="CU167" s="5">
        <f t="shared" si="184"/>
        <v>2</v>
      </c>
      <c r="CV167" s="5">
        <f t="shared" si="184"/>
        <v>0</v>
      </c>
      <c r="CW167" s="5">
        <f t="shared" si="184"/>
        <v>0</v>
      </c>
      <c r="CX167" s="5">
        <f t="shared" si="184"/>
        <v>0</v>
      </c>
      <c r="CY167" s="5">
        <f t="shared" si="184"/>
        <v>0</v>
      </c>
      <c r="CZ167" s="5">
        <f t="shared" si="184"/>
        <v>0</v>
      </c>
      <c r="DA167" s="5">
        <f t="shared" si="184"/>
        <v>0</v>
      </c>
      <c r="DB167" s="5">
        <f t="shared" si="184"/>
        <v>0</v>
      </c>
      <c r="DC167" s="5">
        <f t="shared" si="184"/>
        <v>0</v>
      </c>
      <c r="DD167" s="5">
        <f t="shared" si="184"/>
        <v>0</v>
      </c>
      <c r="DE167" s="5">
        <f t="shared" si="184"/>
        <v>0</v>
      </c>
      <c r="DF167" s="5">
        <f t="shared" si="184"/>
        <v>14.5</v>
      </c>
      <c r="DG167" s="5">
        <f t="shared" si="184"/>
        <v>0</v>
      </c>
      <c r="DH167" s="5">
        <f t="shared" si="184"/>
        <v>0</v>
      </c>
      <c r="DI167" s="5">
        <f t="shared" si="184"/>
        <v>0</v>
      </c>
      <c r="DJ167" s="5">
        <f t="shared" si="184"/>
        <v>0</v>
      </c>
      <c r="DK167" s="5">
        <f t="shared" si="184"/>
        <v>0</v>
      </c>
      <c r="DL167" s="5">
        <f t="shared" si="184"/>
        <v>0</v>
      </c>
      <c r="DM167" s="5">
        <f t="shared" si="184"/>
        <v>0</v>
      </c>
      <c r="DN167" s="5">
        <f t="shared" si="184"/>
        <v>0</v>
      </c>
      <c r="DO167" s="5">
        <f t="shared" si="184"/>
        <v>0</v>
      </c>
      <c r="DP167" s="5">
        <f t="shared" si="184"/>
        <v>0</v>
      </c>
      <c r="DQ167" s="5">
        <f t="shared" si="184"/>
        <v>0</v>
      </c>
      <c r="DR167" s="5">
        <f t="shared" si="184"/>
        <v>0</v>
      </c>
      <c r="DS167" s="5">
        <f t="shared" si="184"/>
        <v>0</v>
      </c>
      <c r="DT167" s="5">
        <f t="shared" si="184"/>
        <v>0</v>
      </c>
      <c r="DU167" s="5">
        <f t="shared" si="184"/>
        <v>0</v>
      </c>
      <c r="DV167" s="5">
        <f t="shared" si="184"/>
        <v>0</v>
      </c>
      <c r="DW167" s="5">
        <f t="shared" si="184"/>
        <v>0</v>
      </c>
      <c r="DX167" s="5">
        <f t="shared" si="184"/>
        <v>0</v>
      </c>
      <c r="DY167" s="5">
        <f t="shared" si="184"/>
        <v>0</v>
      </c>
      <c r="DZ167" s="5">
        <f t="shared" si="184"/>
        <v>4</v>
      </c>
      <c r="EA167" s="5">
        <f t="shared" ref="EA167:FX167" si="185">EA8+EA28</f>
        <v>0</v>
      </c>
      <c r="EB167" s="5">
        <f t="shared" si="185"/>
        <v>0</v>
      </c>
      <c r="EC167" s="5">
        <f t="shared" si="185"/>
        <v>0</v>
      </c>
      <c r="ED167" s="5">
        <f t="shared" si="185"/>
        <v>0</v>
      </c>
      <c r="EE167" s="5">
        <f t="shared" si="185"/>
        <v>4</v>
      </c>
      <c r="EF167" s="5">
        <f t="shared" si="185"/>
        <v>4</v>
      </c>
      <c r="EG167" s="5">
        <f t="shared" si="185"/>
        <v>0</v>
      </c>
      <c r="EH167" s="5">
        <f t="shared" si="185"/>
        <v>3</v>
      </c>
      <c r="EI167" s="5">
        <f t="shared" si="185"/>
        <v>0</v>
      </c>
      <c r="EJ167" s="5">
        <f t="shared" si="185"/>
        <v>0</v>
      </c>
      <c r="EK167" s="5">
        <f t="shared" si="185"/>
        <v>0</v>
      </c>
      <c r="EL167" s="5">
        <f t="shared" si="185"/>
        <v>0</v>
      </c>
      <c r="EM167" s="5">
        <f t="shared" si="185"/>
        <v>0</v>
      </c>
      <c r="EN167" s="5">
        <f t="shared" si="185"/>
        <v>0</v>
      </c>
      <c r="EO167" s="5">
        <f t="shared" si="185"/>
        <v>0</v>
      </c>
      <c r="EP167" s="5">
        <f t="shared" si="185"/>
        <v>0</v>
      </c>
      <c r="EQ167" s="5">
        <f t="shared" si="185"/>
        <v>0</v>
      </c>
      <c r="ER167" s="5">
        <f t="shared" si="185"/>
        <v>0</v>
      </c>
      <c r="ES167" s="5">
        <f t="shared" si="185"/>
        <v>0</v>
      </c>
      <c r="ET167" s="5">
        <f t="shared" si="185"/>
        <v>0</v>
      </c>
      <c r="EU167" s="5">
        <f t="shared" si="185"/>
        <v>0</v>
      </c>
      <c r="EV167" s="5">
        <f t="shared" si="185"/>
        <v>0</v>
      </c>
      <c r="EW167" s="5">
        <f t="shared" si="185"/>
        <v>0</v>
      </c>
      <c r="EX167" s="5">
        <f t="shared" si="185"/>
        <v>0</v>
      </c>
      <c r="EY167" s="5">
        <f t="shared" si="185"/>
        <v>0</v>
      </c>
      <c r="EZ167" s="5">
        <f t="shared" si="185"/>
        <v>0</v>
      </c>
      <c r="FA167" s="5">
        <f t="shared" si="185"/>
        <v>0</v>
      </c>
      <c r="FB167" s="5">
        <f t="shared" si="185"/>
        <v>0</v>
      </c>
      <c r="FC167" s="5">
        <f t="shared" si="185"/>
        <v>0</v>
      </c>
      <c r="FD167" s="5">
        <f t="shared" si="185"/>
        <v>0</v>
      </c>
      <c r="FE167" s="5">
        <f t="shared" si="185"/>
        <v>0</v>
      </c>
      <c r="FF167" s="5">
        <f t="shared" si="185"/>
        <v>0</v>
      </c>
      <c r="FG167" s="5">
        <f t="shared" si="185"/>
        <v>0</v>
      </c>
      <c r="FH167" s="5">
        <f t="shared" si="185"/>
        <v>0</v>
      </c>
      <c r="FI167" s="5">
        <f t="shared" si="185"/>
        <v>1</v>
      </c>
      <c r="FJ167" s="5">
        <f t="shared" si="185"/>
        <v>0</v>
      </c>
      <c r="FK167" s="5">
        <f t="shared" si="185"/>
        <v>0</v>
      </c>
      <c r="FL167" s="5">
        <f t="shared" si="185"/>
        <v>0</v>
      </c>
      <c r="FM167" s="5">
        <f t="shared" si="185"/>
        <v>0</v>
      </c>
      <c r="FN167" s="5">
        <f t="shared" si="185"/>
        <v>2</v>
      </c>
      <c r="FO167" s="5">
        <f t="shared" si="185"/>
        <v>0</v>
      </c>
      <c r="FP167" s="5">
        <f t="shared" si="185"/>
        <v>0</v>
      </c>
      <c r="FQ167" s="5">
        <f t="shared" si="185"/>
        <v>0</v>
      </c>
      <c r="FR167" s="5">
        <f t="shared" si="185"/>
        <v>0</v>
      </c>
      <c r="FS167" s="5">
        <f t="shared" si="185"/>
        <v>0</v>
      </c>
      <c r="FT167" s="19">
        <f t="shared" si="185"/>
        <v>0</v>
      </c>
      <c r="FU167" s="5">
        <f t="shared" si="185"/>
        <v>0</v>
      </c>
      <c r="FV167" s="5">
        <f t="shared" si="185"/>
        <v>0</v>
      </c>
      <c r="FW167" s="5">
        <f t="shared" si="185"/>
        <v>0</v>
      </c>
      <c r="FX167" s="5">
        <f t="shared" si="185"/>
        <v>0</v>
      </c>
      <c r="FY167" s="5">
        <f>ROUND(FY166*FY165,2)</f>
        <v>0</v>
      </c>
      <c r="FZ167" s="45">
        <f>SUM(C167:FX167)</f>
        <v>390.5</v>
      </c>
      <c r="GA167" s="45"/>
      <c r="GB167" s="45"/>
      <c r="GC167" s="45"/>
      <c r="GD167" s="45"/>
      <c r="GE167" s="5"/>
      <c r="GF167" s="5"/>
      <c r="GG167" s="5"/>
      <c r="GH167" s="5"/>
      <c r="GI167" s="5"/>
      <c r="GJ167" s="5"/>
      <c r="GK167" s="5"/>
      <c r="GL167" s="5"/>
      <c r="GM167" s="5"/>
    </row>
    <row r="168" spans="1:217" x14ac:dyDescent="0.2">
      <c r="A168" s="3" t="s">
        <v>478</v>
      </c>
      <c r="B168" s="2" t="s">
        <v>479</v>
      </c>
      <c r="C168" s="5">
        <f>C167*C164</f>
        <v>43080</v>
      </c>
      <c r="D168" s="5">
        <f t="shared" ref="D168:BO168" si="186">D167*D164</f>
        <v>0</v>
      </c>
      <c r="E168" s="5">
        <f t="shared" si="186"/>
        <v>0</v>
      </c>
      <c r="F168" s="5">
        <f t="shared" si="186"/>
        <v>0</v>
      </c>
      <c r="G168" s="5">
        <f t="shared" si="186"/>
        <v>0</v>
      </c>
      <c r="H168" s="5">
        <f t="shared" si="186"/>
        <v>28720</v>
      </c>
      <c r="I168" s="5">
        <f t="shared" si="186"/>
        <v>7180</v>
      </c>
      <c r="J168" s="5">
        <f t="shared" si="186"/>
        <v>0</v>
      </c>
      <c r="K168" s="5">
        <f t="shared" si="186"/>
        <v>0</v>
      </c>
      <c r="L168" s="5">
        <f t="shared" si="186"/>
        <v>0</v>
      </c>
      <c r="M168" s="5">
        <f t="shared" si="186"/>
        <v>0</v>
      </c>
      <c r="N168" s="5">
        <f t="shared" si="186"/>
        <v>78980</v>
      </c>
      <c r="O168" s="5">
        <f t="shared" si="186"/>
        <v>0</v>
      </c>
      <c r="P168" s="5">
        <f t="shared" si="186"/>
        <v>0</v>
      </c>
      <c r="Q168" s="5">
        <f t="shared" si="186"/>
        <v>944170</v>
      </c>
      <c r="R168" s="5">
        <f t="shared" si="186"/>
        <v>0</v>
      </c>
      <c r="S168" s="5">
        <f t="shared" si="186"/>
        <v>0</v>
      </c>
      <c r="T168" s="5">
        <f t="shared" si="186"/>
        <v>0</v>
      </c>
      <c r="U168" s="5">
        <f t="shared" si="186"/>
        <v>0</v>
      </c>
      <c r="V168" s="5">
        <f t="shared" si="186"/>
        <v>0</v>
      </c>
      <c r="W168" s="5">
        <f t="shared" si="186"/>
        <v>0</v>
      </c>
      <c r="X168" s="5">
        <f t="shared" si="186"/>
        <v>0</v>
      </c>
      <c r="Y168" s="5">
        <f t="shared" si="186"/>
        <v>0</v>
      </c>
      <c r="Z168" s="5">
        <f t="shared" si="186"/>
        <v>0</v>
      </c>
      <c r="AA168" s="5">
        <f t="shared" si="186"/>
        <v>0</v>
      </c>
      <c r="AB168" s="5">
        <f t="shared" si="186"/>
        <v>21540</v>
      </c>
      <c r="AC168" s="5">
        <f t="shared" si="186"/>
        <v>21540</v>
      </c>
      <c r="AD168" s="5">
        <f t="shared" si="186"/>
        <v>0</v>
      </c>
      <c r="AE168" s="5">
        <f t="shared" si="186"/>
        <v>0</v>
      </c>
      <c r="AF168" s="5">
        <f t="shared" si="186"/>
        <v>0</v>
      </c>
      <c r="AG168" s="5">
        <f t="shared" si="186"/>
        <v>0</v>
      </c>
      <c r="AH168" s="5">
        <f t="shared" si="186"/>
        <v>0</v>
      </c>
      <c r="AI168" s="5">
        <f t="shared" si="186"/>
        <v>0</v>
      </c>
      <c r="AJ168" s="5">
        <f t="shared" si="186"/>
        <v>0</v>
      </c>
      <c r="AK168" s="5">
        <f t="shared" si="186"/>
        <v>0</v>
      </c>
      <c r="AL168" s="5">
        <f t="shared" si="186"/>
        <v>0</v>
      </c>
      <c r="AM168" s="5">
        <f t="shared" si="186"/>
        <v>0</v>
      </c>
      <c r="AN168" s="5">
        <f t="shared" si="186"/>
        <v>0</v>
      </c>
      <c r="AO168" s="5">
        <f t="shared" si="186"/>
        <v>28720</v>
      </c>
      <c r="AP168" s="5">
        <f t="shared" si="186"/>
        <v>520550</v>
      </c>
      <c r="AQ168" s="5">
        <f t="shared" si="186"/>
        <v>7180</v>
      </c>
      <c r="AR168" s="5">
        <f t="shared" si="186"/>
        <v>0</v>
      </c>
      <c r="AS168" s="5">
        <f t="shared" si="186"/>
        <v>50260</v>
      </c>
      <c r="AT168" s="5">
        <f t="shared" si="186"/>
        <v>50260</v>
      </c>
      <c r="AU168" s="5">
        <f t="shared" si="186"/>
        <v>0</v>
      </c>
      <c r="AV168" s="5">
        <f t="shared" si="186"/>
        <v>0</v>
      </c>
      <c r="AW168" s="5">
        <f t="shared" si="186"/>
        <v>0</v>
      </c>
      <c r="AX168" s="5">
        <f t="shared" si="186"/>
        <v>0</v>
      </c>
      <c r="AY168" s="5">
        <f t="shared" si="186"/>
        <v>0</v>
      </c>
      <c r="AZ168" s="5">
        <f t="shared" si="186"/>
        <v>17950</v>
      </c>
      <c r="BA168" s="5">
        <f t="shared" si="186"/>
        <v>3590</v>
      </c>
      <c r="BB168" s="5">
        <f t="shared" si="186"/>
        <v>0</v>
      </c>
      <c r="BC168" s="5">
        <f t="shared" si="186"/>
        <v>86160</v>
      </c>
      <c r="BD168" s="5">
        <f t="shared" si="186"/>
        <v>0</v>
      </c>
      <c r="BE168" s="5">
        <f t="shared" si="186"/>
        <v>0</v>
      </c>
      <c r="BF168" s="5">
        <f t="shared" si="186"/>
        <v>0</v>
      </c>
      <c r="BG168" s="5">
        <f t="shared" si="186"/>
        <v>0</v>
      </c>
      <c r="BH168" s="5">
        <f t="shared" si="186"/>
        <v>0</v>
      </c>
      <c r="BI168" s="5">
        <f t="shared" si="186"/>
        <v>0</v>
      </c>
      <c r="BJ168" s="5">
        <f t="shared" si="186"/>
        <v>0</v>
      </c>
      <c r="BK168" s="5">
        <f t="shared" si="186"/>
        <v>96930</v>
      </c>
      <c r="BL168" s="5">
        <f t="shared" si="186"/>
        <v>64620</v>
      </c>
      <c r="BM168" s="5">
        <f t="shared" si="186"/>
        <v>0</v>
      </c>
      <c r="BN168" s="5">
        <f t="shared" si="186"/>
        <v>0</v>
      </c>
      <c r="BO168" s="5">
        <f t="shared" si="186"/>
        <v>0</v>
      </c>
      <c r="BP168" s="5">
        <f t="shared" ref="BP168:EA168" si="187">BP167*BP164</f>
        <v>0</v>
      </c>
      <c r="BQ168" s="5">
        <f t="shared" si="187"/>
        <v>0</v>
      </c>
      <c r="BR168" s="5">
        <f t="shared" si="187"/>
        <v>0</v>
      </c>
      <c r="BS168" s="5">
        <f t="shared" si="187"/>
        <v>0</v>
      </c>
      <c r="BT168" s="5">
        <f t="shared" si="187"/>
        <v>0</v>
      </c>
      <c r="BU168" s="5">
        <f t="shared" si="187"/>
        <v>0</v>
      </c>
      <c r="BV168" s="5">
        <f t="shared" si="187"/>
        <v>0</v>
      </c>
      <c r="BW168" s="5">
        <f t="shared" si="187"/>
        <v>0</v>
      </c>
      <c r="BX168" s="5">
        <f t="shared" si="187"/>
        <v>0</v>
      </c>
      <c r="BY168" s="5">
        <f t="shared" si="187"/>
        <v>0</v>
      </c>
      <c r="BZ168" s="5">
        <f t="shared" si="187"/>
        <v>0</v>
      </c>
      <c r="CA168" s="5">
        <f t="shared" si="187"/>
        <v>0</v>
      </c>
      <c r="CB168" s="5">
        <f t="shared" si="187"/>
        <v>265660</v>
      </c>
      <c r="CC168" s="5">
        <f t="shared" si="187"/>
        <v>0</v>
      </c>
      <c r="CD168" s="5">
        <f t="shared" si="187"/>
        <v>0</v>
      </c>
      <c r="CE168" s="5">
        <f t="shared" si="187"/>
        <v>0</v>
      </c>
      <c r="CF168" s="5">
        <f t="shared" si="187"/>
        <v>0</v>
      </c>
      <c r="CG168" s="5">
        <f t="shared" si="187"/>
        <v>0</v>
      </c>
      <c r="CH168" s="5">
        <f t="shared" si="187"/>
        <v>0</v>
      </c>
      <c r="CI168" s="5">
        <f t="shared" si="187"/>
        <v>0</v>
      </c>
      <c r="CJ168" s="5">
        <f t="shared" si="187"/>
        <v>0</v>
      </c>
      <c r="CK168" s="5">
        <f t="shared" si="187"/>
        <v>0</v>
      </c>
      <c r="CL168" s="5">
        <f t="shared" si="187"/>
        <v>0</v>
      </c>
      <c r="CM168" s="5">
        <f t="shared" si="187"/>
        <v>0</v>
      </c>
      <c r="CN168" s="5">
        <f t="shared" si="187"/>
        <v>114880</v>
      </c>
      <c r="CO168" s="5">
        <f t="shared" si="187"/>
        <v>104110</v>
      </c>
      <c r="CP168" s="5">
        <f t="shared" si="187"/>
        <v>0</v>
      </c>
      <c r="CQ168" s="5">
        <f t="shared" si="187"/>
        <v>0</v>
      </c>
      <c r="CR168" s="5">
        <f t="shared" si="187"/>
        <v>0</v>
      </c>
      <c r="CS168" s="5">
        <f t="shared" si="187"/>
        <v>0</v>
      </c>
      <c r="CT168" s="5">
        <f t="shared" si="187"/>
        <v>0</v>
      </c>
      <c r="CU168" s="5">
        <f t="shared" si="187"/>
        <v>14360</v>
      </c>
      <c r="CV168" s="5">
        <f t="shared" si="187"/>
        <v>0</v>
      </c>
      <c r="CW168" s="5">
        <f t="shared" si="187"/>
        <v>0</v>
      </c>
      <c r="CX168" s="5">
        <f t="shared" si="187"/>
        <v>0</v>
      </c>
      <c r="CY168" s="5">
        <f t="shared" si="187"/>
        <v>0</v>
      </c>
      <c r="CZ168" s="5">
        <f t="shared" si="187"/>
        <v>0</v>
      </c>
      <c r="DA168" s="5">
        <f t="shared" si="187"/>
        <v>0</v>
      </c>
      <c r="DB168" s="5">
        <f t="shared" si="187"/>
        <v>0</v>
      </c>
      <c r="DC168" s="5">
        <f t="shared" si="187"/>
        <v>0</v>
      </c>
      <c r="DD168" s="5">
        <f t="shared" si="187"/>
        <v>0</v>
      </c>
      <c r="DE168" s="5">
        <f t="shared" si="187"/>
        <v>0</v>
      </c>
      <c r="DF168" s="5">
        <f t="shared" si="187"/>
        <v>104110</v>
      </c>
      <c r="DG168" s="5">
        <f t="shared" si="187"/>
        <v>0</v>
      </c>
      <c r="DH168" s="5">
        <f t="shared" si="187"/>
        <v>0</v>
      </c>
      <c r="DI168" s="5">
        <f t="shared" si="187"/>
        <v>0</v>
      </c>
      <c r="DJ168" s="5">
        <f t="shared" si="187"/>
        <v>0</v>
      </c>
      <c r="DK168" s="5">
        <f t="shared" si="187"/>
        <v>0</v>
      </c>
      <c r="DL168" s="5">
        <f t="shared" si="187"/>
        <v>0</v>
      </c>
      <c r="DM168" s="5">
        <f t="shared" si="187"/>
        <v>0</v>
      </c>
      <c r="DN168" s="5">
        <f t="shared" si="187"/>
        <v>0</v>
      </c>
      <c r="DO168" s="5">
        <f t="shared" si="187"/>
        <v>0</v>
      </c>
      <c r="DP168" s="5">
        <f t="shared" si="187"/>
        <v>0</v>
      </c>
      <c r="DQ168" s="5">
        <f t="shared" si="187"/>
        <v>0</v>
      </c>
      <c r="DR168" s="5">
        <f t="shared" si="187"/>
        <v>0</v>
      </c>
      <c r="DS168" s="5">
        <f t="shared" si="187"/>
        <v>0</v>
      </c>
      <c r="DT168" s="5">
        <f t="shared" si="187"/>
        <v>0</v>
      </c>
      <c r="DU168" s="5">
        <f t="shared" si="187"/>
        <v>0</v>
      </c>
      <c r="DV168" s="5">
        <f t="shared" si="187"/>
        <v>0</v>
      </c>
      <c r="DW168" s="5">
        <f t="shared" si="187"/>
        <v>0</v>
      </c>
      <c r="DX168" s="5">
        <f t="shared" si="187"/>
        <v>0</v>
      </c>
      <c r="DY168" s="5">
        <f t="shared" si="187"/>
        <v>0</v>
      </c>
      <c r="DZ168" s="5">
        <f t="shared" si="187"/>
        <v>28720</v>
      </c>
      <c r="EA168" s="5">
        <f t="shared" si="187"/>
        <v>0</v>
      </c>
      <c r="EB168" s="5">
        <f t="shared" ref="EB168:FX168" si="188">EB167*EB164</f>
        <v>0</v>
      </c>
      <c r="EC168" s="5">
        <f t="shared" si="188"/>
        <v>0</v>
      </c>
      <c r="ED168" s="5">
        <f t="shared" si="188"/>
        <v>0</v>
      </c>
      <c r="EE168" s="5">
        <f t="shared" si="188"/>
        <v>28720</v>
      </c>
      <c r="EF168" s="5">
        <f t="shared" si="188"/>
        <v>28720</v>
      </c>
      <c r="EG168" s="5">
        <f t="shared" si="188"/>
        <v>0</v>
      </c>
      <c r="EH168" s="5">
        <f t="shared" si="188"/>
        <v>21540</v>
      </c>
      <c r="EI168" s="5">
        <f t="shared" si="188"/>
        <v>0</v>
      </c>
      <c r="EJ168" s="5">
        <f t="shared" si="188"/>
        <v>0</v>
      </c>
      <c r="EK168" s="5">
        <f t="shared" si="188"/>
        <v>0</v>
      </c>
      <c r="EL168" s="5">
        <f t="shared" si="188"/>
        <v>0</v>
      </c>
      <c r="EM168" s="5">
        <f t="shared" si="188"/>
        <v>0</v>
      </c>
      <c r="EN168" s="5">
        <f t="shared" si="188"/>
        <v>0</v>
      </c>
      <c r="EO168" s="5">
        <f t="shared" si="188"/>
        <v>0</v>
      </c>
      <c r="EP168" s="5">
        <f t="shared" si="188"/>
        <v>0</v>
      </c>
      <c r="EQ168" s="5">
        <f t="shared" si="188"/>
        <v>0</v>
      </c>
      <c r="ER168" s="5">
        <f t="shared" si="188"/>
        <v>0</v>
      </c>
      <c r="ES168" s="5">
        <f t="shared" si="188"/>
        <v>0</v>
      </c>
      <c r="ET168" s="5">
        <f t="shared" si="188"/>
        <v>0</v>
      </c>
      <c r="EU168" s="5">
        <f t="shared" si="188"/>
        <v>0</v>
      </c>
      <c r="EV168" s="5">
        <f t="shared" si="188"/>
        <v>0</v>
      </c>
      <c r="EW168" s="5">
        <f t="shared" si="188"/>
        <v>0</v>
      </c>
      <c r="EX168" s="5">
        <f t="shared" si="188"/>
        <v>0</v>
      </c>
      <c r="EY168" s="5">
        <f t="shared" si="188"/>
        <v>0</v>
      </c>
      <c r="EZ168" s="5">
        <f t="shared" si="188"/>
        <v>0</v>
      </c>
      <c r="FA168" s="5">
        <f t="shared" si="188"/>
        <v>0</v>
      </c>
      <c r="FB168" s="5">
        <f t="shared" si="188"/>
        <v>0</v>
      </c>
      <c r="FC168" s="5">
        <f t="shared" si="188"/>
        <v>0</v>
      </c>
      <c r="FD168" s="5">
        <f t="shared" si="188"/>
        <v>0</v>
      </c>
      <c r="FE168" s="5">
        <f t="shared" si="188"/>
        <v>0</v>
      </c>
      <c r="FF168" s="5">
        <f t="shared" si="188"/>
        <v>0</v>
      </c>
      <c r="FG168" s="5">
        <f t="shared" si="188"/>
        <v>0</v>
      </c>
      <c r="FH168" s="5">
        <f t="shared" si="188"/>
        <v>0</v>
      </c>
      <c r="FI168" s="5">
        <f t="shared" si="188"/>
        <v>7180</v>
      </c>
      <c r="FJ168" s="5">
        <f t="shared" si="188"/>
        <v>0</v>
      </c>
      <c r="FK168" s="5">
        <f t="shared" si="188"/>
        <v>0</v>
      </c>
      <c r="FL168" s="5">
        <f t="shared" si="188"/>
        <v>0</v>
      </c>
      <c r="FM168" s="5">
        <f t="shared" si="188"/>
        <v>0</v>
      </c>
      <c r="FN168" s="5">
        <f t="shared" si="188"/>
        <v>14360</v>
      </c>
      <c r="FO168" s="5">
        <f t="shared" si="188"/>
        <v>0</v>
      </c>
      <c r="FP168" s="5">
        <f t="shared" si="188"/>
        <v>0</v>
      </c>
      <c r="FQ168" s="5">
        <f t="shared" si="188"/>
        <v>0</v>
      </c>
      <c r="FR168" s="5">
        <f t="shared" si="188"/>
        <v>0</v>
      </c>
      <c r="FS168" s="5">
        <f t="shared" si="188"/>
        <v>0</v>
      </c>
      <c r="FT168" s="19">
        <f t="shared" si="188"/>
        <v>0</v>
      </c>
      <c r="FU168" s="5">
        <f t="shared" si="188"/>
        <v>0</v>
      </c>
      <c r="FV168" s="5">
        <f t="shared" si="188"/>
        <v>0</v>
      </c>
      <c r="FW168" s="5">
        <f t="shared" si="188"/>
        <v>0</v>
      </c>
      <c r="FX168" s="5">
        <f t="shared" si="188"/>
        <v>0</v>
      </c>
      <c r="FY168" s="5"/>
      <c r="FZ168" s="45">
        <f>SUM(C168:FX168)</f>
        <v>2803790</v>
      </c>
      <c r="GA168" s="4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</row>
    <row r="169" spans="1:217" x14ac:dyDescent="0.2">
      <c r="A169" s="3"/>
      <c r="B169" s="2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19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19"/>
      <c r="FU169" s="5"/>
      <c r="FV169" s="5"/>
      <c r="FW169" s="5"/>
      <c r="FX169" s="5"/>
      <c r="FY169" s="5"/>
      <c r="FZ169" s="45"/>
      <c r="GA169" s="45"/>
      <c r="GB169" s="45"/>
      <c r="GC169" s="45"/>
      <c r="GD169" s="45"/>
      <c r="GE169" s="5"/>
      <c r="GF169" s="5"/>
      <c r="GG169" s="5"/>
      <c r="GH169" s="5"/>
      <c r="GI169" s="5"/>
      <c r="GJ169" s="5"/>
      <c r="GK169" s="5"/>
      <c r="GL169" s="5"/>
      <c r="GM169" s="5"/>
    </row>
    <row r="170" spans="1:217" x14ac:dyDescent="0.2">
      <c r="A170" s="3" t="s">
        <v>480</v>
      </c>
      <c r="B170" s="2" t="s">
        <v>481</v>
      </c>
      <c r="C170" s="5">
        <f>C165+C168</f>
        <v>15200060</v>
      </c>
      <c r="D170" s="5">
        <f t="shared" ref="D170:BO170" si="189">D165+D168</f>
        <v>18237200</v>
      </c>
      <c r="E170" s="5">
        <f t="shared" si="189"/>
        <v>0</v>
      </c>
      <c r="F170" s="5">
        <f t="shared" si="189"/>
        <v>0</v>
      </c>
      <c r="G170" s="5">
        <f t="shared" si="189"/>
        <v>0</v>
      </c>
      <c r="H170" s="5">
        <f t="shared" si="189"/>
        <v>28720</v>
      </c>
      <c r="I170" s="5">
        <f t="shared" si="189"/>
        <v>7180</v>
      </c>
      <c r="J170" s="5">
        <f t="shared" si="189"/>
        <v>0</v>
      </c>
      <c r="K170" s="5">
        <f t="shared" si="189"/>
        <v>0</v>
      </c>
      <c r="L170" s="5">
        <f t="shared" si="189"/>
        <v>0</v>
      </c>
      <c r="M170" s="5">
        <f t="shared" si="189"/>
        <v>0</v>
      </c>
      <c r="N170" s="5">
        <f t="shared" si="189"/>
        <v>78980</v>
      </c>
      <c r="O170" s="5">
        <f t="shared" si="189"/>
        <v>0</v>
      </c>
      <c r="P170" s="5">
        <f t="shared" si="189"/>
        <v>0</v>
      </c>
      <c r="Q170" s="5">
        <f t="shared" si="189"/>
        <v>944170</v>
      </c>
      <c r="R170" s="5">
        <f t="shared" si="189"/>
        <v>911860</v>
      </c>
      <c r="S170" s="5">
        <f t="shared" si="189"/>
        <v>21540</v>
      </c>
      <c r="T170" s="5">
        <f t="shared" si="189"/>
        <v>0</v>
      </c>
      <c r="U170" s="5">
        <f t="shared" si="189"/>
        <v>0</v>
      </c>
      <c r="V170" s="5">
        <f t="shared" si="189"/>
        <v>0</v>
      </c>
      <c r="W170" s="5">
        <f t="shared" si="189"/>
        <v>509780</v>
      </c>
      <c r="X170" s="5">
        <f t="shared" si="189"/>
        <v>0</v>
      </c>
      <c r="Y170" s="5">
        <f t="shared" si="189"/>
        <v>0</v>
      </c>
      <c r="Z170" s="5">
        <f t="shared" si="189"/>
        <v>0</v>
      </c>
      <c r="AA170" s="5">
        <f t="shared" si="189"/>
        <v>0</v>
      </c>
      <c r="AB170" s="5">
        <f t="shared" si="189"/>
        <v>875960</v>
      </c>
      <c r="AC170" s="5">
        <f t="shared" si="189"/>
        <v>21540</v>
      </c>
      <c r="AD170" s="5">
        <f t="shared" si="189"/>
        <v>0</v>
      </c>
      <c r="AE170" s="5">
        <f t="shared" si="189"/>
        <v>0</v>
      </c>
      <c r="AF170" s="5">
        <f t="shared" si="189"/>
        <v>0</v>
      </c>
      <c r="AG170" s="5">
        <f t="shared" si="189"/>
        <v>0</v>
      </c>
      <c r="AH170" s="5">
        <f t="shared" si="189"/>
        <v>0</v>
      </c>
      <c r="AI170" s="5">
        <f t="shared" si="189"/>
        <v>0</v>
      </c>
      <c r="AJ170" s="5">
        <f t="shared" si="189"/>
        <v>0</v>
      </c>
      <c r="AK170" s="5">
        <f t="shared" si="189"/>
        <v>0</v>
      </c>
      <c r="AL170" s="5">
        <f t="shared" si="189"/>
        <v>0</v>
      </c>
      <c r="AM170" s="5">
        <f t="shared" si="189"/>
        <v>0</v>
      </c>
      <c r="AN170" s="5">
        <f t="shared" si="189"/>
        <v>0</v>
      </c>
      <c r="AO170" s="5">
        <f t="shared" si="189"/>
        <v>28720</v>
      </c>
      <c r="AP170" s="5">
        <f t="shared" si="189"/>
        <v>1418050</v>
      </c>
      <c r="AQ170" s="5">
        <f t="shared" si="189"/>
        <v>28720</v>
      </c>
      <c r="AR170" s="5">
        <f t="shared" si="189"/>
        <v>22606230</v>
      </c>
      <c r="AS170" s="5">
        <f t="shared" si="189"/>
        <v>50260</v>
      </c>
      <c r="AT170" s="5">
        <f t="shared" si="189"/>
        <v>50260</v>
      </c>
      <c r="AU170" s="5">
        <f t="shared" si="189"/>
        <v>0</v>
      </c>
      <c r="AV170" s="5">
        <f t="shared" si="189"/>
        <v>0</v>
      </c>
      <c r="AW170" s="5">
        <f t="shared" si="189"/>
        <v>0</v>
      </c>
      <c r="AX170" s="5">
        <f t="shared" si="189"/>
        <v>0</v>
      </c>
      <c r="AY170" s="5">
        <f t="shared" si="189"/>
        <v>0</v>
      </c>
      <c r="AZ170" s="5">
        <f t="shared" si="189"/>
        <v>17950</v>
      </c>
      <c r="BA170" s="5">
        <f t="shared" si="189"/>
        <v>3590</v>
      </c>
      <c r="BB170" s="5">
        <f t="shared" si="189"/>
        <v>0</v>
      </c>
      <c r="BC170" s="5">
        <f t="shared" si="189"/>
        <v>1730380</v>
      </c>
      <c r="BD170" s="5">
        <f t="shared" si="189"/>
        <v>0</v>
      </c>
      <c r="BE170" s="5">
        <f t="shared" si="189"/>
        <v>0</v>
      </c>
      <c r="BF170" s="5">
        <f t="shared" si="189"/>
        <v>2107330</v>
      </c>
      <c r="BG170" s="5">
        <f t="shared" si="189"/>
        <v>0</v>
      </c>
      <c r="BH170" s="5">
        <f t="shared" si="189"/>
        <v>0</v>
      </c>
      <c r="BI170" s="5">
        <f t="shared" si="189"/>
        <v>0</v>
      </c>
      <c r="BJ170" s="5">
        <f t="shared" si="189"/>
        <v>0</v>
      </c>
      <c r="BK170" s="5">
        <f t="shared" si="189"/>
        <v>28375360</v>
      </c>
      <c r="BL170" s="5">
        <f t="shared" si="189"/>
        <v>82570</v>
      </c>
      <c r="BM170" s="5">
        <f t="shared" si="189"/>
        <v>0</v>
      </c>
      <c r="BN170" s="5">
        <f t="shared" si="189"/>
        <v>0</v>
      </c>
      <c r="BO170" s="5">
        <f t="shared" si="189"/>
        <v>0</v>
      </c>
      <c r="BP170" s="5">
        <f t="shared" ref="BP170:EA170" si="190">BP165+BP168</f>
        <v>0</v>
      </c>
      <c r="BQ170" s="5">
        <f t="shared" si="190"/>
        <v>0</v>
      </c>
      <c r="BR170" s="5">
        <f t="shared" si="190"/>
        <v>0</v>
      </c>
      <c r="BS170" s="5">
        <f t="shared" si="190"/>
        <v>0</v>
      </c>
      <c r="BT170" s="5">
        <f t="shared" si="190"/>
        <v>0</v>
      </c>
      <c r="BU170" s="5">
        <f t="shared" si="190"/>
        <v>0</v>
      </c>
      <c r="BV170" s="5">
        <f t="shared" si="190"/>
        <v>0</v>
      </c>
      <c r="BW170" s="5">
        <f t="shared" si="190"/>
        <v>0</v>
      </c>
      <c r="BX170" s="5">
        <f t="shared" si="190"/>
        <v>0</v>
      </c>
      <c r="BY170" s="5">
        <f t="shared" si="190"/>
        <v>0</v>
      </c>
      <c r="BZ170" s="5">
        <f t="shared" si="190"/>
        <v>0</v>
      </c>
      <c r="CA170" s="5">
        <f t="shared" si="190"/>
        <v>0</v>
      </c>
      <c r="CB170" s="5">
        <f t="shared" si="190"/>
        <v>2161180</v>
      </c>
      <c r="CC170" s="5">
        <f t="shared" si="190"/>
        <v>0</v>
      </c>
      <c r="CD170" s="5">
        <f t="shared" si="190"/>
        <v>0</v>
      </c>
      <c r="CE170" s="5">
        <f t="shared" si="190"/>
        <v>0</v>
      </c>
      <c r="CF170" s="5">
        <f t="shared" si="190"/>
        <v>0</v>
      </c>
      <c r="CG170" s="5">
        <f t="shared" si="190"/>
        <v>0</v>
      </c>
      <c r="CH170" s="5">
        <f t="shared" si="190"/>
        <v>0</v>
      </c>
      <c r="CI170" s="5">
        <f t="shared" si="190"/>
        <v>0</v>
      </c>
      <c r="CJ170" s="5">
        <f t="shared" si="190"/>
        <v>0</v>
      </c>
      <c r="CK170" s="5">
        <f t="shared" si="190"/>
        <v>82570</v>
      </c>
      <c r="CL170" s="5">
        <f t="shared" si="190"/>
        <v>14360</v>
      </c>
      <c r="CM170" s="5">
        <f t="shared" si="190"/>
        <v>21540</v>
      </c>
      <c r="CN170" s="5">
        <f t="shared" si="190"/>
        <v>4745980</v>
      </c>
      <c r="CO170" s="5">
        <f t="shared" si="190"/>
        <v>531320</v>
      </c>
      <c r="CP170" s="5">
        <f t="shared" si="190"/>
        <v>0</v>
      </c>
      <c r="CQ170" s="5">
        <f t="shared" si="190"/>
        <v>0</v>
      </c>
      <c r="CR170" s="5">
        <f t="shared" si="190"/>
        <v>0</v>
      </c>
      <c r="CS170" s="5">
        <f t="shared" si="190"/>
        <v>0</v>
      </c>
      <c r="CT170" s="5">
        <f t="shared" si="190"/>
        <v>0</v>
      </c>
      <c r="CU170" s="5">
        <f t="shared" si="190"/>
        <v>3073040</v>
      </c>
      <c r="CV170" s="5">
        <f t="shared" si="190"/>
        <v>0</v>
      </c>
      <c r="CW170" s="5">
        <f t="shared" si="190"/>
        <v>0</v>
      </c>
      <c r="CX170" s="5">
        <f t="shared" si="190"/>
        <v>0</v>
      </c>
      <c r="CY170" s="5">
        <f t="shared" si="190"/>
        <v>477470</v>
      </c>
      <c r="CZ170" s="5">
        <f t="shared" si="190"/>
        <v>0</v>
      </c>
      <c r="DA170" s="5">
        <f t="shared" si="190"/>
        <v>0</v>
      </c>
      <c r="DB170" s="5">
        <f t="shared" si="190"/>
        <v>0</v>
      </c>
      <c r="DC170" s="5">
        <f t="shared" si="190"/>
        <v>0</v>
      </c>
      <c r="DD170" s="5">
        <f t="shared" si="190"/>
        <v>0</v>
      </c>
      <c r="DE170" s="5">
        <f t="shared" si="190"/>
        <v>0</v>
      </c>
      <c r="DF170" s="5">
        <f t="shared" si="190"/>
        <v>104110</v>
      </c>
      <c r="DG170" s="5">
        <f t="shared" si="190"/>
        <v>0</v>
      </c>
      <c r="DH170" s="5">
        <f t="shared" si="190"/>
        <v>0</v>
      </c>
      <c r="DI170" s="5">
        <f t="shared" si="190"/>
        <v>53850</v>
      </c>
      <c r="DJ170" s="5">
        <f t="shared" si="190"/>
        <v>86160</v>
      </c>
      <c r="DK170" s="5">
        <f t="shared" si="190"/>
        <v>14360</v>
      </c>
      <c r="DL170" s="5">
        <f t="shared" si="190"/>
        <v>0</v>
      </c>
      <c r="DM170" s="5">
        <f t="shared" si="190"/>
        <v>0</v>
      </c>
      <c r="DN170" s="5">
        <f t="shared" si="190"/>
        <v>0</v>
      </c>
      <c r="DO170" s="5">
        <f t="shared" si="190"/>
        <v>0</v>
      </c>
      <c r="DP170" s="5">
        <f t="shared" si="190"/>
        <v>0</v>
      </c>
      <c r="DQ170" s="5">
        <f t="shared" si="190"/>
        <v>0</v>
      </c>
      <c r="DR170" s="5">
        <f t="shared" si="190"/>
        <v>0</v>
      </c>
      <c r="DS170" s="5">
        <f t="shared" si="190"/>
        <v>0</v>
      </c>
      <c r="DT170" s="5">
        <f t="shared" si="190"/>
        <v>0</v>
      </c>
      <c r="DU170" s="5">
        <f t="shared" si="190"/>
        <v>0</v>
      </c>
      <c r="DV170" s="5">
        <f t="shared" si="190"/>
        <v>0</v>
      </c>
      <c r="DW170" s="5">
        <f t="shared" si="190"/>
        <v>0</v>
      </c>
      <c r="DX170" s="5">
        <f t="shared" si="190"/>
        <v>0</v>
      </c>
      <c r="DY170" s="5">
        <f t="shared" si="190"/>
        <v>0</v>
      </c>
      <c r="DZ170" s="5">
        <f t="shared" si="190"/>
        <v>28720</v>
      </c>
      <c r="EA170" s="5">
        <f t="shared" si="190"/>
        <v>0</v>
      </c>
      <c r="EB170" s="5">
        <f t="shared" ref="EB170:FX170" si="191">EB165+EB168</f>
        <v>0</v>
      </c>
      <c r="EC170" s="5">
        <f t="shared" si="191"/>
        <v>0</v>
      </c>
      <c r="ED170" s="5">
        <f t="shared" si="191"/>
        <v>0</v>
      </c>
      <c r="EE170" s="5">
        <f t="shared" si="191"/>
        <v>28720</v>
      </c>
      <c r="EF170" s="5">
        <f t="shared" si="191"/>
        <v>28720</v>
      </c>
      <c r="EG170" s="5">
        <f t="shared" si="191"/>
        <v>0</v>
      </c>
      <c r="EH170" s="5">
        <f t="shared" si="191"/>
        <v>21540</v>
      </c>
      <c r="EI170" s="5">
        <f t="shared" si="191"/>
        <v>0</v>
      </c>
      <c r="EJ170" s="5">
        <f t="shared" si="191"/>
        <v>0</v>
      </c>
      <c r="EK170" s="5">
        <f t="shared" si="191"/>
        <v>0</v>
      </c>
      <c r="EL170" s="5">
        <f t="shared" si="191"/>
        <v>0</v>
      </c>
      <c r="EM170" s="5">
        <f t="shared" si="191"/>
        <v>0</v>
      </c>
      <c r="EN170" s="5">
        <f t="shared" si="191"/>
        <v>538500</v>
      </c>
      <c r="EO170" s="5">
        <f t="shared" si="191"/>
        <v>0</v>
      </c>
      <c r="EP170" s="5">
        <f t="shared" si="191"/>
        <v>0</v>
      </c>
      <c r="EQ170" s="5">
        <f t="shared" si="191"/>
        <v>0</v>
      </c>
      <c r="ER170" s="5">
        <f t="shared" si="191"/>
        <v>0</v>
      </c>
      <c r="ES170" s="5">
        <f t="shared" si="191"/>
        <v>0</v>
      </c>
      <c r="ET170" s="5">
        <f t="shared" si="191"/>
        <v>0</v>
      </c>
      <c r="EU170" s="5">
        <f t="shared" si="191"/>
        <v>0</v>
      </c>
      <c r="EV170" s="5">
        <f t="shared" si="191"/>
        <v>0</v>
      </c>
      <c r="EW170" s="5">
        <f t="shared" si="191"/>
        <v>0</v>
      </c>
      <c r="EX170" s="5">
        <f t="shared" si="191"/>
        <v>0</v>
      </c>
      <c r="EY170" s="5">
        <f t="shared" si="191"/>
        <v>4803420</v>
      </c>
      <c r="EZ170" s="5">
        <f t="shared" si="191"/>
        <v>0</v>
      </c>
      <c r="FA170" s="5">
        <f t="shared" si="191"/>
        <v>0</v>
      </c>
      <c r="FB170" s="5">
        <f t="shared" si="191"/>
        <v>0</v>
      </c>
      <c r="FC170" s="5">
        <f t="shared" si="191"/>
        <v>0</v>
      </c>
      <c r="FD170" s="5">
        <f t="shared" si="191"/>
        <v>0</v>
      </c>
      <c r="FE170" s="5">
        <f t="shared" si="191"/>
        <v>0</v>
      </c>
      <c r="FF170" s="5">
        <f t="shared" si="191"/>
        <v>0</v>
      </c>
      <c r="FG170" s="5">
        <f t="shared" si="191"/>
        <v>0</v>
      </c>
      <c r="FH170" s="5">
        <f t="shared" si="191"/>
        <v>0</v>
      </c>
      <c r="FI170" s="5">
        <f t="shared" si="191"/>
        <v>7180</v>
      </c>
      <c r="FJ170" s="5">
        <f t="shared" si="191"/>
        <v>0</v>
      </c>
      <c r="FK170" s="5">
        <f t="shared" si="191"/>
        <v>0</v>
      </c>
      <c r="FL170" s="5">
        <f t="shared" si="191"/>
        <v>0</v>
      </c>
      <c r="FM170" s="5">
        <f t="shared" si="191"/>
        <v>0</v>
      </c>
      <c r="FN170" s="5">
        <f t="shared" si="191"/>
        <v>703640</v>
      </c>
      <c r="FO170" s="5">
        <f t="shared" si="191"/>
        <v>0</v>
      </c>
      <c r="FP170" s="5">
        <f t="shared" si="191"/>
        <v>0</v>
      </c>
      <c r="FQ170" s="5">
        <f t="shared" si="191"/>
        <v>0</v>
      </c>
      <c r="FR170" s="5">
        <f t="shared" si="191"/>
        <v>0</v>
      </c>
      <c r="FS170" s="5">
        <f t="shared" si="191"/>
        <v>0</v>
      </c>
      <c r="FT170" s="19">
        <f t="shared" si="191"/>
        <v>0</v>
      </c>
      <c r="FU170" s="5">
        <f t="shared" si="191"/>
        <v>0</v>
      </c>
      <c r="FV170" s="5">
        <f t="shared" si="191"/>
        <v>0</v>
      </c>
      <c r="FW170" s="5">
        <f t="shared" si="191"/>
        <v>0</v>
      </c>
      <c r="FX170" s="5">
        <f t="shared" si="191"/>
        <v>0</v>
      </c>
      <c r="FY170" s="5"/>
      <c r="FZ170" s="45">
        <f>FZ168+FZ165</f>
        <v>110862790</v>
      </c>
      <c r="GA170" s="45"/>
      <c r="GB170" s="45"/>
      <c r="GC170" s="45"/>
      <c r="GD170" s="45"/>
      <c r="GE170" s="5"/>
      <c r="GF170" s="5"/>
      <c r="GG170" s="5"/>
      <c r="GH170" s="5"/>
      <c r="GI170" s="5"/>
      <c r="GJ170" s="5"/>
      <c r="GK170" s="5"/>
      <c r="GL170" s="5"/>
      <c r="GM170" s="5"/>
    </row>
    <row r="171" spans="1:217" x14ac:dyDescent="0.2">
      <c r="A171" s="3"/>
      <c r="B171" s="2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19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19"/>
      <c r="FU171" s="5"/>
      <c r="FV171" s="5"/>
      <c r="FW171" s="5"/>
      <c r="FX171" s="5"/>
      <c r="FY171" s="5"/>
      <c r="FZ171" s="45"/>
      <c r="GA171" s="45"/>
      <c r="GB171" s="45"/>
      <c r="GC171" s="45"/>
      <c r="GD171" s="45"/>
      <c r="GE171" s="5"/>
      <c r="GF171" s="5"/>
      <c r="GG171" s="5"/>
      <c r="GH171" s="5"/>
      <c r="GI171" s="5"/>
      <c r="GJ171" s="5"/>
      <c r="GK171" s="5"/>
      <c r="GL171" s="5"/>
      <c r="GM171" s="5"/>
    </row>
    <row r="172" spans="1:217" ht="15.75" x14ac:dyDescent="0.25">
      <c r="A172" s="3" t="s">
        <v>392</v>
      </c>
      <c r="B172" s="43" t="s">
        <v>482</v>
      </c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6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6"/>
      <c r="FU172" s="45"/>
      <c r="FV172" s="45"/>
      <c r="FW172" s="45"/>
      <c r="FX172" s="45"/>
      <c r="FY172" s="5"/>
      <c r="FZ172" s="45"/>
      <c r="GA172" s="45"/>
      <c r="GB172" s="45"/>
      <c r="GC172" s="45"/>
      <c r="GD172" s="45"/>
      <c r="GE172" s="5"/>
      <c r="GF172" s="5"/>
      <c r="GG172" s="5"/>
      <c r="GH172" s="5"/>
      <c r="GI172" s="5"/>
      <c r="GJ172" s="5"/>
      <c r="GK172" s="5"/>
      <c r="GL172" s="5"/>
      <c r="GM172" s="5"/>
      <c r="GN172" s="124"/>
      <c r="GO172" s="124"/>
      <c r="GP172" s="124"/>
      <c r="GQ172" s="124"/>
      <c r="GR172" s="124"/>
      <c r="GS172" s="124"/>
      <c r="GT172" s="124"/>
      <c r="GU172" s="124"/>
      <c r="GV172" s="124"/>
      <c r="GW172" s="124"/>
      <c r="GX172" s="124"/>
      <c r="GY172" s="124"/>
      <c r="GZ172" s="124"/>
      <c r="HA172" s="124"/>
      <c r="HB172" s="124"/>
      <c r="HC172" s="124"/>
      <c r="HD172" s="124"/>
      <c r="HE172" s="124"/>
      <c r="HF172" s="124"/>
      <c r="HG172" s="124"/>
      <c r="HH172" s="124"/>
      <c r="HI172" s="124"/>
    </row>
    <row r="173" spans="1:217" x14ac:dyDescent="0.2">
      <c r="A173" s="3" t="s">
        <v>483</v>
      </c>
      <c r="B173" s="2" t="s">
        <v>484</v>
      </c>
      <c r="C173" s="45">
        <f>IF(C100&lt;=459,1,0)</f>
        <v>0</v>
      </c>
      <c r="D173" s="45">
        <f t="shared" ref="D173:BO173" si="192">IF(D100&lt;=459,1,0)</f>
        <v>0</v>
      </c>
      <c r="E173" s="45">
        <f t="shared" si="192"/>
        <v>0</v>
      </c>
      <c r="F173" s="45">
        <f t="shared" si="192"/>
        <v>0</v>
      </c>
      <c r="G173" s="45">
        <f t="shared" si="192"/>
        <v>0</v>
      </c>
      <c r="H173" s="45">
        <f t="shared" si="192"/>
        <v>0</v>
      </c>
      <c r="I173" s="45">
        <f t="shared" si="192"/>
        <v>0</v>
      </c>
      <c r="J173" s="45">
        <f t="shared" si="192"/>
        <v>0</v>
      </c>
      <c r="K173" s="45">
        <f t="shared" si="192"/>
        <v>1</v>
      </c>
      <c r="L173" s="45">
        <f t="shared" si="192"/>
        <v>0</v>
      </c>
      <c r="M173" s="45">
        <f t="shared" si="192"/>
        <v>0</v>
      </c>
      <c r="N173" s="45">
        <f t="shared" si="192"/>
        <v>0</v>
      </c>
      <c r="O173" s="45">
        <f t="shared" si="192"/>
        <v>0</v>
      </c>
      <c r="P173" s="45">
        <f t="shared" si="192"/>
        <v>1</v>
      </c>
      <c r="Q173" s="45">
        <f t="shared" si="192"/>
        <v>0</v>
      </c>
      <c r="R173" s="45">
        <f t="shared" si="192"/>
        <v>0</v>
      </c>
      <c r="S173" s="45">
        <f t="shared" si="192"/>
        <v>0</v>
      </c>
      <c r="T173" s="45">
        <f t="shared" si="192"/>
        <v>1</v>
      </c>
      <c r="U173" s="45">
        <f t="shared" si="192"/>
        <v>1</v>
      </c>
      <c r="V173" s="45">
        <f t="shared" si="192"/>
        <v>1</v>
      </c>
      <c r="W173" s="45">
        <f t="shared" si="192"/>
        <v>1</v>
      </c>
      <c r="X173" s="45">
        <f t="shared" si="192"/>
        <v>1</v>
      </c>
      <c r="Y173" s="45">
        <f t="shared" si="192"/>
        <v>0</v>
      </c>
      <c r="Z173" s="45">
        <f t="shared" si="192"/>
        <v>1</v>
      </c>
      <c r="AA173" s="45">
        <f t="shared" si="192"/>
        <v>0</v>
      </c>
      <c r="AB173" s="45">
        <f t="shared" si="192"/>
        <v>0</v>
      </c>
      <c r="AC173" s="45">
        <f t="shared" si="192"/>
        <v>0</v>
      </c>
      <c r="AD173" s="45">
        <f t="shared" si="192"/>
        <v>0</v>
      </c>
      <c r="AE173" s="45">
        <f t="shared" si="192"/>
        <v>1</v>
      </c>
      <c r="AF173" s="45">
        <f t="shared" si="192"/>
        <v>1</v>
      </c>
      <c r="AG173" s="45">
        <f t="shared" si="192"/>
        <v>0</v>
      </c>
      <c r="AH173" s="45">
        <f t="shared" si="192"/>
        <v>0</v>
      </c>
      <c r="AI173" s="45">
        <f t="shared" si="192"/>
        <v>1</v>
      </c>
      <c r="AJ173" s="45">
        <f t="shared" si="192"/>
        <v>1</v>
      </c>
      <c r="AK173" s="45">
        <f t="shared" si="192"/>
        <v>1</v>
      </c>
      <c r="AL173" s="45">
        <f t="shared" si="192"/>
        <v>1</v>
      </c>
      <c r="AM173" s="45">
        <f t="shared" si="192"/>
        <v>0</v>
      </c>
      <c r="AN173" s="45">
        <f t="shared" si="192"/>
        <v>1</v>
      </c>
      <c r="AO173" s="45">
        <f t="shared" si="192"/>
        <v>0</v>
      </c>
      <c r="AP173" s="45">
        <f t="shared" si="192"/>
        <v>0</v>
      </c>
      <c r="AQ173" s="45">
        <f t="shared" si="192"/>
        <v>1</v>
      </c>
      <c r="AR173" s="45">
        <f t="shared" si="192"/>
        <v>0</v>
      </c>
      <c r="AS173" s="45">
        <f t="shared" si="192"/>
        <v>0</v>
      </c>
      <c r="AT173" s="45">
        <f t="shared" si="192"/>
        <v>0</v>
      </c>
      <c r="AU173" s="45">
        <f t="shared" si="192"/>
        <v>1</v>
      </c>
      <c r="AV173" s="45">
        <f t="shared" si="192"/>
        <v>1</v>
      </c>
      <c r="AW173" s="45">
        <f t="shared" si="192"/>
        <v>1</v>
      </c>
      <c r="AX173" s="45">
        <f t="shared" si="192"/>
        <v>1</v>
      </c>
      <c r="AY173" s="45">
        <f t="shared" si="192"/>
        <v>0</v>
      </c>
      <c r="AZ173" s="45">
        <f t="shared" si="192"/>
        <v>0</v>
      </c>
      <c r="BA173" s="45">
        <f t="shared" si="192"/>
        <v>0</v>
      </c>
      <c r="BB173" s="45">
        <f t="shared" si="192"/>
        <v>0</v>
      </c>
      <c r="BC173" s="45">
        <f t="shared" si="192"/>
        <v>0</v>
      </c>
      <c r="BD173" s="45">
        <f t="shared" si="192"/>
        <v>0</v>
      </c>
      <c r="BE173" s="45">
        <f t="shared" si="192"/>
        <v>0</v>
      </c>
      <c r="BF173" s="45">
        <f t="shared" si="192"/>
        <v>0</v>
      </c>
      <c r="BG173" s="45">
        <f t="shared" si="192"/>
        <v>0</v>
      </c>
      <c r="BH173" s="45">
        <f t="shared" si="192"/>
        <v>0</v>
      </c>
      <c r="BI173" s="45">
        <f t="shared" si="192"/>
        <v>1</v>
      </c>
      <c r="BJ173" s="45">
        <f t="shared" si="192"/>
        <v>0</v>
      </c>
      <c r="BK173" s="45">
        <f t="shared" si="192"/>
        <v>0</v>
      </c>
      <c r="BL173" s="45">
        <f t="shared" si="192"/>
        <v>1</v>
      </c>
      <c r="BM173" s="45">
        <f t="shared" si="192"/>
        <v>1</v>
      </c>
      <c r="BN173" s="45">
        <f t="shared" si="192"/>
        <v>0</v>
      </c>
      <c r="BO173" s="45">
        <f t="shared" si="192"/>
        <v>0</v>
      </c>
      <c r="BP173" s="45">
        <f t="shared" ref="BP173:EA173" si="193">IF(BP100&lt;=459,1,0)</f>
        <v>1</v>
      </c>
      <c r="BQ173" s="45">
        <f t="shared" si="193"/>
        <v>0</v>
      </c>
      <c r="BR173" s="45">
        <f t="shared" si="193"/>
        <v>0</v>
      </c>
      <c r="BS173" s="45">
        <f t="shared" si="193"/>
        <v>0</v>
      </c>
      <c r="BT173" s="45">
        <f t="shared" si="193"/>
        <v>1</v>
      </c>
      <c r="BU173" s="45">
        <f t="shared" si="193"/>
        <v>1</v>
      </c>
      <c r="BV173" s="45">
        <f t="shared" si="193"/>
        <v>0</v>
      </c>
      <c r="BW173" s="45">
        <f t="shared" si="193"/>
        <v>0</v>
      </c>
      <c r="BX173" s="45">
        <f t="shared" si="193"/>
        <v>1</v>
      </c>
      <c r="BY173" s="45">
        <f t="shared" si="193"/>
        <v>0</v>
      </c>
      <c r="BZ173" s="45">
        <f t="shared" si="193"/>
        <v>1</v>
      </c>
      <c r="CA173" s="45">
        <f t="shared" si="193"/>
        <v>1</v>
      </c>
      <c r="CB173" s="45">
        <f t="shared" si="193"/>
        <v>0</v>
      </c>
      <c r="CC173" s="45">
        <f t="shared" si="193"/>
        <v>1</v>
      </c>
      <c r="CD173" s="45">
        <f t="shared" si="193"/>
        <v>1</v>
      </c>
      <c r="CE173" s="45">
        <f t="shared" si="193"/>
        <v>1</v>
      </c>
      <c r="CF173" s="45">
        <f t="shared" si="193"/>
        <v>1</v>
      </c>
      <c r="CG173" s="45">
        <f t="shared" si="193"/>
        <v>1</v>
      </c>
      <c r="CH173" s="45">
        <f t="shared" si="193"/>
        <v>1</v>
      </c>
      <c r="CI173" s="45">
        <f t="shared" si="193"/>
        <v>0</v>
      </c>
      <c r="CJ173" s="45">
        <f t="shared" si="193"/>
        <v>0</v>
      </c>
      <c r="CK173" s="45">
        <f t="shared" si="193"/>
        <v>0</v>
      </c>
      <c r="CL173" s="45">
        <f t="shared" si="193"/>
        <v>0</v>
      </c>
      <c r="CM173" s="45">
        <f t="shared" si="193"/>
        <v>0</v>
      </c>
      <c r="CN173" s="45">
        <f t="shared" si="193"/>
        <v>0</v>
      </c>
      <c r="CO173" s="45">
        <f t="shared" si="193"/>
        <v>0</v>
      </c>
      <c r="CP173" s="45">
        <f t="shared" si="193"/>
        <v>0</v>
      </c>
      <c r="CQ173" s="45">
        <f t="shared" si="193"/>
        <v>0</v>
      </c>
      <c r="CR173" s="45">
        <f t="shared" si="193"/>
        <v>1</v>
      </c>
      <c r="CS173" s="45">
        <f t="shared" si="193"/>
        <v>1</v>
      </c>
      <c r="CT173" s="45">
        <f t="shared" si="193"/>
        <v>1</v>
      </c>
      <c r="CU173" s="45">
        <f t="shared" si="193"/>
        <v>0</v>
      </c>
      <c r="CV173" s="45">
        <f t="shared" si="193"/>
        <v>1</v>
      </c>
      <c r="CW173" s="45">
        <f t="shared" si="193"/>
        <v>1</v>
      </c>
      <c r="CX173" s="45">
        <f t="shared" si="193"/>
        <v>0</v>
      </c>
      <c r="CY173" s="45">
        <f t="shared" si="193"/>
        <v>1</v>
      </c>
      <c r="CZ173" s="45">
        <f t="shared" si="193"/>
        <v>0</v>
      </c>
      <c r="DA173" s="45">
        <f t="shared" si="193"/>
        <v>1</v>
      </c>
      <c r="DB173" s="45">
        <f t="shared" si="193"/>
        <v>1</v>
      </c>
      <c r="DC173" s="45">
        <f t="shared" si="193"/>
        <v>1</v>
      </c>
      <c r="DD173" s="45">
        <f t="shared" si="193"/>
        <v>1</v>
      </c>
      <c r="DE173" s="45">
        <f t="shared" si="193"/>
        <v>1</v>
      </c>
      <c r="DF173" s="45">
        <f t="shared" si="193"/>
        <v>0</v>
      </c>
      <c r="DG173" s="45">
        <f t="shared" si="193"/>
        <v>1</v>
      </c>
      <c r="DH173" s="45">
        <f t="shared" si="193"/>
        <v>0</v>
      </c>
      <c r="DI173" s="45">
        <f t="shared" si="193"/>
        <v>0</v>
      </c>
      <c r="DJ173" s="45">
        <f t="shared" si="193"/>
        <v>0</v>
      </c>
      <c r="DK173" s="45">
        <f t="shared" si="193"/>
        <v>1</v>
      </c>
      <c r="DL173" s="45">
        <f t="shared" si="193"/>
        <v>0</v>
      </c>
      <c r="DM173" s="45">
        <f t="shared" si="193"/>
        <v>1</v>
      </c>
      <c r="DN173" s="45">
        <f t="shared" si="193"/>
        <v>0</v>
      </c>
      <c r="DO173" s="45">
        <f t="shared" si="193"/>
        <v>0</v>
      </c>
      <c r="DP173" s="45">
        <f t="shared" si="193"/>
        <v>1</v>
      </c>
      <c r="DQ173" s="45">
        <f t="shared" si="193"/>
        <v>0</v>
      </c>
      <c r="DR173" s="45">
        <f t="shared" si="193"/>
        <v>0</v>
      </c>
      <c r="DS173" s="45">
        <f t="shared" si="193"/>
        <v>0</v>
      </c>
      <c r="DT173" s="45">
        <f t="shared" si="193"/>
        <v>1</v>
      </c>
      <c r="DU173" s="45">
        <f t="shared" si="193"/>
        <v>1</v>
      </c>
      <c r="DV173" s="45">
        <f t="shared" si="193"/>
        <v>1</v>
      </c>
      <c r="DW173" s="45">
        <f t="shared" si="193"/>
        <v>1</v>
      </c>
      <c r="DX173" s="45">
        <f t="shared" si="193"/>
        <v>1</v>
      </c>
      <c r="DY173" s="45">
        <f t="shared" si="193"/>
        <v>1</v>
      </c>
      <c r="DZ173" s="45">
        <f t="shared" si="193"/>
        <v>0</v>
      </c>
      <c r="EA173" s="45">
        <f t="shared" si="193"/>
        <v>0</v>
      </c>
      <c r="EB173" s="45">
        <f t="shared" ref="EB173:FX173" si="194">IF(EB100&lt;=459,1,0)</f>
        <v>0</v>
      </c>
      <c r="EC173" s="45">
        <f t="shared" si="194"/>
        <v>1</v>
      </c>
      <c r="ED173" s="45">
        <f t="shared" si="194"/>
        <v>0</v>
      </c>
      <c r="EE173" s="45">
        <f t="shared" si="194"/>
        <v>1</v>
      </c>
      <c r="EF173" s="45">
        <f t="shared" si="194"/>
        <v>0</v>
      </c>
      <c r="EG173" s="45">
        <f t="shared" si="194"/>
        <v>1</v>
      </c>
      <c r="EH173" s="45">
        <f t="shared" si="194"/>
        <v>1</v>
      </c>
      <c r="EI173" s="45">
        <f t="shared" si="194"/>
        <v>0</v>
      </c>
      <c r="EJ173" s="45">
        <f t="shared" si="194"/>
        <v>0</v>
      </c>
      <c r="EK173" s="45">
        <f t="shared" si="194"/>
        <v>0</v>
      </c>
      <c r="EL173" s="45">
        <f t="shared" si="194"/>
        <v>0</v>
      </c>
      <c r="EM173" s="45">
        <f t="shared" si="194"/>
        <v>0</v>
      </c>
      <c r="EN173" s="45">
        <f t="shared" si="194"/>
        <v>0</v>
      </c>
      <c r="EO173" s="45">
        <f t="shared" si="194"/>
        <v>0</v>
      </c>
      <c r="EP173" s="45">
        <f t="shared" si="194"/>
        <v>1</v>
      </c>
      <c r="EQ173" s="45">
        <f t="shared" si="194"/>
        <v>0</v>
      </c>
      <c r="ER173" s="45">
        <f t="shared" si="194"/>
        <v>1</v>
      </c>
      <c r="ES173" s="45">
        <f t="shared" si="194"/>
        <v>1</v>
      </c>
      <c r="ET173" s="45">
        <f t="shared" si="194"/>
        <v>1</v>
      </c>
      <c r="EU173" s="45">
        <f t="shared" si="194"/>
        <v>0</v>
      </c>
      <c r="EV173" s="45">
        <f t="shared" si="194"/>
        <v>1</v>
      </c>
      <c r="EW173" s="45">
        <f t="shared" si="194"/>
        <v>0</v>
      </c>
      <c r="EX173" s="45">
        <f t="shared" si="194"/>
        <v>1</v>
      </c>
      <c r="EY173" s="45">
        <f t="shared" si="194"/>
        <v>0</v>
      </c>
      <c r="EZ173" s="45">
        <f t="shared" si="194"/>
        <v>1</v>
      </c>
      <c r="FA173" s="45">
        <f t="shared" si="194"/>
        <v>0</v>
      </c>
      <c r="FB173" s="45">
        <f t="shared" si="194"/>
        <v>1</v>
      </c>
      <c r="FC173" s="45">
        <f t="shared" si="194"/>
        <v>0</v>
      </c>
      <c r="FD173" s="45">
        <f t="shared" si="194"/>
        <v>1</v>
      </c>
      <c r="FE173" s="45">
        <f t="shared" si="194"/>
        <v>1</v>
      </c>
      <c r="FF173" s="45">
        <f t="shared" si="194"/>
        <v>1</v>
      </c>
      <c r="FG173" s="45">
        <f t="shared" si="194"/>
        <v>1</v>
      </c>
      <c r="FH173" s="45">
        <f t="shared" si="194"/>
        <v>1</v>
      </c>
      <c r="FI173" s="45">
        <f t="shared" si="194"/>
        <v>0</v>
      </c>
      <c r="FJ173" s="45">
        <f t="shared" si="194"/>
        <v>0</v>
      </c>
      <c r="FK173" s="45">
        <f t="shared" si="194"/>
        <v>0</v>
      </c>
      <c r="FL173" s="45">
        <f t="shared" si="194"/>
        <v>0</v>
      </c>
      <c r="FM173" s="45">
        <f t="shared" si="194"/>
        <v>0</v>
      </c>
      <c r="FN173" s="45">
        <f t="shared" si="194"/>
        <v>0</v>
      </c>
      <c r="FO173" s="45">
        <f t="shared" si="194"/>
        <v>0</v>
      </c>
      <c r="FP173" s="45">
        <f t="shared" si="194"/>
        <v>0</v>
      </c>
      <c r="FQ173" s="45">
        <f t="shared" si="194"/>
        <v>0</v>
      </c>
      <c r="FR173" s="45">
        <f t="shared" si="194"/>
        <v>1</v>
      </c>
      <c r="FS173" s="45">
        <f t="shared" si="194"/>
        <v>1</v>
      </c>
      <c r="FT173" s="46">
        <f t="shared" si="194"/>
        <v>1</v>
      </c>
      <c r="FU173" s="45">
        <f t="shared" si="194"/>
        <v>0</v>
      </c>
      <c r="FV173" s="45">
        <f t="shared" si="194"/>
        <v>0</v>
      </c>
      <c r="FW173" s="45">
        <f t="shared" si="194"/>
        <v>1</v>
      </c>
      <c r="FX173" s="45">
        <f t="shared" si="194"/>
        <v>1</v>
      </c>
      <c r="FY173" s="5"/>
      <c r="FZ173" s="45"/>
      <c r="GA173" s="45"/>
      <c r="GB173" s="45"/>
      <c r="GC173" s="45"/>
      <c r="GD173" s="45"/>
      <c r="GE173" s="5"/>
      <c r="GF173" s="5"/>
      <c r="GG173" s="5"/>
      <c r="GH173" s="5"/>
      <c r="GI173" s="5"/>
      <c r="GJ173" s="5"/>
      <c r="GK173" s="5"/>
      <c r="GL173" s="5"/>
      <c r="GM173" s="5"/>
    </row>
    <row r="174" spans="1:217" x14ac:dyDescent="0.2">
      <c r="A174" s="3" t="s">
        <v>485</v>
      </c>
      <c r="B174" s="2" t="s">
        <v>486</v>
      </c>
      <c r="C174" s="45">
        <f t="shared" ref="C174:BN174" si="195">IF(C136&lt;=C12,1,0)</f>
        <v>0</v>
      </c>
      <c r="D174" s="45">
        <f t="shared" si="195"/>
        <v>1</v>
      </c>
      <c r="E174" s="45">
        <f t="shared" si="195"/>
        <v>0</v>
      </c>
      <c r="F174" s="45">
        <f t="shared" si="195"/>
        <v>1</v>
      </c>
      <c r="G174" s="45">
        <f t="shared" si="195"/>
        <v>1</v>
      </c>
      <c r="H174" s="45">
        <f t="shared" si="195"/>
        <v>1</v>
      </c>
      <c r="I174" s="45">
        <f t="shared" si="195"/>
        <v>0</v>
      </c>
      <c r="J174" s="45">
        <f t="shared" si="195"/>
        <v>0</v>
      </c>
      <c r="K174" s="45">
        <f t="shared" si="195"/>
        <v>0</v>
      </c>
      <c r="L174" s="45">
        <f t="shared" si="195"/>
        <v>0</v>
      </c>
      <c r="M174" s="45">
        <f t="shared" si="195"/>
        <v>0</v>
      </c>
      <c r="N174" s="45">
        <f t="shared" si="195"/>
        <v>1</v>
      </c>
      <c r="O174" s="45">
        <f t="shared" si="195"/>
        <v>1</v>
      </c>
      <c r="P174" s="45">
        <f t="shared" si="195"/>
        <v>0</v>
      </c>
      <c r="Q174" s="45">
        <f t="shared" si="195"/>
        <v>0</v>
      </c>
      <c r="R174" s="45">
        <f t="shared" si="195"/>
        <v>1</v>
      </c>
      <c r="S174" s="45">
        <f t="shared" si="195"/>
        <v>0</v>
      </c>
      <c r="T174" s="45">
        <f t="shared" si="195"/>
        <v>1</v>
      </c>
      <c r="U174" s="45">
        <f t="shared" si="195"/>
        <v>0</v>
      </c>
      <c r="V174" s="45">
        <f t="shared" si="195"/>
        <v>0</v>
      </c>
      <c r="W174" s="45">
        <f t="shared" si="195"/>
        <v>0</v>
      </c>
      <c r="X174" s="45">
        <f t="shared" si="195"/>
        <v>0</v>
      </c>
      <c r="Y174" s="45">
        <f t="shared" si="195"/>
        <v>0</v>
      </c>
      <c r="Z174" s="45">
        <f t="shared" si="195"/>
        <v>0</v>
      </c>
      <c r="AA174" s="45">
        <f t="shared" si="195"/>
        <v>1</v>
      </c>
      <c r="AB174" s="45">
        <f t="shared" si="195"/>
        <v>1</v>
      </c>
      <c r="AC174" s="45">
        <f t="shared" si="195"/>
        <v>1</v>
      </c>
      <c r="AD174" s="45">
        <f t="shared" si="195"/>
        <v>1</v>
      </c>
      <c r="AE174" s="45">
        <f t="shared" si="195"/>
        <v>1</v>
      </c>
      <c r="AF174" s="45">
        <f t="shared" si="195"/>
        <v>0</v>
      </c>
      <c r="AG174" s="45">
        <f t="shared" si="195"/>
        <v>1</v>
      </c>
      <c r="AH174" s="45">
        <f t="shared" si="195"/>
        <v>0</v>
      </c>
      <c r="AI174" s="45">
        <f t="shared" si="195"/>
        <v>0</v>
      </c>
      <c r="AJ174" s="45">
        <f t="shared" si="195"/>
        <v>0</v>
      </c>
      <c r="AK174" s="45">
        <f t="shared" si="195"/>
        <v>0</v>
      </c>
      <c r="AL174" s="45">
        <f t="shared" si="195"/>
        <v>0</v>
      </c>
      <c r="AM174" s="45">
        <f t="shared" si="195"/>
        <v>0</v>
      </c>
      <c r="AN174" s="45">
        <f t="shared" si="195"/>
        <v>0</v>
      </c>
      <c r="AO174" s="45">
        <f t="shared" si="195"/>
        <v>0</v>
      </c>
      <c r="AP174" s="45">
        <f t="shared" si="195"/>
        <v>0</v>
      </c>
      <c r="AQ174" s="45">
        <f t="shared" si="195"/>
        <v>1</v>
      </c>
      <c r="AR174" s="45">
        <f t="shared" si="195"/>
        <v>1</v>
      </c>
      <c r="AS174" s="45">
        <f t="shared" si="195"/>
        <v>1</v>
      </c>
      <c r="AT174" s="45">
        <f t="shared" si="195"/>
        <v>1</v>
      </c>
      <c r="AU174" s="45">
        <f t="shared" si="195"/>
        <v>1</v>
      </c>
      <c r="AV174" s="45">
        <f t="shared" si="195"/>
        <v>1</v>
      </c>
      <c r="AW174" s="45">
        <f t="shared" si="195"/>
        <v>1</v>
      </c>
      <c r="AX174" s="45">
        <f t="shared" si="195"/>
        <v>0</v>
      </c>
      <c r="AY174" s="45">
        <f t="shared" si="195"/>
        <v>0</v>
      </c>
      <c r="AZ174" s="45">
        <f t="shared" si="195"/>
        <v>0</v>
      </c>
      <c r="BA174" s="45">
        <f t="shared" si="195"/>
        <v>1</v>
      </c>
      <c r="BB174" s="45">
        <f t="shared" si="195"/>
        <v>1</v>
      </c>
      <c r="BC174" s="45">
        <f t="shared" si="195"/>
        <v>0</v>
      </c>
      <c r="BD174" s="45">
        <f t="shared" si="195"/>
        <v>1</v>
      </c>
      <c r="BE174" s="45">
        <f t="shared" si="195"/>
        <v>1</v>
      </c>
      <c r="BF174" s="45">
        <f t="shared" si="195"/>
        <v>1</v>
      </c>
      <c r="BG174" s="45">
        <f t="shared" si="195"/>
        <v>0</v>
      </c>
      <c r="BH174" s="45">
        <f t="shared" si="195"/>
        <v>1</v>
      </c>
      <c r="BI174" s="45">
        <f t="shared" si="195"/>
        <v>0</v>
      </c>
      <c r="BJ174" s="45">
        <f t="shared" si="195"/>
        <v>1</v>
      </c>
      <c r="BK174" s="45">
        <f t="shared" si="195"/>
        <v>1</v>
      </c>
      <c r="BL174" s="45">
        <f t="shared" si="195"/>
        <v>0</v>
      </c>
      <c r="BM174" s="45">
        <f t="shared" si="195"/>
        <v>0</v>
      </c>
      <c r="BN174" s="45">
        <f t="shared" si="195"/>
        <v>0</v>
      </c>
      <c r="BO174" s="45">
        <f t="shared" ref="BO174:DZ174" si="196">IF(BO136&lt;=BO12,1,0)</f>
        <v>0</v>
      </c>
      <c r="BP174" s="45">
        <f t="shared" si="196"/>
        <v>0</v>
      </c>
      <c r="BQ174" s="45">
        <f t="shared" si="196"/>
        <v>1</v>
      </c>
      <c r="BR174" s="45">
        <f t="shared" si="196"/>
        <v>0</v>
      </c>
      <c r="BS174" s="45">
        <f t="shared" si="196"/>
        <v>0</v>
      </c>
      <c r="BT174" s="45">
        <f t="shared" si="196"/>
        <v>1</v>
      </c>
      <c r="BU174" s="45">
        <f t="shared" si="196"/>
        <v>1</v>
      </c>
      <c r="BV174" s="45">
        <f t="shared" si="196"/>
        <v>1</v>
      </c>
      <c r="BW174" s="45">
        <f t="shared" si="196"/>
        <v>1</v>
      </c>
      <c r="BX174" s="45">
        <f t="shared" si="196"/>
        <v>1</v>
      </c>
      <c r="BY174" s="45">
        <f t="shared" si="196"/>
        <v>0</v>
      </c>
      <c r="BZ174" s="45">
        <f t="shared" si="196"/>
        <v>0</v>
      </c>
      <c r="CA174" s="45">
        <f t="shared" si="196"/>
        <v>0</v>
      </c>
      <c r="CB174" s="45">
        <f t="shared" si="196"/>
        <v>1</v>
      </c>
      <c r="CC174" s="45">
        <f t="shared" si="196"/>
        <v>0</v>
      </c>
      <c r="CD174" s="45">
        <f t="shared" si="196"/>
        <v>1</v>
      </c>
      <c r="CE174" s="45">
        <f t="shared" si="196"/>
        <v>0</v>
      </c>
      <c r="CF174" s="45">
        <f t="shared" si="196"/>
        <v>1</v>
      </c>
      <c r="CG174" s="45">
        <f t="shared" si="196"/>
        <v>1</v>
      </c>
      <c r="CH174" s="45">
        <f t="shared" si="196"/>
        <v>0</v>
      </c>
      <c r="CI174" s="45">
        <f t="shared" si="196"/>
        <v>0</v>
      </c>
      <c r="CJ174" s="45">
        <f t="shared" si="196"/>
        <v>0</v>
      </c>
      <c r="CK174" s="45">
        <f t="shared" si="196"/>
        <v>1</v>
      </c>
      <c r="CL174" s="45">
        <f t="shared" si="196"/>
        <v>1</v>
      </c>
      <c r="CM174" s="45">
        <f t="shared" si="196"/>
        <v>0</v>
      </c>
      <c r="CN174" s="45">
        <f t="shared" si="196"/>
        <v>1</v>
      </c>
      <c r="CO174" s="45">
        <f t="shared" si="196"/>
        <v>1</v>
      </c>
      <c r="CP174" s="45">
        <f t="shared" si="196"/>
        <v>1</v>
      </c>
      <c r="CQ174" s="45">
        <f t="shared" si="196"/>
        <v>0</v>
      </c>
      <c r="CR174" s="45">
        <f t="shared" si="196"/>
        <v>0</v>
      </c>
      <c r="CS174" s="45">
        <f t="shared" si="196"/>
        <v>1</v>
      </c>
      <c r="CT174" s="45">
        <f t="shared" si="196"/>
        <v>1</v>
      </c>
      <c r="CU174" s="45">
        <f t="shared" si="196"/>
        <v>1</v>
      </c>
      <c r="CV174" s="45">
        <f t="shared" si="196"/>
        <v>0</v>
      </c>
      <c r="CW174" s="45">
        <f t="shared" si="196"/>
        <v>0</v>
      </c>
      <c r="CX174" s="45">
        <f t="shared" si="196"/>
        <v>1</v>
      </c>
      <c r="CY174" s="45">
        <f t="shared" si="196"/>
        <v>1</v>
      </c>
      <c r="CZ174" s="45">
        <f t="shared" si="196"/>
        <v>0</v>
      </c>
      <c r="DA174" s="45">
        <f t="shared" si="196"/>
        <v>1</v>
      </c>
      <c r="DB174" s="45">
        <f t="shared" si="196"/>
        <v>1</v>
      </c>
      <c r="DC174" s="45">
        <f t="shared" si="196"/>
        <v>1</v>
      </c>
      <c r="DD174" s="45">
        <f t="shared" si="196"/>
        <v>1</v>
      </c>
      <c r="DE174" s="45">
        <f t="shared" si="196"/>
        <v>1</v>
      </c>
      <c r="DF174" s="45">
        <f t="shared" si="196"/>
        <v>0</v>
      </c>
      <c r="DG174" s="45">
        <f t="shared" si="196"/>
        <v>0</v>
      </c>
      <c r="DH174" s="45">
        <f t="shared" si="196"/>
        <v>0</v>
      </c>
      <c r="DI174" s="45">
        <f t="shared" si="196"/>
        <v>0</v>
      </c>
      <c r="DJ174" s="45">
        <f t="shared" si="196"/>
        <v>1</v>
      </c>
      <c r="DK174" s="45">
        <f t="shared" si="196"/>
        <v>0</v>
      </c>
      <c r="DL174" s="45">
        <f t="shared" si="196"/>
        <v>0</v>
      </c>
      <c r="DM174" s="45">
        <f t="shared" si="196"/>
        <v>0</v>
      </c>
      <c r="DN174" s="45">
        <f t="shared" si="196"/>
        <v>0</v>
      </c>
      <c r="DO174" s="45">
        <f t="shared" si="196"/>
        <v>0</v>
      </c>
      <c r="DP174" s="45">
        <f t="shared" si="196"/>
        <v>1</v>
      </c>
      <c r="DQ174" s="45">
        <f t="shared" si="196"/>
        <v>0</v>
      </c>
      <c r="DR174" s="45">
        <f t="shared" si="196"/>
        <v>0</v>
      </c>
      <c r="DS174" s="45">
        <f t="shared" si="196"/>
        <v>0</v>
      </c>
      <c r="DT174" s="45">
        <f t="shared" si="196"/>
        <v>0</v>
      </c>
      <c r="DU174" s="45">
        <f t="shared" si="196"/>
        <v>1</v>
      </c>
      <c r="DV174" s="45">
        <f t="shared" si="196"/>
        <v>0</v>
      </c>
      <c r="DW174" s="45">
        <f t="shared" si="196"/>
        <v>0</v>
      </c>
      <c r="DX174" s="45">
        <f t="shared" si="196"/>
        <v>1</v>
      </c>
      <c r="DY174" s="45">
        <f t="shared" si="196"/>
        <v>1</v>
      </c>
      <c r="DZ174" s="45">
        <f t="shared" si="196"/>
        <v>1</v>
      </c>
      <c r="EA174" s="45">
        <f t="shared" ref="EA174:FX174" si="197">IF(EA136&lt;=EA12,1,0)</f>
        <v>0</v>
      </c>
      <c r="EB174" s="45">
        <f t="shared" si="197"/>
        <v>0</v>
      </c>
      <c r="EC174" s="45">
        <f t="shared" si="197"/>
        <v>1</v>
      </c>
      <c r="ED174" s="45">
        <f t="shared" si="197"/>
        <v>1</v>
      </c>
      <c r="EE174" s="45">
        <f t="shared" si="197"/>
        <v>0</v>
      </c>
      <c r="EF174" s="45">
        <f t="shared" si="197"/>
        <v>0</v>
      </c>
      <c r="EG174" s="45">
        <f t="shared" si="197"/>
        <v>0</v>
      </c>
      <c r="EH174" s="45">
        <f t="shared" si="197"/>
        <v>0</v>
      </c>
      <c r="EI174" s="45">
        <f t="shared" si="197"/>
        <v>0</v>
      </c>
      <c r="EJ174" s="45">
        <f t="shared" si="197"/>
        <v>1</v>
      </c>
      <c r="EK174" s="45">
        <f t="shared" si="197"/>
        <v>1</v>
      </c>
      <c r="EL174" s="45">
        <f t="shared" si="197"/>
        <v>1</v>
      </c>
      <c r="EM174" s="45">
        <f t="shared" si="197"/>
        <v>0</v>
      </c>
      <c r="EN174" s="45">
        <f t="shared" si="197"/>
        <v>0</v>
      </c>
      <c r="EO174" s="45">
        <f t="shared" si="197"/>
        <v>1</v>
      </c>
      <c r="EP174" s="45">
        <f t="shared" si="197"/>
        <v>1</v>
      </c>
      <c r="EQ174" s="45">
        <f t="shared" si="197"/>
        <v>1</v>
      </c>
      <c r="ER174" s="45">
        <f t="shared" si="197"/>
        <v>1</v>
      </c>
      <c r="ES174" s="45">
        <f t="shared" si="197"/>
        <v>0</v>
      </c>
      <c r="ET174" s="45">
        <f t="shared" si="197"/>
        <v>0</v>
      </c>
      <c r="EU174" s="45">
        <f t="shared" si="197"/>
        <v>0</v>
      </c>
      <c r="EV174" s="45">
        <f t="shared" si="197"/>
        <v>0</v>
      </c>
      <c r="EW174" s="45">
        <f t="shared" si="197"/>
        <v>1</v>
      </c>
      <c r="EX174" s="45">
        <f t="shared" si="197"/>
        <v>0</v>
      </c>
      <c r="EY174" s="45">
        <f t="shared" si="197"/>
        <v>0</v>
      </c>
      <c r="EZ174" s="45">
        <f t="shared" si="197"/>
        <v>0</v>
      </c>
      <c r="FA174" s="45">
        <f t="shared" si="197"/>
        <v>1</v>
      </c>
      <c r="FB174" s="45">
        <f t="shared" si="197"/>
        <v>0</v>
      </c>
      <c r="FC174" s="45">
        <f t="shared" si="197"/>
        <v>1</v>
      </c>
      <c r="FD174" s="45">
        <f t="shared" si="197"/>
        <v>1</v>
      </c>
      <c r="FE174" s="45">
        <f t="shared" si="197"/>
        <v>0</v>
      </c>
      <c r="FF174" s="45">
        <f t="shared" si="197"/>
        <v>1</v>
      </c>
      <c r="FG174" s="45">
        <f t="shared" si="197"/>
        <v>1</v>
      </c>
      <c r="FH174" s="45">
        <f t="shared" si="197"/>
        <v>1</v>
      </c>
      <c r="FI174" s="45">
        <f t="shared" si="197"/>
        <v>0</v>
      </c>
      <c r="FJ174" s="45">
        <f t="shared" si="197"/>
        <v>1</v>
      </c>
      <c r="FK174" s="45">
        <f t="shared" si="197"/>
        <v>0</v>
      </c>
      <c r="FL174" s="45">
        <f t="shared" si="197"/>
        <v>1</v>
      </c>
      <c r="FM174" s="45">
        <f t="shared" si="197"/>
        <v>1</v>
      </c>
      <c r="FN174" s="45">
        <f t="shared" si="197"/>
        <v>0</v>
      </c>
      <c r="FO174" s="45">
        <f t="shared" si="197"/>
        <v>0</v>
      </c>
      <c r="FP174" s="45">
        <f t="shared" si="197"/>
        <v>0</v>
      </c>
      <c r="FQ174" s="45">
        <f t="shared" si="197"/>
        <v>0</v>
      </c>
      <c r="FR174" s="45">
        <f t="shared" si="197"/>
        <v>1</v>
      </c>
      <c r="FS174" s="45">
        <f t="shared" si="197"/>
        <v>1</v>
      </c>
      <c r="FT174" s="46">
        <f t="shared" si="197"/>
        <v>0</v>
      </c>
      <c r="FU174" s="45">
        <f t="shared" si="197"/>
        <v>0</v>
      </c>
      <c r="FV174" s="45">
        <f t="shared" si="197"/>
        <v>0</v>
      </c>
      <c r="FW174" s="45">
        <f t="shared" si="197"/>
        <v>0</v>
      </c>
      <c r="FX174" s="45">
        <f t="shared" si="197"/>
        <v>1</v>
      </c>
      <c r="FY174" s="45"/>
      <c r="FZ174" s="45"/>
      <c r="GA174" s="45"/>
      <c r="GB174" s="45"/>
      <c r="GC174" s="45"/>
      <c r="GD174" s="45"/>
      <c r="GE174" s="5"/>
      <c r="GF174" s="5"/>
      <c r="GG174" s="5"/>
      <c r="GH174" s="5"/>
      <c r="GI174" s="5"/>
      <c r="GJ174" s="5"/>
      <c r="GK174" s="5"/>
      <c r="GL174" s="5"/>
      <c r="GM174" s="5"/>
      <c r="GN174" s="124"/>
      <c r="GO174" s="124"/>
      <c r="GP174" s="124"/>
      <c r="GQ174" s="124"/>
      <c r="GR174" s="124"/>
      <c r="GS174" s="124"/>
      <c r="GT174" s="124"/>
      <c r="GU174" s="124"/>
      <c r="GV174" s="124"/>
      <c r="GW174" s="124"/>
      <c r="GX174" s="124"/>
      <c r="GY174" s="124"/>
    </row>
    <row r="175" spans="1:217" x14ac:dyDescent="0.2">
      <c r="A175" s="3" t="s">
        <v>487</v>
      </c>
      <c r="B175" s="2" t="s">
        <v>488</v>
      </c>
      <c r="C175" s="125">
        <f t="shared" ref="C175:BN175" si="198">ROUND(IF((OR(C173=1,C174=1))=TRUE(),0,C120/C109),8)</f>
        <v>7129.9180511799996</v>
      </c>
      <c r="D175" s="125">
        <f t="shared" si="198"/>
        <v>0</v>
      </c>
      <c r="E175" s="125">
        <f t="shared" si="198"/>
        <v>7071.4220136000004</v>
      </c>
      <c r="F175" s="125">
        <f t="shared" si="198"/>
        <v>0</v>
      </c>
      <c r="G175" s="125">
        <f t="shared" si="198"/>
        <v>0</v>
      </c>
      <c r="H175" s="125">
        <f t="shared" si="198"/>
        <v>0</v>
      </c>
      <c r="I175" s="125">
        <f t="shared" si="198"/>
        <v>7079.4817270100002</v>
      </c>
      <c r="J175" s="125">
        <f t="shared" si="198"/>
        <v>6626.6492061600002</v>
      </c>
      <c r="K175" s="125">
        <f t="shared" si="198"/>
        <v>0</v>
      </c>
      <c r="L175" s="125">
        <f t="shared" si="198"/>
        <v>7201.12171313</v>
      </c>
      <c r="M175" s="125">
        <f t="shared" si="198"/>
        <v>7183.1981394699997</v>
      </c>
      <c r="N175" s="125">
        <f t="shared" si="198"/>
        <v>0</v>
      </c>
      <c r="O175" s="125">
        <f t="shared" si="198"/>
        <v>0</v>
      </c>
      <c r="P175" s="125">
        <f t="shared" si="198"/>
        <v>0</v>
      </c>
      <c r="Q175" s="125">
        <f t="shared" si="198"/>
        <v>7252.9382394000004</v>
      </c>
      <c r="R175" s="125">
        <f t="shared" si="198"/>
        <v>0</v>
      </c>
      <c r="S175" s="125">
        <f t="shared" si="198"/>
        <v>6875.4112839899999</v>
      </c>
      <c r="T175" s="125">
        <f t="shared" si="198"/>
        <v>0</v>
      </c>
      <c r="U175" s="125">
        <f t="shared" si="198"/>
        <v>0</v>
      </c>
      <c r="V175" s="125">
        <f t="shared" si="198"/>
        <v>0</v>
      </c>
      <c r="W175" s="126">
        <f t="shared" si="198"/>
        <v>0</v>
      </c>
      <c r="X175" s="125">
        <f t="shared" si="198"/>
        <v>0</v>
      </c>
      <c r="Y175" s="125">
        <f t="shared" si="198"/>
        <v>6293.8436569799997</v>
      </c>
      <c r="Z175" s="125">
        <f t="shared" si="198"/>
        <v>0</v>
      </c>
      <c r="AA175" s="125">
        <f t="shared" si="198"/>
        <v>0</v>
      </c>
      <c r="AB175" s="125">
        <f t="shared" si="198"/>
        <v>0</v>
      </c>
      <c r="AC175" s="125">
        <f t="shared" si="198"/>
        <v>0</v>
      </c>
      <c r="AD175" s="125">
        <f t="shared" si="198"/>
        <v>0</v>
      </c>
      <c r="AE175" s="125">
        <f t="shared" si="198"/>
        <v>0</v>
      </c>
      <c r="AF175" s="125">
        <f t="shared" si="198"/>
        <v>0</v>
      </c>
      <c r="AG175" s="125">
        <f t="shared" si="198"/>
        <v>0</v>
      </c>
      <c r="AH175" s="125">
        <f t="shared" si="198"/>
        <v>6501.1413197499996</v>
      </c>
      <c r="AI175" s="125">
        <f t="shared" si="198"/>
        <v>0</v>
      </c>
      <c r="AJ175" s="125">
        <f t="shared" si="198"/>
        <v>0</v>
      </c>
      <c r="AK175" s="125">
        <f t="shared" si="198"/>
        <v>0</v>
      </c>
      <c r="AL175" s="125">
        <f t="shared" si="198"/>
        <v>0</v>
      </c>
      <c r="AM175" s="125">
        <f t="shared" si="198"/>
        <v>6490.0431372599996</v>
      </c>
      <c r="AN175" s="125">
        <f t="shared" si="198"/>
        <v>0</v>
      </c>
      <c r="AO175" s="125">
        <f t="shared" si="198"/>
        <v>6956.19955046</v>
      </c>
      <c r="AP175" s="125">
        <f t="shared" si="198"/>
        <v>7263.7154861999998</v>
      </c>
      <c r="AQ175" s="125">
        <f t="shared" si="198"/>
        <v>0</v>
      </c>
      <c r="AR175" s="125">
        <f t="shared" si="198"/>
        <v>0</v>
      </c>
      <c r="AS175" s="125">
        <f t="shared" si="198"/>
        <v>0</v>
      </c>
      <c r="AT175" s="125">
        <f t="shared" si="198"/>
        <v>0</v>
      </c>
      <c r="AU175" s="125">
        <f t="shared" si="198"/>
        <v>0</v>
      </c>
      <c r="AV175" s="125">
        <f t="shared" si="198"/>
        <v>0</v>
      </c>
      <c r="AW175" s="125">
        <f t="shared" si="198"/>
        <v>0</v>
      </c>
      <c r="AX175" s="125">
        <f t="shared" si="198"/>
        <v>0</v>
      </c>
      <c r="AY175" s="125">
        <f t="shared" si="198"/>
        <v>6945.2389118399997</v>
      </c>
      <c r="AZ175" s="125">
        <f t="shared" si="198"/>
        <v>7043.2392154999998</v>
      </c>
      <c r="BA175" s="125">
        <f t="shared" si="198"/>
        <v>0</v>
      </c>
      <c r="BB175" s="125">
        <f t="shared" si="198"/>
        <v>0</v>
      </c>
      <c r="BC175" s="125">
        <f t="shared" si="198"/>
        <v>7058.9477969999998</v>
      </c>
      <c r="BD175" s="125">
        <f t="shared" si="198"/>
        <v>0</v>
      </c>
      <c r="BE175" s="125">
        <f t="shared" si="198"/>
        <v>0</v>
      </c>
      <c r="BF175" s="125">
        <f t="shared" si="198"/>
        <v>0</v>
      </c>
      <c r="BG175" s="125">
        <f t="shared" si="198"/>
        <v>6914.2433118700001</v>
      </c>
      <c r="BH175" s="125">
        <f t="shared" si="198"/>
        <v>0</v>
      </c>
      <c r="BI175" s="125">
        <f t="shared" si="198"/>
        <v>0</v>
      </c>
      <c r="BJ175" s="125">
        <f t="shared" si="198"/>
        <v>0</v>
      </c>
      <c r="BK175" s="125">
        <f t="shared" si="198"/>
        <v>0</v>
      </c>
      <c r="BL175" s="125">
        <f t="shared" si="198"/>
        <v>0</v>
      </c>
      <c r="BM175" s="125">
        <f t="shared" si="198"/>
        <v>0</v>
      </c>
      <c r="BN175" s="125">
        <f t="shared" si="198"/>
        <v>6741.7644922500003</v>
      </c>
      <c r="BO175" s="125">
        <f t="shared" ref="BO175:DZ175" si="199">ROUND(IF((OR(BO173=1,BO174=1))=TRUE(),0,BO120/BO109),8)</f>
        <v>6639.8927157400003</v>
      </c>
      <c r="BP175" s="125">
        <f t="shared" si="199"/>
        <v>0</v>
      </c>
      <c r="BQ175" s="125">
        <f t="shared" si="199"/>
        <v>0</v>
      </c>
      <c r="BR175" s="125">
        <f t="shared" si="199"/>
        <v>7011.6672412400003</v>
      </c>
      <c r="BS175" s="125">
        <f t="shared" si="199"/>
        <v>7014.1394582900002</v>
      </c>
      <c r="BT175" s="125">
        <f t="shared" si="199"/>
        <v>0</v>
      </c>
      <c r="BU175" s="125">
        <f t="shared" si="199"/>
        <v>0</v>
      </c>
      <c r="BV175" s="125">
        <f t="shared" si="199"/>
        <v>0</v>
      </c>
      <c r="BW175" s="125">
        <f t="shared" si="199"/>
        <v>0</v>
      </c>
      <c r="BX175" s="125">
        <f t="shared" si="199"/>
        <v>0</v>
      </c>
      <c r="BY175" s="125">
        <f t="shared" si="199"/>
        <v>6358.16119411</v>
      </c>
      <c r="BZ175" s="125">
        <f t="shared" si="199"/>
        <v>0</v>
      </c>
      <c r="CA175" s="125">
        <f t="shared" si="199"/>
        <v>0</v>
      </c>
      <c r="CB175" s="125">
        <f t="shared" si="199"/>
        <v>0</v>
      </c>
      <c r="CC175" s="125">
        <f t="shared" si="199"/>
        <v>0</v>
      </c>
      <c r="CD175" s="125">
        <f t="shared" si="199"/>
        <v>0</v>
      </c>
      <c r="CE175" s="125">
        <f t="shared" si="199"/>
        <v>0</v>
      </c>
      <c r="CF175" s="125">
        <f t="shared" si="199"/>
        <v>0</v>
      </c>
      <c r="CG175" s="125">
        <f t="shared" si="199"/>
        <v>0</v>
      </c>
      <c r="CH175" s="125">
        <f t="shared" si="199"/>
        <v>0</v>
      </c>
      <c r="CI175" s="125">
        <f t="shared" si="199"/>
        <v>6326.4969284999997</v>
      </c>
      <c r="CJ175" s="125">
        <f t="shared" si="199"/>
        <v>6883.5406624799998</v>
      </c>
      <c r="CK175" s="125">
        <f t="shared" si="199"/>
        <v>0</v>
      </c>
      <c r="CL175" s="125">
        <f t="shared" si="199"/>
        <v>0</v>
      </c>
      <c r="CM175" s="125">
        <f t="shared" si="199"/>
        <v>7051.8687535099998</v>
      </c>
      <c r="CN175" s="125">
        <f t="shared" si="199"/>
        <v>0</v>
      </c>
      <c r="CO175" s="125">
        <f t="shared" si="199"/>
        <v>0</v>
      </c>
      <c r="CP175" s="125">
        <f t="shared" si="199"/>
        <v>0</v>
      </c>
      <c r="CQ175" s="125">
        <f t="shared" si="199"/>
        <v>6764.7289593599999</v>
      </c>
      <c r="CR175" s="125">
        <f t="shared" si="199"/>
        <v>0</v>
      </c>
      <c r="CS175" s="125">
        <f t="shared" si="199"/>
        <v>0</v>
      </c>
      <c r="CT175" s="125">
        <f t="shared" si="199"/>
        <v>0</v>
      </c>
      <c r="CU175" s="125">
        <f t="shared" si="199"/>
        <v>0</v>
      </c>
      <c r="CV175" s="125">
        <f t="shared" si="199"/>
        <v>0</v>
      </c>
      <c r="CW175" s="125">
        <f t="shared" si="199"/>
        <v>0</v>
      </c>
      <c r="CX175" s="125">
        <f t="shared" si="199"/>
        <v>0</v>
      </c>
      <c r="CY175" s="125">
        <f t="shared" si="199"/>
        <v>0</v>
      </c>
      <c r="CZ175" s="125">
        <f t="shared" si="199"/>
        <v>6771.0244196000003</v>
      </c>
      <c r="DA175" s="125">
        <f t="shared" si="199"/>
        <v>0</v>
      </c>
      <c r="DB175" s="125">
        <f t="shared" si="199"/>
        <v>0</v>
      </c>
      <c r="DC175" s="125">
        <f t="shared" si="199"/>
        <v>0</v>
      </c>
      <c r="DD175" s="125">
        <f t="shared" si="199"/>
        <v>0</v>
      </c>
      <c r="DE175" s="125">
        <f t="shared" si="199"/>
        <v>0</v>
      </c>
      <c r="DF175" s="125">
        <f t="shared" si="199"/>
        <v>6723.8111472000001</v>
      </c>
      <c r="DG175" s="125">
        <f t="shared" si="199"/>
        <v>0</v>
      </c>
      <c r="DH175" s="125">
        <f t="shared" si="199"/>
        <v>6642.3661236500002</v>
      </c>
      <c r="DI175" s="125">
        <f t="shared" si="199"/>
        <v>6701.3545801800001</v>
      </c>
      <c r="DJ175" s="125">
        <f t="shared" si="199"/>
        <v>0</v>
      </c>
      <c r="DK175" s="125">
        <f t="shared" si="199"/>
        <v>0</v>
      </c>
      <c r="DL175" s="125">
        <f t="shared" si="199"/>
        <v>7119.2265459999999</v>
      </c>
      <c r="DM175" s="125">
        <f t="shared" si="199"/>
        <v>0</v>
      </c>
      <c r="DN175" s="125">
        <f t="shared" si="199"/>
        <v>6897.9708600599997</v>
      </c>
      <c r="DO175" s="125">
        <f t="shared" si="199"/>
        <v>6944.8816550399997</v>
      </c>
      <c r="DP175" s="125">
        <f t="shared" si="199"/>
        <v>0</v>
      </c>
      <c r="DQ175" s="125">
        <f t="shared" si="199"/>
        <v>6785.9648989799998</v>
      </c>
      <c r="DR175" s="125">
        <f t="shared" si="199"/>
        <v>6669.3276989200003</v>
      </c>
      <c r="DS175" s="125">
        <f t="shared" si="199"/>
        <v>6601.3137447600002</v>
      </c>
      <c r="DT175" s="125">
        <f t="shared" si="199"/>
        <v>0</v>
      </c>
      <c r="DU175" s="125">
        <f t="shared" si="199"/>
        <v>0</v>
      </c>
      <c r="DV175" s="125">
        <f t="shared" si="199"/>
        <v>0</v>
      </c>
      <c r="DW175" s="125">
        <f t="shared" si="199"/>
        <v>0</v>
      </c>
      <c r="DX175" s="125">
        <f t="shared" si="199"/>
        <v>0</v>
      </c>
      <c r="DY175" s="125">
        <f t="shared" si="199"/>
        <v>0</v>
      </c>
      <c r="DZ175" s="125">
        <f t="shared" si="199"/>
        <v>0</v>
      </c>
      <c r="EA175" s="125">
        <f t="shared" ref="EA175:FX175" si="200">ROUND(IF((OR(EA173=1,EA174=1))=TRUE(),0,EA120/EA109),8)</f>
        <v>7003.5128547800005</v>
      </c>
      <c r="EB175" s="125">
        <f t="shared" si="200"/>
        <v>6516.9273068900002</v>
      </c>
      <c r="EC175" s="125">
        <f t="shared" si="200"/>
        <v>0</v>
      </c>
      <c r="ED175" s="125">
        <f t="shared" si="200"/>
        <v>0</v>
      </c>
      <c r="EE175" s="125">
        <f t="shared" si="200"/>
        <v>0</v>
      </c>
      <c r="EF175" s="125">
        <f t="shared" si="200"/>
        <v>6619.5814757999997</v>
      </c>
      <c r="EG175" s="125">
        <f t="shared" si="200"/>
        <v>0</v>
      </c>
      <c r="EH175" s="125">
        <f t="shared" si="200"/>
        <v>0</v>
      </c>
      <c r="EI175" s="125">
        <f t="shared" si="200"/>
        <v>6879.8823528499997</v>
      </c>
      <c r="EJ175" s="125">
        <f t="shared" si="200"/>
        <v>0</v>
      </c>
      <c r="EK175" s="125">
        <f t="shared" si="200"/>
        <v>0</v>
      </c>
      <c r="EL175" s="125">
        <f t="shared" si="200"/>
        <v>0</v>
      </c>
      <c r="EM175" s="125">
        <f t="shared" si="200"/>
        <v>6550.2510303299996</v>
      </c>
      <c r="EN175" s="125">
        <f t="shared" si="200"/>
        <v>6567.9614407600002</v>
      </c>
      <c r="EO175" s="125">
        <f t="shared" si="200"/>
        <v>0</v>
      </c>
      <c r="EP175" s="125">
        <f t="shared" si="200"/>
        <v>0</v>
      </c>
      <c r="EQ175" s="125">
        <f t="shared" si="200"/>
        <v>0</v>
      </c>
      <c r="ER175" s="125">
        <f t="shared" si="200"/>
        <v>0</v>
      </c>
      <c r="ES175" s="125">
        <f t="shared" si="200"/>
        <v>0</v>
      </c>
      <c r="ET175" s="125">
        <f t="shared" si="200"/>
        <v>0</v>
      </c>
      <c r="EU175" s="125">
        <f t="shared" si="200"/>
        <v>6399.2254815599999</v>
      </c>
      <c r="EV175" s="125">
        <f t="shared" si="200"/>
        <v>0</v>
      </c>
      <c r="EW175" s="125">
        <f t="shared" si="200"/>
        <v>0</v>
      </c>
      <c r="EX175" s="125">
        <f t="shared" si="200"/>
        <v>0</v>
      </c>
      <c r="EY175" s="125">
        <f t="shared" si="200"/>
        <v>6513.8584709699999</v>
      </c>
      <c r="EZ175" s="125">
        <f t="shared" si="200"/>
        <v>0</v>
      </c>
      <c r="FA175" s="125">
        <f t="shared" si="200"/>
        <v>0</v>
      </c>
      <c r="FB175" s="125">
        <f t="shared" si="200"/>
        <v>0</v>
      </c>
      <c r="FC175" s="125">
        <f t="shared" si="200"/>
        <v>0</v>
      </c>
      <c r="FD175" s="125">
        <f t="shared" si="200"/>
        <v>0</v>
      </c>
      <c r="FE175" s="125">
        <f t="shared" si="200"/>
        <v>0</v>
      </c>
      <c r="FF175" s="125">
        <f t="shared" si="200"/>
        <v>0</v>
      </c>
      <c r="FG175" s="125">
        <f t="shared" si="200"/>
        <v>0</v>
      </c>
      <c r="FH175" s="125">
        <f t="shared" si="200"/>
        <v>0</v>
      </c>
      <c r="FI175" s="125">
        <f t="shared" si="200"/>
        <v>6835.65157929</v>
      </c>
      <c r="FJ175" s="125">
        <f t="shared" si="200"/>
        <v>0</v>
      </c>
      <c r="FK175" s="125">
        <f t="shared" si="200"/>
        <v>6888.8447351100003</v>
      </c>
      <c r="FL175" s="125">
        <f t="shared" si="200"/>
        <v>0</v>
      </c>
      <c r="FM175" s="125">
        <f t="shared" si="200"/>
        <v>0</v>
      </c>
      <c r="FN175" s="125">
        <f t="shared" si="200"/>
        <v>6919.8135408099997</v>
      </c>
      <c r="FO175" s="125">
        <f t="shared" si="200"/>
        <v>6814.5418704100002</v>
      </c>
      <c r="FP175" s="125">
        <f t="shared" si="200"/>
        <v>6992.0252623699998</v>
      </c>
      <c r="FQ175" s="125">
        <f t="shared" si="200"/>
        <v>6765.2696079799998</v>
      </c>
      <c r="FR175" s="125">
        <f t="shared" si="200"/>
        <v>0</v>
      </c>
      <c r="FS175" s="125">
        <f t="shared" si="200"/>
        <v>0</v>
      </c>
      <c r="FT175" s="126">
        <f t="shared" si="200"/>
        <v>0</v>
      </c>
      <c r="FU175" s="125">
        <f t="shared" si="200"/>
        <v>6908.6415252500001</v>
      </c>
      <c r="FV175" s="125">
        <f t="shared" si="200"/>
        <v>6662.5261248699999</v>
      </c>
      <c r="FW175" s="125">
        <f t="shared" si="200"/>
        <v>0</v>
      </c>
      <c r="FX175" s="125">
        <f t="shared" si="200"/>
        <v>0</v>
      </c>
      <c r="FY175" s="45"/>
      <c r="FZ175" s="63"/>
      <c r="GA175" s="63"/>
      <c r="GB175" s="45"/>
      <c r="GC175" s="45"/>
      <c r="GD175" s="45"/>
      <c r="GE175" s="5"/>
      <c r="GF175" s="5"/>
      <c r="GG175" s="5"/>
      <c r="GH175" s="5"/>
      <c r="GI175" s="5"/>
      <c r="GJ175" s="5"/>
      <c r="GK175" s="5"/>
      <c r="GL175" s="5"/>
      <c r="GM175" s="5"/>
      <c r="GN175" s="52"/>
      <c r="GO175" s="52"/>
      <c r="GP175" s="52"/>
      <c r="GQ175" s="52"/>
      <c r="GR175" s="52"/>
      <c r="GS175" s="52"/>
      <c r="GT175" s="52"/>
      <c r="GU175" s="52"/>
      <c r="GV175" s="52"/>
      <c r="GW175" s="52"/>
      <c r="GX175" s="52"/>
      <c r="GY175" s="52"/>
    </row>
    <row r="176" spans="1:217" x14ac:dyDescent="0.2">
      <c r="A176" s="8"/>
      <c r="B176" s="2" t="s">
        <v>489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6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6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5"/>
      <c r="GF176" s="5"/>
      <c r="GG176" s="5"/>
      <c r="GH176" s="5"/>
      <c r="GI176" s="5"/>
      <c r="GJ176" s="5"/>
      <c r="GK176" s="5"/>
      <c r="GL176" s="5"/>
      <c r="GM176" s="5"/>
      <c r="GN176" s="124"/>
      <c r="GO176" s="124"/>
      <c r="GP176" s="124"/>
      <c r="GQ176" s="124"/>
      <c r="GR176" s="124"/>
      <c r="GS176" s="124"/>
      <c r="GT176" s="124"/>
      <c r="GU176" s="124"/>
      <c r="GV176" s="124"/>
      <c r="GW176" s="124"/>
      <c r="GX176" s="124"/>
      <c r="GY176" s="124"/>
    </row>
    <row r="177" spans="1:256" x14ac:dyDescent="0.2">
      <c r="A177" s="3" t="s">
        <v>490</v>
      </c>
      <c r="B177" s="2" t="s">
        <v>491</v>
      </c>
      <c r="C177" s="123">
        <f t="shared" ref="C177:BO177" si="201">ROUND(IF((OR(C173=1,C174=1))=TRUE(),0,((1027-459)*0.00020599)+1.1215),4)</f>
        <v>1.2384999999999999</v>
      </c>
      <c r="D177" s="123">
        <f t="shared" si="201"/>
        <v>0</v>
      </c>
      <c r="E177" s="123">
        <f t="shared" si="201"/>
        <v>1.2384999999999999</v>
      </c>
      <c r="F177" s="123">
        <f t="shared" si="201"/>
        <v>0</v>
      </c>
      <c r="G177" s="123">
        <f t="shared" si="201"/>
        <v>0</v>
      </c>
      <c r="H177" s="123">
        <f t="shared" si="201"/>
        <v>0</v>
      </c>
      <c r="I177" s="123">
        <f t="shared" si="201"/>
        <v>1.2384999999999999</v>
      </c>
      <c r="J177" s="123">
        <f t="shared" si="201"/>
        <v>1.2384999999999999</v>
      </c>
      <c r="K177" s="123">
        <f t="shared" si="201"/>
        <v>0</v>
      </c>
      <c r="L177" s="123">
        <f t="shared" si="201"/>
        <v>1.2384999999999999</v>
      </c>
      <c r="M177" s="123">
        <f t="shared" si="201"/>
        <v>1.2384999999999999</v>
      </c>
      <c r="N177" s="123">
        <f t="shared" si="201"/>
        <v>0</v>
      </c>
      <c r="O177" s="123">
        <f t="shared" si="201"/>
        <v>0</v>
      </c>
      <c r="P177" s="123">
        <f t="shared" si="201"/>
        <v>0</v>
      </c>
      <c r="Q177" s="123">
        <f t="shared" si="201"/>
        <v>1.2384999999999999</v>
      </c>
      <c r="R177" s="123">
        <f t="shared" si="201"/>
        <v>0</v>
      </c>
      <c r="S177" s="123">
        <f t="shared" si="201"/>
        <v>1.2384999999999999</v>
      </c>
      <c r="T177" s="123">
        <f t="shared" si="201"/>
        <v>0</v>
      </c>
      <c r="U177" s="123">
        <f t="shared" si="201"/>
        <v>0</v>
      </c>
      <c r="V177" s="123">
        <f t="shared" si="201"/>
        <v>0</v>
      </c>
      <c r="W177" s="123">
        <f t="shared" si="201"/>
        <v>0</v>
      </c>
      <c r="X177" s="123">
        <f t="shared" si="201"/>
        <v>0</v>
      </c>
      <c r="Y177" s="123">
        <f t="shared" si="201"/>
        <v>1.2384999999999999</v>
      </c>
      <c r="Z177" s="123">
        <f t="shared" si="201"/>
        <v>0</v>
      </c>
      <c r="AA177" s="123">
        <f t="shared" si="201"/>
        <v>0</v>
      </c>
      <c r="AB177" s="123">
        <f t="shared" si="201"/>
        <v>0</v>
      </c>
      <c r="AC177" s="123">
        <f t="shared" si="201"/>
        <v>0</v>
      </c>
      <c r="AD177" s="123">
        <f t="shared" si="201"/>
        <v>0</v>
      </c>
      <c r="AE177" s="123">
        <f t="shared" si="201"/>
        <v>0</v>
      </c>
      <c r="AF177" s="123">
        <f t="shared" si="201"/>
        <v>0</v>
      </c>
      <c r="AG177" s="123">
        <f t="shared" si="201"/>
        <v>0</v>
      </c>
      <c r="AH177" s="123">
        <f t="shared" si="201"/>
        <v>1.2384999999999999</v>
      </c>
      <c r="AI177" s="123">
        <f t="shared" si="201"/>
        <v>0</v>
      </c>
      <c r="AJ177" s="123">
        <f t="shared" si="201"/>
        <v>0</v>
      </c>
      <c r="AK177" s="123">
        <f t="shared" si="201"/>
        <v>0</v>
      </c>
      <c r="AL177" s="123">
        <f t="shared" si="201"/>
        <v>0</v>
      </c>
      <c r="AM177" s="123">
        <f t="shared" si="201"/>
        <v>1.2384999999999999</v>
      </c>
      <c r="AN177" s="123">
        <f t="shared" si="201"/>
        <v>0</v>
      </c>
      <c r="AO177" s="123">
        <f t="shared" si="201"/>
        <v>1.2384999999999999</v>
      </c>
      <c r="AP177" s="123">
        <f t="shared" si="201"/>
        <v>1.2384999999999999</v>
      </c>
      <c r="AQ177" s="123">
        <f t="shared" si="201"/>
        <v>0</v>
      </c>
      <c r="AR177" s="123">
        <f t="shared" si="201"/>
        <v>0</v>
      </c>
      <c r="AS177" s="123">
        <f t="shared" si="201"/>
        <v>0</v>
      </c>
      <c r="AT177" s="123">
        <f t="shared" si="201"/>
        <v>0</v>
      </c>
      <c r="AU177" s="123">
        <f t="shared" si="201"/>
        <v>0</v>
      </c>
      <c r="AV177" s="123">
        <f t="shared" si="201"/>
        <v>0</v>
      </c>
      <c r="AW177" s="123">
        <f t="shared" si="201"/>
        <v>0</v>
      </c>
      <c r="AX177" s="123">
        <f t="shared" si="201"/>
        <v>0</v>
      </c>
      <c r="AY177" s="123">
        <f t="shared" si="201"/>
        <v>1.2384999999999999</v>
      </c>
      <c r="AZ177" s="123">
        <f t="shared" si="201"/>
        <v>1.2384999999999999</v>
      </c>
      <c r="BA177" s="123">
        <f t="shared" si="201"/>
        <v>0</v>
      </c>
      <c r="BB177" s="123">
        <f t="shared" si="201"/>
        <v>0</v>
      </c>
      <c r="BC177" s="123">
        <f t="shared" si="201"/>
        <v>1.2384999999999999</v>
      </c>
      <c r="BD177" s="123">
        <f t="shared" si="201"/>
        <v>0</v>
      </c>
      <c r="BE177" s="123">
        <f t="shared" si="201"/>
        <v>0</v>
      </c>
      <c r="BF177" s="123">
        <f t="shared" si="201"/>
        <v>0</v>
      </c>
      <c r="BG177" s="123">
        <f t="shared" si="201"/>
        <v>1.2384999999999999</v>
      </c>
      <c r="BH177" s="123">
        <f t="shared" si="201"/>
        <v>0</v>
      </c>
      <c r="BI177" s="123">
        <f t="shared" si="201"/>
        <v>0</v>
      </c>
      <c r="BJ177" s="123">
        <f t="shared" si="201"/>
        <v>0</v>
      </c>
      <c r="BK177" s="123">
        <f t="shared" si="201"/>
        <v>0</v>
      </c>
      <c r="BL177" s="123">
        <f t="shared" si="201"/>
        <v>0</v>
      </c>
      <c r="BM177" s="123">
        <f t="shared" si="201"/>
        <v>0</v>
      </c>
      <c r="BN177" s="123">
        <f t="shared" si="201"/>
        <v>1.2384999999999999</v>
      </c>
      <c r="BO177" s="123">
        <f t="shared" si="201"/>
        <v>1.2384999999999999</v>
      </c>
      <c r="BP177" s="123">
        <f t="shared" ref="BP177:EA177" si="202">ROUND(IF((OR(BP173=1,BP174=1))=TRUE(),0,((1027-459)*0.00020599)+1.1215),4)</f>
        <v>0</v>
      </c>
      <c r="BQ177" s="123">
        <f t="shared" si="202"/>
        <v>0</v>
      </c>
      <c r="BR177" s="123">
        <f t="shared" si="202"/>
        <v>1.2384999999999999</v>
      </c>
      <c r="BS177" s="123">
        <f t="shared" si="202"/>
        <v>1.2384999999999999</v>
      </c>
      <c r="BT177" s="123">
        <f t="shared" si="202"/>
        <v>0</v>
      </c>
      <c r="BU177" s="123">
        <f t="shared" si="202"/>
        <v>0</v>
      </c>
      <c r="BV177" s="123">
        <f t="shared" si="202"/>
        <v>0</v>
      </c>
      <c r="BW177" s="123">
        <f t="shared" si="202"/>
        <v>0</v>
      </c>
      <c r="BX177" s="123">
        <f t="shared" si="202"/>
        <v>0</v>
      </c>
      <c r="BY177" s="123">
        <f t="shared" si="202"/>
        <v>1.2384999999999999</v>
      </c>
      <c r="BZ177" s="123">
        <f t="shared" si="202"/>
        <v>0</v>
      </c>
      <c r="CA177" s="123">
        <f t="shared" si="202"/>
        <v>0</v>
      </c>
      <c r="CB177" s="123">
        <f t="shared" si="202"/>
        <v>0</v>
      </c>
      <c r="CC177" s="123">
        <f t="shared" si="202"/>
        <v>0</v>
      </c>
      <c r="CD177" s="123">
        <f t="shared" si="202"/>
        <v>0</v>
      </c>
      <c r="CE177" s="123">
        <f t="shared" si="202"/>
        <v>0</v>
      </c>
      <c r="CF177" s="123">
        <f t="shared" si="202"/>
        <v>0</v>
      </c>
      <c r="CG177" s="123">
        <f t="shared" si="202"/>
        <v>0</v>
      </c>
      <c r="CH177" s="123">
        <f t="shared" si="202"/>
        <v>0</v>
      </c>
      <c r="CI177" s="123">
        <f t="shared" si="202"/>
        <v>1.2384999999999999</v>
      </c>
      <c r="CJ177" s="123">
        <f t="shared" si="202"/>
        <v>1.2384999999999999</v>
      </c>
      <c r="CK177" s="123">
        <f t="shared" si="202"/>
        <v>0</v>
      </c>
      <c r="CL177" s="123">
        <f t="shared" si="202"/>
        <v>0</v>
      </c>
      <c r="CM177" s="123">
        <f t="shared" si="202"/>
        <v>1.2384999999999999</v>
      </c>
      <c r="CN177" s="123">
        <f t="shared" si="202"/>
        <v>0</v>
      </c>
      <c r="CO177" s="123">
        <f t="shared" si="202"/>
        <v>0</v>
      </c>
      <c r="CP177" s="123">
        <f t="shared" si="202"/>
        <v>0</v>
      </c>
      <c r="CQ177" s="123">
        <f t="shared" si="202"/>
        <v>1.2384999999999999</v>
      </c>
      <c r="CR177" s="123">
        <f t="shared" si="202"/>
        <v>0</v>
      </c>
      <c r="CS177" s="123">
        <f t="shared" si="202"/>
        <v>0</v>
      </c>
      <c r="CT177" s="123">
        <f t="shared" si="202"/>
        <v>0</v>
      </c>
      <c r="CU177" s="123">
        <f t="shared" si="202"/>
        <v>0</v>
      </c>
      <c r="CV177" s="123">
        <f t="shared" si="202"/>
        <v>0</v>
      </c>
      <c r="CW177" s="123">
        <f t="shared" si="202"/>
        <v>0</v>
      </c>
      <c r="CX177" s="123">
        <f t="shared" si="202"/>
        <v>0</v>
      </c>
      <c r="CY177" s="123">
        <f t="shared" si="202"/>
        <v>0</v>
      </c>
      <c r="CZ177" s="123">
        <f t="shared" si="202"/>
        <v>1.2384999999999999</v>
      </c>
      <c r="DA177" s="123">
        <f t="shared" si="202"/>
        <v>0</v>
      </c>
      <c r="DB177" s="123">
        <f t="shared" si="202"/>
        <v>0</v>
      </c>
      <c r="DC177" s="123">
        <f t="shared" si="202"/>
        <v>0</v>
      </c>
      <c r="DD177" s="123">
        <f t="shared" si="202"/>
        <v>0</v>
      </c>
      <c r="DE177" s="123">
        <f t="shared" si="202"/>
        <v>0</v>
      </c>
      <c r="DF177" s="123">
        <f t="shared" si="202"/>
        <v>1.2384999999999999</v>
      </c>
      <c r="DG177" s="123">
        <f t="shared" si="202"/>
        <v>0</v>
      </c>
      <c r="DH177" s="123">
        <f t="shared" si="202"/>
        <v>1.2384999999999999</v>
      </c>
      <c r="DI177" s="123">
        <f t="shared" si="202"/>
        <v>1.2384999999999999</v>
      </c>
      <c r="DJ177" s="123">
        <f t="shared" si="202"/>
        <v>0</v>
      </c>
      <c r="DK177" s="123">
        <f t="shared" si="202"/>
        <v>0</v>
      </c>
      <c r="DL177" s="123">
        <f t="shared" si="202"/>
        <v>1.2384999999999999</v>
      </c>
      <c r="DM177" s="123">
        <f t="shared" si="202"/>
        <v>0</v>
      </c>
      <c r="DN177" s="123">
        <f t="shared" si="202"/>
        <v>1.2384999999999999</v>
      </c>
      <c r="DO177" s="123">
        <f t="shared" si="202"/>
        <v>1.2384999999999999</v>
      </c>
      <c r="DP177" s="123">
        <f t="shared" si="202"/>
        <v>0</v>
      </c>
      <c r="DQ177" s="123">
        <f t="shared" si="202"/>
        <v>1.2384999999999999</v>
      </c>
      <c r="DR177" s="123">
        <f t="shared" si="202"/>
        <v>1.2384999999999999</v>
      </c>
      <c r="DS177" s="123">
        <f t="shared" si="202"/>
        <v>1.2384999999999999</v>
      </c>
      <c r="DT177" s="123">
        <f t="shared" si="202"/>
        <v>0</v>
      </c>
      <c r="DU177" s="123">
        <f t="shared" si="202"/>
        <v>0</v>
      </c>
      <c r="DV177" s="123">
        <f t="shared" si="202"/>
        <v>0</v>
      </c>
      <c r="DW177" s="123">
        <f t="shared" si="202"/>
        <v>0</v>
      </c>
      <c r="DX177" s="123">
        <f t="shared" si="202"/>
        <v>0</v>
      </c>
      <c r="DY177" s="123">
        <f t="shared" si="202"/>
        <v>0</v>
      </c>
      <c r="DZ177" s="123">
        <f t="shared" si="202"/>
        <v>0</v>
      </c>
      <c r="EA177" s="123">
        <f t="shared" si="202"/>
        <v>1.2384999999999999</v>
      </c>
      <c r="EB177" s="123">
        <f t="shared" ref="EB177:FX177" si="203">ROUND(IF((OR(EB173=1,EB174=1))=TRUE(),0,((1027-459)*0.00020599)+1.1215),4)</f>
        <v>1.2384999999999999</v>
      </c>
      <c r="EC177" s="123">
        <f t="shared" si="203"/>
        <v>0</v>
      </c>
      <c r="ED177" s="123">
        <f t="shared" si="203"/>
        <v>0</v>
      </c>
      <c r="EE177" s="123">
        <f t="shared" si="203"/>
        <v>0</v>
      </c>
      <c r="EF177" s="123">
        <f t="shared" si="203"/>
        <v>1.2384999999999999</v>
      </c>
      <c r="EG177" s="123">
        <f t="shared" si="203"/>
        <v>0</v>
      </c>
      <c r="EH177" s="123">
        <f t="shared" si="203"/>
        <v>0</v>
      </c>
      <c r="EI177" s="123">
        <f t="shared" si="203"/>
        <v>1.2384999999999999</v>
      </c>
      <c r="EJ177" s="123">
        <f t="shared" si="203"/>
        <v>0</v>
      </c>
      <c r="EK177" s="123">
        <f t="shared" si="203"/>
        <v>0</v>
      </c>
      <c r="EL177" s="123">
        <f t="shared" si="203"/>
        <v>0</v>
      </c>
      <c r="EM177" s="123">
        <f t="shared" si="203"/>
        <v>1.2384999999999999</v>
      </c>
      <c r="EN177" s="123">
        <f t="shared" si="203"/>
        <v>1.2384999999999999</v>
      </c>
      <c r="EO177" s="123">
        <f t="shared" si="203"/>
        <v>0</v>
      </c>
      <c r="EP177" s="123">
        <f t="shared" si="203"/>
        <v>0</v>
      </c>
      <c r="EQ177" s="123">
        <f t="shared" si="203"/>
        <v>0</v>
      </c>
      <c r="ER177" s="123">
        <f t="shared" si="203"/>
        <v>0</v>
      </c>
      <c r="ES177" s="123">
        <f t="shared" si="203"/>
        <v>0</v>
      </c>
      <c r="ET177" s="123">
        <f t="shared" si="203"/>
        <v>0</v>
      </c>
      <c r="EU177" s="123">
        <f t="shared" si="203"/>
        <v>1.2384999999999999</v>
      </c>
      <c r="EV177" s="123">
        <f t="shared" si="203"/>
        <v>0</v>
      </c>
      <c r="EW177" s="123">
        <f t="shared" si="203"/>
        <v>0</v>
      </c>
      <c r="EX177" s="123">
        <f t="shared" si="203"/>
        <v>0</v>
      </c>
      <c r="EY177" s="123">
        <f t="shared" si="203"/>
        <v>1.2384999999999999</v>
      </c>
      <c r="EZ177" s="123">
        <f t="shared" si="203"/>
        <v>0</v>
      </c>
      <c r="FA177" s="123">
        <f t="shared" si="203"/>
        <v>0</v>
      </c>
      <c r="FB177" s="123">
        <f t="shared" si="203"/>
        <v>0</v>
      </c>
      <c r="FC177" s="123">
        <f t="shared" si="203"/>
        <v>0</v>
      </c>
      <c r="FD177" s="123">
        <f t="shared" si="203"/>
        <v>0</v>
      </c>
      <c r="FE177" s="123">
        <f t="shared" si="203"/>
        <v>0</v>
      </c>
      <c r="FF177" s="123">
        <f t="shared" si="203"/>
        <v>0</v>
      </c>
      <c r="FG177" s="123">
        <f t="shared" si="203"/>
        <v>0</v>
      </c>
      <c r="FH177" s="123">
        <f t="shared" si="203"/>
        <v>0</v>
      </c>
      <c r="FI177" s="123">
        <f t="shared" si="203"/>
        <v>1.2384999999999999</v>
      </c>
      <c r="FJ177" s="123">
        <f t="shared" si="203"/>
        <v>0</v>
      </c>
      <c r="FK177" s="123">
        <f t="shared" si="203"/>
        <v>1.2384999999999999</v>
      </c>
      <c r="FL177" s="123">
        <f t="shared" si="203"/>
        <v>0</v>
      </c>
      <c r="FM177" s="123">
        <f t="shared" si="203"/>
        <v>0</v>
      </c>
      <c r="FN177" s="123">
        <f t="shared" si="203"/>
        <v>1.2384999999999999</v>
      </c>
      <c r="FO177" s="123">
        <f t="shared" si="203"/>
        <v>1.2384999999999999</v>
      </c>
      <c r="FP177" s="123">
        <f t="shared" si="203"/>
        <v>1.2384999999999999</v>
      </c>
      <c r="FQ177" s="123">
        <f t="shared" si="203"/>
        <v>1.2384999999999999</v>
      </c>
      <c r="FR177" s="123">
        <f t="shared" si="203"/>
        <v>0</v>
      </c>
      <c r="FS177" s="123">
        <f t="shared" si="203"/>
        <v>0</v>
      </c>
      <c r="FT177" s="7">
        <f t="shared" si="203"/>
        <v>0</v>
      </c>
      <c r="FU177" s="123">
        <f t="shared" si="203"/>
        <v>1.2384999999999999</v>
      </c>
      <c r="FV177" s="123">
        <f t="shared" si="203"/>
        <v>1.2384999999999999</v>
      </c>
      <c r="FW177" s="123">
        <f t="shared" si="203"/>
        <v>0</v>
      </c>
      <c r="FX177" s="123">
        <f t="shared" si="203"/>
        <v>0</v>
      </c>
      <c r="FY177" s="125"/>
      <c r="FZ177" s="63"/>
      <c r="GA177" s="63"/>
      <c r="GB177" s="45"/>
      <c r="GC177" s="45"/>
      <c r="GD177" s="45"/>
      <c r="GE177" s="5"/>
      <c r="GF177" s="5"/>
      <c r="GG177" s="5"/>
      <c r="GH177" s="5"/>
      <c r="GI177" s="5"/>
      <c r="GJ177" s="5"/>
      <c r="GK177" s="5"/>
      <c r="GL177" s="5"/>
      <c r="GM177" s="5"/>
    </row>
    <row r="178" spans="1:256" x14ac:dyDescent="0.2">
      <c r="A178" s="8"/>
      <c r="B178" s="2" t="s">
        <v>492</v>
      </c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6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6"/>
      <c r="FU178" s="45"/>
      <c r="FV178" s="45"/>
      <c r="FW178" s="45"/>
      <c r="FX178" s="45"/>
      <c r="FY178" s="45"/>
      <c r="FZ178" s="45"/>
      <c r="GA178" s="45"/>
      <c r="GB178" s="45"/>
      <c r="GC178" s="45"/>
      <c r="GD178" s="45"/>
      <c r="GE178" s="5"/>
      <c r="GF178" s="5"/>
      <c r="GG178" s="5"/>
      <c r="GH178" s="5"/>
      <c r="GI178" s="5"/>
      <c r="GJ178" s="5"/>
      <c r="GK178" s="5"/>
      <c r="GL178" s="5"/>
      <c r="GM178" s="5"/>
    </row>
    <row r="179" spans="1:256" x14ac:dyDescent="0.2">
      <c r="A179" s="3" t="s">
        <v>493</v>
      </c>
      <c r="B179" s="2" t="s">
        <v>494</v>
      </c>
      <c r="C179" s="63">
        <f>ROUND(IF((OR(C173=1,C174=1))=TRUE(),0,C175*C177),8)</f>
        <v>8830.4035063899992</v>
      </c>
      <c r="D179" s="63">
        <f t="shared" ref="D179:BO179" si="204">ROUND(IF((OR(D173=1,D174=1))=TRUE(),0,D175*D177),8)</f>
        <v>0</v>
      </c>
      <c r="E179" s="63">
        <f t="shared" si="204"/>
        <v>8757.9561638399991</v>
      </c>
      <c r="F179" s="63">
        <f t="shared" si="204"/>
        <v>0</v>
      </c>
      <c r="G179" s="63">
        <f t="shared" si="204"/>
        <v>0</v>
      </c>
      <c r="H179" s="63">
        <f t="shared" si="204"/>
        <v>0</v>
      </c>
      <c r="I179" s="63">
        <f t="shared" si="204"/>
        <v>8767.9381188999996</v>
      </c>
      <c r="J179" s="63">
        <f t="shared" si="204"/>
        <v>8207.1050418300001</v>
      </c>
      <c r="K179" s="63">
        <f t="shared" si="204"/>
        <v>0</v>
      </c>
      <c r="L179" s="63">
        <f t="shared" si="204"/>
        <v>8918.5892417100004</v>
      </c>
      <c r="M179" s="63">
        <f t="shared" si="204"/>
        <v>8896.3908957299991</v>
      </c>
      <c r="N179" s="63">
        <f t="shared" si="204"/>
        <v>0</v>
      </c>
      <c r="O179" s="63">
        <f t="shared" si="204"/>
        <v>0</v>
      </c>
      <c r="P179" s="63">
        <f t="shared" si="204"/>
        <v>0</v>
      </c>
      <c r="Q179" s="63">
        <f t="shared" si="204"/>
        <v>8982.7640095000006</v>
      </c>
      <c r="R179" s="63">
        <f t="shared" si="204"/>
        <v>0</v>
      </c>
      <c r="S179" s="63">
        <f t="shared" si="204"/>
        <v>8515.1968752199991</v>
      </c>
      <c r="T179" s="63">
        <f t="shared" si="204"/>
        <v>0</v>
      </c>
      <c r="U179" s="63">
        <f t="shared" si="204"/>
        <v>0</v>
      </c>
      <c r="V179" s="63">
        <f t="shared" si="204"/>
        <v>0</v>
      </c>
      <c r="W179" s="42">
        <f t="shared" si="204"/>
        <v>0</v>
      </c>
      <c r="X179" s="63">
        <f t="shared" si="204"/>
        <v>0</v>
      </c>
      <c r="Y179" s="63">
        <f t="shared" si="204"/>
        <v>7794.9253691699996</v>
      </c>
      <c r="Z179" s="63">
        <f t="shared" si="204"/>
        <v>0</v>
      </c>
      <c r="AA179" s="63">
        <f t="shared" si="204"/>
        <v>0</v>
      </c>
      <c r="AB179" s="63">
        <f t="shared" si="204"/>
        <v>0</v>
      </c>
      <c r="AC179" s="63">
        <f t="shared" si="204"/>
        <v>0</v>
      </c>
      <c r="AD179" s="63">
        <f t="shared" si="204"/>
        <v>0</v>
      </c>
      <c r="AE179" s="63">
        <f t="shared" si="204"/>
        <v>0</v>
      </c>
      <c r="AF179" s="63">
        <f t="shared" si="204"/>
        <v>0</v>
      </c>
      <c r="AG179" s="63">
        <f t="shared" si="204"/>
        <v>0</v>
      </c>
      <c r="AH179" s="63">
        <f t="shared" si="204"/>
        <v>8051.6635245099997</v>
      </c>
      <c r="AI179" s="63">
        <f t="shared" si="204"/>
        <v>0</v>
      </c>
      <c r="AJ179" s="63">
        <f t="shared" si="204"/>
        <v>0</v>
      </c>
      <c r="AK179" s="63">
        <f t="shared" si="204"/>
        <v>0</v>
      </c>
      <c r="AL179" s="63">
        <f t="shared" si="204"/>
        <v>0</v>
      </c>
      <c r="AM179" s="63">
        <f t="shared" si="204"/>
        <v>8037.9184255</v>
      </c>
      <c r="AN179" s="63">
        <f t="shared" si="204"/>
        <v>0</v>
      </c>
      <c r="AO179" s="63">
        <f t="shared" si="204"/>
        <v>8615.2531432399992</v>
      </c>
      <c r="AP179" s="63">
        <f t="shared" si="204"/>
        <v>8996.1116296599994</v>
      </c>
      <c r="AQ179" s="63">
        <f t="shared" si="204"/>
        <v>0</v>
      </c>
      <c r="AR179" s="63">
        <f t="shared" si="204"/>
        <v>0</v>
      </c>
      <c r="AS179" s="63">
        <f t="shared" si="204"/>
        <v>0</v>
      </c>
      <c r="AT179" s="63">
        <f t="shared" si="204"/>
        <v>0</v>
      </c>
      <c r="AU179" s="63">
        <f t="shared" si="204"/>
        <v>0</v>
      </c>
      <c r="AV179" s="63">
        <f t="shared" si="204"/>
        <v>0</v>
      </c>
      <c r="AW179" s="63">
        <f t="shared" si="204"/>
        <v>0</v>
      </c>
      <c r="AX179" s="63">
        <f t="shared" si="204"/>
        <v>0</v>
      </c>
      <c r="AY179" s="63">
        <f t="shared" si="204"/>
        <v>8601.6783923099993</v>
      </c>
      <c r="AZ179" s="63">
        <f t="shared" si="204"/>
        <v>8723.0517684000006</v>
      </c>
      <c r="BA179" s="63">
        <f t="shared" si="204"/>
        <v>0</v>
      </c>
      <c r="BB179" s="63">
        <f t="shared" si="204"/>
        <v>0</v>
      </c>
      <c r="BC179" s="63">
        <f t="shared" si="204"/>
        <v>8742.5068465799995</v>
      </c>
      <c r="BD179" s="63">
        <f t="shared" si="204"/>
        <v>0</v>
      </c>
      <c r="BE179" s="63">
        <f t="shared" si="204"/>
        <v>0</v>
      </c>
      <c r="BF179" s="63">
        <f t="shared" si="204"/>
        <v>0</v>
      </c>
      <c r="BG179" s="63">
        <f t="shared" si="204"/>
        <v>8563.2903417500002</v>
      </c>
      <c r="BH179" s="63">
        <f t="shared" si="204"/>
        <v>0</v>
      </c>
      <c r="BI179" s="63">
        <f t="shared" si="204"/>
        <v>0</v>
      </c>
      <c r="BJ179" s="63">
        <f t="shared" si="204"/>
        <v>0</v>
      </c>
      <c r="BK179" s="63">
        <f t="shared" si="204"/>
        <v>0</v>
      </c>
      <c r="BL179" s="63">
        <f t="shared" si="204"/>
        <v>0</v>
      </c>
      <c r="BM179" s="63">
        <f t="shared" si="204"/>
        <v>0</v>
      </c>
      <c r="BN179" s="63">
        <f t="shared" si="204"/>
        <v>8349.6753236500008</v>
      </c>
      <c r="BO179" s="63">
        <f t="shared" si="204"/>
        <v>8223.5071284400001</v>
      </c>
      <c r="BP179" s="63">
        <f t="shared" ref="BP179:EA179" si="205">ROUND(IF((OR(BP173=1,BP174=1))=TRUE(),0,BP175*BP177),8)</f>
        <v>0</v>
      </c>
      <c r="BQ179" s="63">
        <f t="shared" si="205"/>
        <v>0</v>
      </c>
      <c r="BR179" s="63">
        <f t="shared" si="205"/>
        <v>8683.9498782800001</v>
      </c>
      <c r="BS179" s="63">
        <f t="shared" si="205"/>
        <v>8687.01171909</v>
      </c>
      <c r="BT179" s="63">
        <f t="shared" si="205"/>
        <v>0</v>
      </c>
      <c r="BU179" s="63">
        <f t="shared" si="205"/>
        <v>0</v>
      </c>
      <c r="BV179" s="63">
        <f t="shared" si="205"/>
        <v>0</v>
      </c>
      <c r="BW179" s="63">
        <f t="shared" si="205"/>
        <v>0</v>
      </c>
      <c r="BX179" s="63">
        <f t="shared" si="205"/>
        <v>0</v>
      </c>
      <c r="BY179" s="63">
        <f t="shared" si="205"/>
        <v>7874.5826389100002</v>
      </c>
      <c r="BZ179" s="63">
        <f t="shared" si="205"/>
        <v>0</v>
      </c>
      <c r="CA179" s="63">
        <f t="shared" si="205"/>
        <v>0</v>
      </c>
      <c r="CB179" s="63">
        <f t="shared" si="205"/>
        <v>0</v>
      </c>
      <c r="CC179" s="63">
        <f t="shared" si="205"/>
        <v>0</v>
      </c>
      <c r="CD179" s="63">
        <f t="shared" si="205"/>
        <v>0</v>
      </c>
      <c r="CE179" s="63">
        <f t="shared" si="205"/>
        <v>0</v>
      </c>
      <c r="CF179" s="63">
        <f t="shared" si="205"/>
        <v>0</v>
      </c>
      <c r="CG179" s="63">
        <f t="shared" si="205"/>
        <v>0</v>
      </c>
      <c r="CH179" s="63">
        <f t="shared" si="205"/>
        <v>0</v>
      </c>
      <c r="CI179" s="63">
        <f t="shared" si="205"/>
        <v>7835.3664459499996</v>
      </c>
      <c r="CJ179" s="63">
        <f t="shared" si="205"/>
        <v>8525.2651104800007</v>
      </c>
      <c r="CK179" s="63">
        <f t="shared" si="205"/>
        <v>0</v>
      </c>
      <c r="CL179" s="63">
        <f t="shared" si="205"/>
        <v>0</v>
      </c>
      <c r="CM179" s="63">
        <f t="shared" si="205"/>
        <v>8733.7394512200008</v>
      </c>
      <c r="CN179" s="63">
        <f t="shared" si="205"/>
        <v>0</v>
      </c>
      <c r="CO179" s="63">
        <f t="shared" si="205"/>
        <v>0</v>
      </c>
      <c r="CP179" s="63">
        <f t="shared" si="205"/>
        <v>0</v>
      </c>
      <c r="CQ179" s="63">
        <f t="shared" si="205"/>
        <v>8378.1168161700007</v>
      </c>
      <c r="CR179" s="63">
        <f t="shared" si="205"/>
        <v>0</v>
      </c>
      <c r="CS179" s="63">
        <f t="shared" si="205"/>
        <v>0</v>
      </c>
      <c r="CT179" s="63">
        <f t="shared" si="205"/>
        <v>0</v>
      </c>
      <c r="CU179" s="63">
        <f t="shared" si="205"/>
        <v>0</v>
      </c>
      <c r="CV179" s="63">
        <f t="shared" si="205"/>
        <v>0</v>
      </c>
      <c r="CW179" s="63">
        <f t="shared" si="205"/>
        <v>0</v>
      </c>
      <c r="CX179" s="63">
        <f t="shared" si="205"/>
        <v>0</v>
      </c>
      <c r="CY179" s="63">
        <f t="shared" si="205"/>
        <v>0</v>
      </c>
      <c r="CZ179" s="63">
        <f t="shared" si="205"/>
        <v>8385.9137436700003</v>
      </c>
      <c r="DA179" s="63">
        <f t="shared" si="205"/>
        <v>0</v>
      </c>
      <c r="DB179" s="63">
        <f t="shared" si="205"/>
        <v>0</v>
      </c>
      <c r="DC179" s="63">
        <f t="shared" si="205"/>
        <v>0</v>
      </c>
      <c r="DD179" s="63">
        <f t="shared" si="205"/>
        <v>0</v>
      </c>
      <c r="DE179" s="63">
        <f t="shared" si="205"/>
        <v>0</v>
      </c>
      <c r="DF179" s="63">
        <f t="shared" si="205"/>
        <v>8327.4401058099993</v>
      </c>
      <c r="DG179" s="63">
        <f t="shared" si="205"/>
        <v>0</v>
      </c>
      <c r="DH179" s="63">
        <f t="shared" si="205"/>
        <v>8226.5704441399994</v>
      </c>
      <c r="DI179" s="63">
        <f t="shared" si="205"/>
        <v>8299.6276475499999</v>
      </c>
      <c r="DJ179" s="63">
        <f t="shared" si="205"/>
        <v>0</v>
      </c>
      <c r="DK179" s="63">
        <f t="shared" si="205"/>
        <v>0</v>
      </c>
      <c r="DL179" s="63">
        <f t="shared" si="205"/>
        <v>8817.1620772200004</v>
      </c>
      <c r="DM179" s="63">
        <f t="shared" si="205"/>
        <v>0</v>
      </c>
      <c r="DN179" s="63">
        <f t="shared" si="205"/>
        <v>8543.1369101799992</v>
      </c>
      <c r="DO179" s="63">
        <f t="shared" si="205"/>
        <v>8601.2359297700004</v>
      </c>
      <c r="DP179" s="63">
        <f t="shared" si="205"/>
        <v>0</v>
      </c>
      <c r="DQ179" s="63">
        <f t="shared" si="205"/>
        <v>8404.41752739</v>
      </c>
      <c r="DR179" s="63">
        <f t="shared" si="205"/>
        <v>8259.9623551099994</v>
      </c>
      <c r="DS179" s="63">
        <f t="shared" si="205"/>
        <v>8175.7270728900003</v>
      </c>
      <c r="DT179" s="63">
        <f t="shared" si="205"/>
        <v>0</v>
      </c>
      <c r="DU179" s="63">
        <f t="shared" si="205"/>
        <v>0</v>
      </c>
      <c r="DV179" s="63">
        <f t="shared" si="205"/>
        <v>0</v>
      </c>
      <c r="DW179" s="63">
        <f t="shared" si="205"/>
        <v>0</v>
      </c>
      <c r="DX179" s="63">
        <f t="shared" si="205"/>
        <v>0</v>
      </c>
      <c r="DY179" s="63">
        <f t="shared" si="205"/>
        <v>0</v>
      </c>
      <c r="DZ179" s="63">
        <f t="shared" si="205"/>
        <v>0</v>
      </c>
      <c r="EA179" s="63">
        <f t="shared" si="205"/>
        <v>8673.8506706499993</v>
      </c>
      <c r="EB179" s="63">
        <f t="shared" ref="EB179:FX179" si="206">ROUND(IF((OR(EB173=1,EB174=1))=TRUE(),0,EB175*EB177),8)</f>
        <v>8071.2144695799998</v>
      </c>
      <c r="EC179" s="63">
        <f t="shared" si="206"/>
        <v>0</v>
      </c>
      <c r="ED179" s="63">
        <f t="shared" si="206"/>
        <v>0</v>
      </c>
      <c r="EE179" s="63">
        <f t="shared" si="206"/>
        <v>0</v>
      </c>
      <c r="EF179" s="63">
        <f t="shared" si="206"/>
        <v>8198.3516577800001</v>
      </c>
      <c r="EG179" s="63">
        <f t="shared" si="206"/>
        <v>0</v>
      </c>
      <c r="EH179" s="63">
        <f t="shared" si="206"/>
        <v>0</v>
      </c>
      <c r="EI179" s="63">
        <f t="shared" si="206"/>
        <v>8520.7342939999999</v>
      </c>
      <c r="EJ179" s="63">
        <f t="shared" si="206"/>
        <v>0</v>
      </c>
      <c r="EK179" s="63">
        <f t="shared" si="206"/>
        <v>0</v>
      </c>
      <c r="EL179" s="63">
        <f t="shared" si="206"/>
        <v>0</v>
      </c>
      <c r="EM179" s="63">
        <f t="shared" si="206"/>
        <v>8112.4859010600003</v>
      </c>
      <c r="EN179" s="63">
        <f t="shared" si="206"/>
        <v>8134.4202443800004</v>
      </c>
      <c r="EO179" s="63">
        <f t="shared" si="206"/>
        <v>0</v>
      </c>
      <c r="EP179" s="63">
        <f t="shared" si="206"/>
        <v>0</v>
      </c>
      <c r="EQ179" s="63">
        <f t="shared" si="206"/>
        <v>0</v>
      </c>
      <c r="ER179" s="63">
        <f t="shared" si="206"/>
        <v>0</v>
      </c>
      <c r="ES179" s="63">
        <f t="shared" si="206"/>
        <v>0</v>
      </c>
      <c r="ET179" s="63">
        <f t="shared" si="206"/>
        <v>0</v>
      </c>
      <c r="EU179" s="63">
        <f t="shared" si="206"/>
        <v>7925.4407589100001</v>
      </c>
      <c r="EV179" s="63">
        <f t="shared" si="206"/>
        <v>0</v>
      </c>
      <c r="EW179" s="63">
        <f t="shared" si="206"/>
        <v>0</v>
      </c>
      <c r="EX179" s="63">
        <f t="shared" si="206"/>
        <v>0</v>
      </c>
      <c r="EY179" s="63">
        <f t="shared" si="206"/>
        <v>8067.4137162999996</v>
      </c>
      <c r="EZ179" s="63">
        <f t="shared" si="206"/>
        <v>0</v>
      </c>
      <c r="FA179" s="63">
        <f t="shared" si="206"/>
        <v>0</v>
      </c>
      <c r="FB179" s="63">
        <f t="shared" si="206"/>
        <v>0</v>
      </c>
      <c r="FC179" s="63">
        <f t="shared" si="206"/>
        <v>0</v>
      </c>
      <c r="FD179" s="63">
        <f t="shared" si="206"/>
        <v>0</v>
      </c>
      <c r="FE179" s="63">
        <f t="shared" si="206"/>
        <v>0</v>
      </c>
      <c r="FF179" s="63">
        <f t="shared" si="206"/>
        <v>0</v>
      </c>
      <c r="FG179" s="63">
        <f t="shared" si="206"/>
        <v>0</v>
      </c>
      <c r="FH179" s="63">
        <f t="shared" si="206"/>
        <v>0</v>
      </c>
      <c r="FI179" s="63">
        <f t="shared" si="206"/>
        <v>8465.9544809500003</v>
      </c>
      <c r="FJ179" s="63">
        <f t="shared" si="206"/>
        <v>0</v>
      </c>
      <c r="FK179" s="63">
        <f t="shared" si="206"/>
        <v>8531.8342044300007</v>
      </c>
      <c r="FL179" s="63">
        <f t="shared" si="206"/>
        <v>0</v>
      </c>
      <c r="FM179" s="63">
        <f t="shared" si="206"/>
        <v>0</v>
      </c>
      <c r="FN179" s="63">
        <f t="shared" si="206"/>
        <v>8570.18907029</v>
      </c>
      <c r="FO179" s="63">
        <f t="shared" si="206"/>
        <v>8439.8101064999992</v>
      </c>
      <c r="FP179" s="63">
        <f t="shared" si="206"/>
        <v>8659.6232874500001</v>
      </c>
      <c r="FQ179" s="63">
        <f t="shared" si="206"/>
        <v>8378.7864094800007</v>
      </c>
      <c r="FR179" s="63">
        <f t="shared" si="206"/>
        <v>0</v>
      </c>
      <c r="FS179" s="63">
        <f t="shared" si="206"/>
        <v>0</v>
      </c>
      <c r="FT179" s="42">
        <f t="shared" si="206"/>
        <v>0</v>
      </c>
      <c r="FU179" s="63">
        <f t="shared" si="206"/>
        <v>8556.3525290199996</v>
      </c>
      <c r="FV179" s="63">
        <f t="shared" si="206"/>
        <v>8251.5386056499992</v>
      </c>
      <c r="FW179" s="63">
        <f t="shared" si="206"/>
        <v>0</v>
      </c>
      <c r="FX179" s="63">
        <f t="shared" si="206"/>
        <v>0</v>
      </c>
      <c r="FY179" s="123"/>
      <c r="FZ179" s="63"/>
      <c r="GA179" s="63"/>
      <c r="GB179" s="63"/>
      <c r="GC179" s="63"/>
      <c r="GD179" s="63"/>
      <c r="GE179" s="63"/>
      <c r="GF179" s="63"/>
      <c r="GG179" s="5"/>
      <c r="GH179" s="63"/>
      <c r="GI179" s="63"/>
      <c r="GJ179" s="63"/>
      <c r="GK179" s="63"/>
      <c r="GL179" s="63"/>
      <c r="GM179" s="63"/>
    </row>
    <row r="180" spans="1:256" x14ac:dyDescent="0.2">
      <c r="A180" s="8"/>
      <c r="B180" s="2" t="s">
        <v>495</v>
      </c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6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  <c r="FO180" s="45"/>
      <c r="FP180" s="45"/>
      <c r="FQ180" s="45"/>
      <c r="FR180" s="45"/>
      <c r="FS180" s="45"/>
      <c r="FT180" s="46"/>
      <c r="FU180" s="45"/>
      <c r="FV180" s="45"/>
      <c r="FW180" s="45"/>
      <c r="FX180" s="45"/>
      <c r="FY180" s="45"/>
      <c r="FZ180" s="45"/>
      <c r="GA180" s="45"/>
      <c r="GB180" s="45"/>
      <c r="GC180" s="45"/>
      <c r="GD180" s="45"/>
      <c r="GE180" s="8"/>
      <c r="GF180" s="8"/>
      <c r="GG180" s="5"/>
      <c r="GH180" s="45"/>
      <c r="GI180" s="45"/>
      <c r="GJ180" s="45"/>
      <c r="GK180" s="45"/>
      <c r="GL180" s="45"/>
      <c r="GM180" s="45"/>
    </row>
    <row r="181" spans="1:256" x14ac:dyDescent="0.2">
      <c r="A181" s="3" t="s">
        <v>496</v>
      </c>
      <c r="B181" s="2" t="s">
        <v>497</v>
      </c>
      <c r="C181" s="45">
        <f t="shared" ref="C181:BN181" si="207">ROUND(IF((OR(C173=1,C174=1))=TRUE(),0,(C179*459)+(C35*C179*C134)),2)</f>
        <v>9094008.7100000009</v>
      </c>
      <c r="D181" s="45">
        <f t="shared" si="207"/>
        <v>0</v>
      </c>
      <c r="E181" s="45">
        <f t="shared" si="207"/>
        <v>10180388.369999999</v>
      </c>
      <c r="F181" s="45">
        <f t="shared" si="207"/>
        <v>0</v>
      </c>
      <c r="G181" s="45">
        <f t="shared" si="207"/>
        <v>0</v>
      </c>
      <c r="H181" s="45">
        <f t="shared" si="207"/>
        <v>0</v>
      </c>
      <c r="I181" s="45">
        <f t="shared" si="207"/>
        <v>11637649.189999999</v>
      </c>
      <c r="J181" s="45">
        <f t="shared" si="207"/>
        <v>5009551.26</v>
      </c>
      <c r="K181" s="45">
        <f t="shared" si="207"/>
        <v>0</v>
      </c>
      <c r="L181" s="45">
        <f t="shared" si="207"/>
        <v>5624811.54</v>
      </c>
      <c r="M181" s="45">
        <f t="shared" si="207"/>
        <v>5352033.18</v>
      </c>
      <c r="N181" s="45">
        <f t="shared" si="207"/>
        <v>0</v>
      </c>
      <c r="O181" s="45">
        <f t="shared" si="207"/>
        <v>0</v>
      </c>
      <c r="P181" s="45">
        <f t="shared" si="207"/>
        <v>0</v>
      </c>
      <c r="Q181" s="45">
        <f t="shared" si="207"/>
        <v>30059526.239999998</v>
      </c>
      <c r="R181" s="45">
        <f t="shared" si="207"/>
        <v>0</v>
      </c>
      <c r="S181" s="45">
        <f t="shared" si="207"/>
        <v>4480696.5999999996</v>
      </c>
      <c r="T181" s="45">
        <f t="shared" si="207"/>
        <v>0</v>
      </c>
      <c r="U181" s="45">
        <f t="shared" si="207"/>
        <v>0</v>
      </c>
      <c r="V181" s="45">
        <f t="shared" si="207"/>
        <v>0</v>
      </c>
      <c r="W181" s="46">
        <f t="shared" si="207"/>
        <v>0</v>
      </c>
      <c r="X181" s="45">
        <f t="shared" si="207"/>
        <v>0</v>
      </c>
      <c r="Y181" s="45">
        <f t="shared" si="207"/>
        <v>3856056.04</v>
      </c>
      <c r="Z181" s="45">
        <f t="shared" si="207"/>
        <v>0</v>
      </c>
      <c r="AA181" s="45">
        <f t="shared" si="207"/>
        <v>0</v>
      </c>
      <c r="AB181" s="45">
        <f t="shared" si="207"/>
        <v>0</v>
      </c>
      <c r="AC181" s="45">
        <f t="shared" si="207"/>
        <v>0</v>
      </c>
      <c r="AD181" s="45">
        <f t="shared" si="207"/>
        <v>0</v>
      </c>
      <c r="AE181" s="45">
        <f t="shared" si="207"/>
        <v>0</v>
      </c>
      <c r="AF181" s="45">
        <f t="shared" si="207"/>
        <v>0</v>
      </c>
      <c r="AG181" s="45">
        <f t="shared" si="207"/>
        <v>0</v>
      </c>
      <c r="AH181" s="45">
        <f t="shared" si="207"/>
        <v>4165866.29</v>
      </c>
      <c r="AI181" s="45">
        <f t="shared" si="207"/>
        <v>0</v>
      </c>
      <c r="AJ181" s="45">
        <f t="shared" si="207"/>
        <v>0</v>
      </c>
      <c r="AK181" s="45">
        <f t="shared" si="207"/>
        <v>0</v>
      </c>
      <c r="AL181" s="45">
        <f t="shared" si="207"/>
        <v>0</v>
      </c>
      <c r="AM181" s="45">
        <f t="shared" si="207"/>
        <v>3942791.9</v>
      </c>
      <c r="AN181" s="45">
        <f t="shared" si="207"/>
        <v>0</v>
      </c>
      <c r="AO181" s="45">
        <f t="shared" si="207"/>
        <v>5953725.7599999998</v>
      </c>
      <c r="AP181" s="45">
        <f t="shared" si="207"/>
        <v>60538289.659999996</v>
      </c>
      <c r="AQ181" s="45">
        <f t="shared" si="207"/>
        <v>0</v>
      </c>
      <c r="AR181" s="45">
        <f t="shared" si="207"/>
        <v>0</v>
      </c>
      <c r="AS181" s="45">
        <f t="shared" si="207"/>
        <v>0</v>
      </c>
      <c r="AT181" s="45">
        <f t="shared" si="207"/>
        <v>0</v>
      </c>
      <c r="AU181" s="45">
        <f t="shared" si="207"/>
        <v>0</v>
      </c>
      <c r="AV181" s="45">
        <f t="shared" si="207"/>
        <v>0</v>
      </c>
      <c r="AW181" s="45">
        <f t="shared" si="207"/>
        <v>0</v>
      </c>
      <c r="AX181" s="45">
        <f t="shared" si="207"/>
        <v>0</v>
      </c>
      <c r="AY181" s="45">
        <f t="shared" si="207"/>
        <v>4158533.03</v>
      </c>
      <c r="AZ181" s="45">
        <f t="shared" si="207"/>
        <v>11252318.07</v>
      </c>
      <c r="BA181" s="45">
        <f t="shared" si="207"/>
        <v>0</v>
      </c>
      <c r="BB181" s="45">
        <f t="shared" si="207"/>
        <v>0</v>
      </c>
      <c r="BC181" s="45">
        <f t="shared" si="207"/>
        <v>19358952.550000001</v>
      </c>
      <c r="BD181" s="45">
        <f t="shared" si="207"/>
        <v>0</v>
      </c>
      <c r="BE181" s="45">
        <f t="shared" si="207"/>
        <v>0</v>
      </c>
      <c r="BF181" s="45">
        <f t="shared" si="207"/>
        <v>0</v>
      </c>
      <c r="BG181" s="45">
        <f t="shared" si="207"/>
        <v>4416499.87</v>
      </c>
      <c r="BH181" s="45">
        <f t="shared" si="207"/>
        <v>0</v>
      </c>
      <c r="BI181" s="45">
        <f t="shared" si="207"/>
        <v>0</v>
      </c>
      <c r="BJ181" s="45">
        <f t="shared" si="207"/>
        <v>0</v>
      </c>
      <c r="BK181" s="45">
        <f t="shared" si="207"/>
        <v>0</v>
      </c>
      <c r="BL181" s="45">
        <f t="shared" si="207"/>
        <v>0</v>
      </c>
      <c r="BM181" s="45">
        <f t="shared" si="207"/>
        <v>0</v>
      </c>
      <c r="BN181" s="45">
        <f t="shared" si="207"/>
        <v>5494954.7300000004</v>
      </c>
      <c r="BO181" s="45">
        <f t="shared" ref="BO181:DZ181" si="208">ROUND(IF((OR(BO173=1,BO174=1))=TRUE(),0,(BO179*459)+(BO35*BO179*BO134)),2)</f>
        <v>4415529.92</v>
      </c>
      <c r="BP181" s="45">
        <f t="shared" si="208"/>
        <v>0</v>
      </c>
      <c r="BQ181" s="45">
        <f t="shared" si="208"/>
        <v>0</v>
      </c>
      <c r="BR181" s="45">
        <f t="shared" si="208"/>
        <v>6051323.6299999999</v>
      </c>
      <c r="BS181" s="45">
        <f t="shared" si="208"/>
        <v>4400874.88</v>
      </c>
      <c r="BT181" s="45">
        <f t="shared" si="208"/>
        <v>0</v>
      </c>
      <c r="BU181" s="45">
        <f t="shared" si="208"/>
        <v>0</v>
      </c>
      <c r="BV181" s="45">
        <f t="shared" si="208"/>
        <v>0</v>
      </c>
      <c r="BW181" s="45">
        <f t="shared" si="208"/>
        <v>0</v>
      </c>
      <c r="BX181" s="45">
        <f t="shared" si="208"/>
        <v>0</v>
      </c>
      <c r="BY181" s="45">
        <f t="shared" si="208"/>
        <v>3935243.93</v>
      </c>
      <c r="BZ181" s="45">
        <f t="shared" si="208"/>
        <v>0</v>
      </c>
      <c r="CA181" s="45">
        <f t="shared" si="208"/>
        <v>0</v>
      </c>
      <c r="CB181" s="45">
        <f t="shared" si="208"/>
        <v>0</v>
      </c>
      <c r="CC181" s="45">
        <f t="shared" si="208"/>
        <v>0</v>
      </c>
      <c r="CD181" s="45">
        <f t="shared" si="208"/>
        <v>0</v>
      </c>
      <c r="CE181" s="45">
        <f t="shared" si="208"/>
        <v>0</v>
      </c>
      <c r="CF181" s="45">
        <f t="shared" si="208"/>
        <v>0</v>
      </c>
      <c r="CG181" s="45">
        <f t="shared" si="208"/>
        <v>0</v>
      </c>
      <c r="CH181" s="45">
        <f t="shared" si="208"/>
        <v>0</v>
      </c>
      <c r="CI181" s="45">
        <f t="shared" si="208"/>
        <v>3862334.19</v>
      </c>
      <c r="CJ181" s="45">
        <f t="shared" si="208"/>
        <v>4536736.88</v>
      </c>
      <c r="CK181" s="45">
        <f t="shared" si="208"/>
        <v>0</v>
      </c>
      <c r="CL181" s="45">
        <f t="shared" si="208"/>
        <v>0</v>
      </c>
      <c r="CM181" s="45">
        <f t="shared" si="208"/>
        <v>4316388.71</v>
      </c>
      <c r="CN181" s="45">
        <f t="shared" si="208"/>
        <v>0</v>
      </c>
      <c r="CO181" s="45">
        <f t="shared" si="208"/>
        <v>0</v>
      </c>
      <c r="CP181" s="45">
        <f t="shared" si="208"/>
        <v>0</v>
      </c>
      <c r="CQ181" s="45">
        <f t="shared" si="208"/>
        <v>4442245.0999999996</v>
      </c>
      <c r="CR181" s="45">
        <f t="shared" si="208"/>
        <v>0</v>
      </c>
      <c r="CS181" s="45">
        <f t="shared" si="208"/>
        <v>0</v>
      </c>
      <c r="CT181" s="45">
        <f t="shared" si="208"/>
        <v>0</v>
      </c>
      <c r="CU181" s="45">
        <f t="shared" si="208"/>
        <v>0</v>
      </c>
      <c r="CV181" s="45">
        <f t="shared" si="208"/>
        <v>0</v>
      </c>
      <c r="CW181" s="45">
        <f t="shared" si="208"/>
        <v>0</v>
      </c>
      <c r="CX181" s="45">
        <f t="shared" si="208"/>
        <v>0</v>
      </c>
      <c r="CY181" s="45">
        <f t="shared" si="208"/>
        <v>0</v>
      </c>
      <c r="CZ181" s="45">
        <f t="shared" si="208"/>
        <v>4780172.0999999996</v>
      </c>
      <c r="DA181" s="45">
        <f t="shared" si="208"/>
        <v>0</v>
      </c>
      <c r="DB181" s="45">
        <f t="shared" si="208"/>
        <v>0</v>
      </c>
      <c r="DC181" s="45">
        <f t="shared" si="208"/>
        <v>0</v>
      </c>
      <c r="DD181" s="45">
        <f t="shared" si="208"/>
        <v>0</v>
      </c>
      <c r="DE181" s="45">
        <f t="shared" si="208"/>
        <v>0</v>
      </c>
      <c r="DF181" s="45">
        <f t="shared" si="208"/>
        <v>11769470.890000001</v>
      </c>
      <c r="DG181" s="45">
        <f t="shared" si="208"/>
        <v>0</v>
      </c>
      <c r="DH181" s="45">
        <f t="shared" si="208"/>
        <v>4541363.04</v>
      </c>
      <c r="DI181" s="45">
        <f t="shared" si="208"/>
        <v>5265814.96</v>
      </c>
      <c r="DJ181" s="45">
        <f t="shared" si="208"/>
        <v>0</v>
      </c>
      <c r="DK181" s="45">
        <f t="shared" si="208"/>
        <v>0</v>
      </c>
      <c r="DL181" s="45">
        <f t="shared" si="208"/>
        <v>7095981.5</v>
      </c>
      <c r="DM181" s="45">
        <f t="shared" si="208"/>
        <v>0</v>
      </c>
      <c r="DN181" s="45">
        <f t="shared" si="208"/>
        <v>4579258.07</v>
      </c>
      <c r="DO181" s="45">
        <f t="shared" si="208"/>
        <v>5779824.1200000001</v>
      </c>
      <c r="DP181" s="45">
        <f t="shared" si="208"/>
        <v>0</v>
      </c>
      <c r="DQ181" s="45">
        <f t="shared" si="208"/>
        <v>4053484.19</v>
      </c>
      <c r="DR181" s="45">
        <f t="shared" si="208"/>
        <v>4668927.2</v>
      </c>
      <c r="DS181" s="45">
        <f t="shared" si="208"/>
        <v>4283917.47</v>
      </c>
      <c r="DT181" s="45">
        <f t="shared" si="208"/>
        <v>0</v>
      </c>
      <c r="DU181" s="45">
        <f t="shared" si="208"/>
        <v>0</v>
      </c>
      <c r="DV181" s="45">
        <f t="shared" si="208"/>
        <v>0</v>
      </c>
      <c r="DW181" s="45">
        <f t="shared" si="208"/>
        <v>0</v>
      </c>
      <c r="DX181" s="45">
        <f t="shared" si="208"/>
        <v>0</v>
      </c>
      <c r="DY181" s="45">
        <f t="shared" si="208"/>
        <v>0</v>
      </c>
      <c r="DZ181" s="45">
        <f t="shared" si="208"/>
        <v>0</v>
      </c>
      <c r="EA181" s="45">
        <f t="shared" ref="EA181:FX181" si="209">ROUND(IF((OR(EA173=1,EA174=1))=TRUE(),0,(EA179*459)+(EA35*EA179*EA134)),2)</f>
        <v>4199462.1500000004</v>
      </c>
      <c r="EB181" s="45">
        <f t="shared" si="209"/>
        <v>3903917.3</v>
      </c>
      <c r="EC181" s="45">
        <f t="shared" si="209"/>
        <v>0</v>
      </c>
      <c r="ED181" s="45">
        <f t="shared" si="209"/>
        <v>0</v>
      </c>
      <c r="EE181" s="45">
        <f t="shared" si="209"/>
        <v>0</v>
      </c>
      <c r="EF181" s="45">
        <f t="shared" si="209"/>
        <v>4632331.03</v>
      </c>
      <c r="EG181" s="45">
        <f t="shared" si="209"/>
        <v>0</v>
      </c>
      <c r="EH181" s="45">
        <f t="shared" si="209"/>
        <v>0</v>
      </c>
      <c r="EI181" s="45">
        <f t="shared" si="209"/>
        <v>14825668.68</v>
      </c>
      <c r="EJ181" s="45">
        <f t="shared" si="209"/>
        <v>0</v>
      </c>
      <c r="EK181" s="45">
        <f t="shared" si="209"/>
        <v>0</v>
      </c>
      <c r="EL181" s="45">
        <f t="shared" si="209"/>
        <v>0</v>
      </c>
      <c r="EM181" s="45">
        <f t="shared" si="209"/>
        <v>3965545.36</v>
      </c>
      <c r="EN181" s="45">
        <f t="shared" si="209"/>
        <v>4371795.3499999996</v>
      </c>
      <c r="EO181" s="45">
        <f t="shared" si="209"/>
        <v>0</v>
      </c>
      <c r="EP181" s="45">
        <f t="shared" si="209"/>
        <v>0</v>
      </c>
      <c r="EQ181" s="45">
        <f t="shared" si="209"/>
        <v>0</v>
      </c>
      <c r="ER181" s="45">
        <f t="shared" si="209"/>
        <v>0</v>
      </c>
      <c r="ES181" s="45">
        <f t="shared" si="209"/>
        <v>0</v>
      </c>
      <c r="ET181" s="45">
        <f t="shared" si="209"/>
        <v>0</v>
      </c>
      <c r="EU181" s="45">
        <f t="shared" si="209"/>
        <v>4128996.13</v>
      </c>
      <c r="EV181" s="45">
        <f t="shared" si="209"/>
        <v>0</v>
      </c>
      <c r="EW181" s="45">
        <f t="shared" si="209"/>
        <v>0</v>
      </c>
      <c r="EX181" s="45">
        <f t="shared" si="209"/>
        <v>0</v>
      </c>
      <c r="EY181" s="45">
        <f t="shared" si="209"/>
        <v>4115058.66</v>
      </c>
      <c r="EZ181" s="45">
        <f t="shared" si="209"/>
        <v>0</v>
      </c>
      <c r="FA181" s="45">
        <f t="shared" si="209"/>
        <v>0</v>
      </c>
      <c r="FB181" s="45">
        <f t="shared" si="209"/>
        <v>0</v>
      </c>
      <c r="FC181" s="45">
        <f t="shared" si="209"/>
        <v>0</v>
      </c>
      <c r="FD181" s="45">
        <f t="shared" si="209"/>
        <v>0</v>
      </c>
      <c r="FE181" s="45">
        <f t="shared" si="209"/>
        <v>0</v>
      </c>
      <c r="FF181" s="45">
        <f t="shared" si="209"/>
        <v>0</v>
      </c>
      <c r="FG181" s="45">
        <f t="shared" si="209"/>
        <v>0</v>
      </c>
      <c r="FH181" s="45">
        <f t="shared" si="209"/>
        <v>0</v>
      </c>
      <c r="FI181" s="45">
        <f t="shared" si="209"/>
        <v>4722885.09</v>
      </c>
      <c r="FJ181" s="45">
        <f t="shared" si="209"/>
        <v>0</v>
      </c>
      <c r="FK181" s="45">
        <f t="shared" si="209"/>
        <v>4827004.6500000004</v>
      </c>
      <c r="FL181" s="45">
        <f t="shared" si="209"/>
        <v>0</v>
      </c>
      <c r="FM181" s="45">
        <f t="shared" si="209"/>
        <v>0</v>
      </c>
      <c r="FN181" s="45">
        <f t="shared" si="209"/>
        <v>16112812.470000001</v>
      </c>
      <c r="FO181" s="45">
        <f t="shared" si="209"/>
        <v>4278072.22</v>
      </c>
      <c r="FP181" s="45">
        <f t="shared" si="209"/>
        <v>5326811.3899999997</v>
      </c>
      <c r="FQ181" s="45">
        <f t="shared" si="209"/>
        <v>4194956.72</v>
      </c>
      <c r="FR181" s="45">
        <f t="shared" si="209"/>
        <v>0</v>
      </c>
      <c r="FS181" s="45">
        <f t="shared" si="209"/>
        <v>0</v>
      </c>
      <c r="FT181" s="46">
        <f t="shared" si="209"/>
        <v>0</v>
      </c>
      <c r="FU181" s="45">
        <f t="shared" si="209"/>
        <v>4375958.26</v>
      </c>
      <c r="FV181" s="45">
        <f t="shared" si="209"/>
        <v>4085105.72</v>
      </c>
      <c r="FW181" s="45">
        <f t="shared" si="209"/>
        <v>0</v>
      </c>
      <c r="FX181" s="45">
        <f t="shared" si="209"/>
        <v>0</v>
      </c>
      <c r="FY181" s="63"/>
      <c r="FZ181" s="95"/>
      <c r="GA181" s="95"/>
      <c r="GB181" s="63"/>
      <c r="GC181" s="63"/>
      <c r="GD181" s="63"/>
      <c r="GE181" s="63"/>
      <c r="GF181" s="63"/>
      <c r="GG181" s="5"/>
      <c r="GH181" s="63"/>
      <c r="GI181" s="63"/>
      <c r="GJ181" s="63"/>
      <c r="GK181" s="63"/>
      <c r="GL181" s="63"/>
      <c r="GM181" s="63"/>
    </row>
    <row r="182" spans="1:256" x14ac:dyDescent="0.2">
      <c r="A182" s="8"/>
      <c r="B182" s="2" t="s">
        <v>498</v>
      </c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6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  <c r="EC182" s="45"/>
      <c r="ED182" s="45"/>
      <c r="EE182" s="45"/>
      <c r="EF182" s="45"/>
      <c r="EG182" s="45"/>
      <c r="EH182" s="45"/>
      <c r="EI182" s="45"/>
      <c r="EJ182" s="45"/>
      <c r="EK182" s="45"/>
      <c r="EL182" s="45"/>
      <c r="EM182" s="45"/>
      <c r="EN182" s="45"/>
      <c r="EO182" s="45"/>
      <c r="EP182" s="45"/>
      <c r="EQ182" s="45"/>
      <c r="ER182" s="45"/>
      <c r="ES182" s="45"/>
      <c r="ET182" s="45"/>
      <c r="EU182" s="45"/>
      <c r="EV182" s="45"/>
      <c r="EW182" s="45"/>
      <c r="EX182" s="45"/>
      <c r="EY182" s="45"/>
      <c r="EZ182" s="45"/>
      <c r="FA182" s="45"/>
      <c r="FB182" s="45"/>
      <c r="FC182" s="45"/>
      <c r="FD182" s="45"/>
      <c r="FE182" s="45"/>
      <c r="FF182" s="45"/>
      <c r="FG182" s="45"/>
      <c r="FH182" s="45"/>
      <c r="FI182" s="45"/>
      <c r="FJ182" s="45"/>
      <c r="FK182" s="45"/>
      <c r="FL182" s="45"/>
      <c r="FM182" s="45"/>
      <c r="FN182" s="45"/>
      <c r="FO182" s="45"/>
      <c r="FP182" s="45"/>
      <c r="FQ182" s="45"/>
      <c r="FR182" s="45"/>
      <c r="FS182" s="45"/>
      <c r="FT182" s="46"/>
      <c r="FU182" s="45"/>
      <c r="FV182" s="45"/>
      <c r="FW182" s="45"/>
      <c r="FX182" s="45"/>
      <c r="FY182" s="45"/>
      <c r="FZ182" s="45"/>
      <c r="GA182" s="45"/>
      <c r="GB182" s="45"/>
      <c r="GC182" s="45"/>
      <c r="GD182" s="45"/>
      <c r="GE182" s="8"/>
      <c r="GF182" s="8"/>
      <c r="GG182" s="5"/>
      <c r="GH182" s="45"/>
      <c r="GI182" s="45"/>
      <c r="GJ182" s="45"/>
      <c r="GK182" s="45"/>
      <c r="GL182" s="45"/>
      <c r="GM182" s="45"/>
    </row>
    <row r="183" spans="1:256" x14ac:dyDescent="0.2">
      <c r="A183" s="3" t="s">
        <v>499</v>
      </c>
      <c r="B183" s="2" t="s">
        <v>500</v>
      </c>
      <c r="C183" s="13">
        <f t="shared" ref="C183:BN183" si="210">IF((OR(C173=1,C174=1))=TRUE(),0,C95)</f>
        <v>6128.2</v>
      </c>
      <c r="D183" s="13">
        <f t="shared" si="210"/>
        <v>0</v>
      </c>
      <c r="E183" s="13">
        <f t="shared" si="210"/>
        <v>7736.8</v>
      </c>
      <c r="F183" s="13">
        <f t="shared" si="210"/>
        <v>0</v>
      </c>
      <c r="G183" s="13">
        <f t="shared" si="210"/>
        <v>0</v>
      </c>
      <c r="H183" s="13">
        <f t="shared" si="210"/>
        <v>0</v>
      </c>
      <c r="I183" s="13">
        <f t="shared" si="210"/>
        <v>10262.6</v>
      </c>
      <c r="J183" s="13">
        <f t="shared" si="210"/>
        <v>2081.8000000000002</v>
      </c>
      <c r="K183" s="13">
        <f t="shared" si="210"/>
        <v>0</v>
      </c>
      <c r="L183" s="13">
        <f t="shared" si="210"/>
        <v>2747.5</v>
      </c>
      <c r="M183" s="13">
        <f t="shared" si="210"/>
        <v>1468.8999999999999</v>
      </c>
      <c r="N183" s="13">
        <f t="shared" si="210"/>
        <v>0</v>
      </c>
      <c r="O183" s="13">
        <f t="shared" si="210"/>
        <v>0</v>
      </c>
      <c r="P183" s="13">
        <f t="shared" si="210"/>
        <v>0</v>
      </c>
      <c r="Q183" s="13">
        <f t="shared" si="210"/>
        <v>38045.199999999997</v>
      </c>
      <c r="R183" s="13">
        <f t="shared" si="210"/>
        <v>0</v>
      </c>
      <c r="S183" s="13">
        <f t="shared" si="210"/>
        <v>1408.5</v>
      </c>
      <c r="T183" s="13">
        <f t="shared" si="210"/>
        <v>0</v>
      </c>
      <c r="U183" s="13">
        <f t="shared" si="210"/>
        <v>0</v>
      </c>
      <c r="V183" s="13">
        <f t="shared" si="210"/>
        <v>0</v>
      </c>
      <c r="W183" s="16">
        <f t="shared" si="210"/>
        <v>0</v>
      </c>
      <c r="X183" s="13">
        <f t="shared" si="210"/>
        <v>0</v>
      </c>
      <c r="Y183" s="13">
        <f t="shared" si="210"/>
        <v>503.29999999999995</v>
      </c>
      <c r="Z183" s="13">
        <f t="shared" si="210"/>
        <v>0</v>
      </c>
      <c r="AA183" s="13">
        <f t="shared" si="210"/>
        <v>0</v>
      </c>
      <c r="AB183" s="13">
        <f t="shared" si="210"/>
        <v>0</v>
      </c>
      <c r="AC183" s="13">
        <f t="shared" si="210"/>
        <v>0</v>
      </c>
      <c r="AD183" s="13">
        <f t="shared" si="210"/>
        <v>0</v>
      </c>
      <c r="AE183" s="13">
        <f t="shared" si="210"/>
        <v>0</v>
      </c>
      <c r="AF183" s="13">
        <f t="shared" si="210"/>
        <v>0</v>
      </c>
      <c r="AG183" s="13">
        <f t="shared" si="210"/>
        <v>0</v>
      </c>
      <c r="AH183" s="13">
        <f t="shared" si="210"/>
        <v>1022.8</v>
      </c>
      <c r="AI183" s="13">
        <f t="shared" si="210"/>
        <v>0</v>
      </c>
      <c r="AJ183" s="13">
        <f t="shared" si="210"/>
        <v>0</v>
      </c>
      <c r="AK183" s="13">
        <f t="shared" si="210"/>
        <v>0</v>
      </c>
      <c r="AL183" s="13">
        <f t="shared" si="210"/>
        <v>0</v>
      </c>
      <c r="AM183" s="13">
        <f t="shared" si="210"/>
        <v>470.09999999999997</v>
      </c>
      <c r="AN183" s="13">
        <f t="shared" si="210"/>
        <v>0</v>
      </c>
      <c r="AO183" s="13">
        <f t="shared" si="210"/>
        <v>4954</v>
      </c>
      <c r="AP183" s="13">
        <f t="shared" si="210"/>
        <v>80328.600000000006</v>
      </c>
      <c r="AQ183" s="13">
        <f t="shared" si="210"/>
        <v>0</v>
      </c>
      <c r="AR183" s="13">
        <f t="shared" si="210"/>
        <v>0</v>
      </c>
      <c r="AS183" s="13">
        <f t="shared" si="210"/>
        <v>0</v>
      </c>
      <c r="AT183" s="13">
        <f t="shared" si="210"/>
        <v>0</v>
      </c>
      <c r="AU183" s="13">
        <f t="shared" si="210"/>
        <v>0</v>
      </c>
      <c r="AV183" s="13">
        <f t="shared" si="210"/>
        <v>0</v>
      </c>
      <c r="AW183" s="13">
        <f t="shared" si="210"/>
        <v>0</v>
      </c>
      <c r="AX183" s="13">
        <f t="shared" si="210"/>
        <v>0</v>
      </c>
      <c r="AY183" s="13">
        <f t="shared" si="210"/>
        <v>550.5</v>
      </c>
      <c r="AZ183" s="13">
        <f t="shared" si="210"/>
        <v>10848.4</v>
      </c>
      <c r="BA183" s="13">
        <f t="shared" si="210"/>
        <v>0</v>
      </c>
      <c r="BB183" s="13">
        <f t="shared" si="210"/>
        <v>0</v>
      </c>
      <c r="BC183" s="13">
        <f t="shared" si="210"/>
        <v>30079.200000000001</v>
      </c>
      <c r="BD183" s="13">
        <f t="shared" si="210"/>
        <v>0</v>
      </c>
      <c r="BE183" s="13">
        <f t="shared" si="210"/>
        <v>0</v>
      </c>
      <c r="BF183" s="13">
        <f t="shared" si="210"/>
        <v>0</v>
      </c>
      <c r="BG183" s="13">
        <f t="shared" si="210"/>
        <v>929</v>
      </c>
      <c r="BH183" s="13">
        <f t="shared" si="210"/>
        <v>0</v>
      </c>
      <c r="BI183" s="13">
        <f t="shared" si="210"/>
        <v>0</v>
      </c>
      <c r="BJ183" s="13">
        <f t="shared" si="210"/>
        <v>0</v>
      </c>
      <c r="BK183" s="13">
        <f t="shared" si="210"/>
        <v>0</v>
      </c>
      <c r="BL183" s="13">
        <f t="shared" si="210"/>
        <v>0</v>
      </c>
      <c r="BM183" s="13">
        <f t="shared" si="210"/>
        <v>0</v>
      </c>
      <c r="BN183" s="13">
        <f t="shared" si="210"/>
        <v>3709.7999999999997</v>
      </c>
      <c r="BO183" s="13">
        <f t="shared" ref="BO183:DZ183" si="211">IF((OR(BO173=1,BO174=1))=TRUE(),0,BO95)</f>
        <v>1560.2</v>
      </c>
      <c r="BP183" s="13">
        <f t="shared" si="211"/>
        <v>0</v>
      </c>
      <c r="BQ183" s="13">
        <f t="shared" si="211"/>
        <v>0</v>
      </c>
      <c r="BR183" s="13">
        <f t="shared" si="211"/>
        <v>4632.1000000000004</v>
      </c>
      <c r="BS183" s="13">
        <f t="shared" si="211"/>
        <v>1054.3</v>
      </c>
      <c r="BT183" s="13">
        <f t="shared" si="211"/>
        <v>0</v>
      </c>
      <c r="BU183" s="13">
        <f t="shared" si="211"/>
        <v>0</v>
      </c>
      <c r="BV183" s="13">
        <f t="shared" si="211"/>
        <v>0</v>
      </c>
      <c r="BW183" s="13">
        <f t="shared" si="211"/>
        <v>0</v>
      </c>
      <c r="BX183" s="13">
        <f t="shared" si="211"/>
        <v>0</v>
      </c>
      <c r="BY183" s="13">
        <f t="shared" si="211"/>
        <v>526.5</v>
      </c>
      <c r="BZ183" s="13">
        <f t="shared" si="211"/>
        <v>0</v>
      </c>
      <c r="CA183" s="13">
        <f t="shared" si="211"/>
        <v>0</v>
      </c>
      <c r="CB183" s="13">
        <f t="shared" si="211"/>
        <v>0</v>
      </c>
      <c r="CC183" s="13">
        <f t="shared" si="211"/>
        <v>0</v>
      </c>
      <c r="CD183" s="13">
        <f t="shared" si="211"/>
        <v>0</v>
      </c>
      <c r="CE183" s="13">
        <f t="shared" si="211"/>
        <v>0</v>
      </c>
      <c r="CF183" s="13">
        <f t="shared" si="211"/>
        <v>0</v>
      </c>
      <c r="CG183" s="13">
        <f t="shared" si="211"/>
        <v>0</v>
      </c>
      <c r="CH183" s="13">
        <f t="shared" si="211"/>
        <v>0</v>
      </c>
      <c r="CI183" s="13">
        <f t="shared" si="211"/>
        <v>730.2</v>
      </c>
      <c r="CJ183" s="13">
        <f t="shared" si="211"/>
        <v>1054.3</v>
      </c>
      <c r="CK183" s="13">
        <f t="shared" si="211"/>
        <v>0</v>
      </c>
      <c r="CL183" s="13">
        <f t="shared" si="211"/>
        <v>0</v>
      </c>
      <c r="CM183" s="13">
        <f t="shared" si="211"/>
        <v>745.3</v>
      </c>
      <c r="CN183" s="13">
        <f t="shared" si="211"/>
        <v>0</v>
      </c>
      <c r="CO183" s="13">
        <f t="shared" si="211"/>
        <v>0</v>
      </c>
      <c r="CP183" s="13">
        <f t="shared" si="211"/>
        <v>0</v>
      </c>
      <c r="CQ183" s="13">
        <f t="shared" si="211"/>
        <v>1282.7</v>
      </c>
      <c r="CR183" s="13">
        <f t="shared" si="211"/>
        <v>0</v>
      </c>
      <c r="CS183" s="13">
        <f t="shared" si="211"/>
        <v>0</v>
      </c>
      <c r="CT183" s="13">
        <f t="shared" si="211"/>
        <v>0</v>
      </c>
      <c r="CU183" s="13">
        <f t="shared" si="211"/>
        <v>0</v>
      </c>
      <c r="CV183" s="13">
        <f t="shared" si="211"/>
        <v>0</v>
      </c>
      <c r="CW183" s="13">
        <f t="shared" si="211"/>
        <v>0</v>
      </c>
      <c r="CX183" s="13">
        <f t="shared" si="211"/>
        <v>0</v>
      </c>
      <c r="CY183" s="13">
        <f t="shared" si="211"/>
        <v>0</v>
      </c>
      <c r="CZ183" s="13">
        <f t="shared" si="211"/>
        <v>2226.3999999999996</v>
      </c>
      <c r="DA183" s="13">
        <f t="shared" si="211"/>
        <v>0</v>
      </c>
      <c r="DB183" s="13">
        <f t="shared" si="211"/>
        <v>0</v>
      </c>
      <c r="DC183" s="13">
        <f t="shared" si="211"/>
        <v>0</v>
      </c>
      <c r="DD183" s="13">
        <f t="shared" si="211"/>
        <v>0</v>
      </c>
      <c r="DE183" s="13">
        <f t="shared" si="211"/>
        <v>0</v>
      </c>
      <c r="DF183" s="13">
        <f t="shared" si="211"/>
        <v>21597.299999999996</v>
      </c>
      <c r="DG183" s="13">
        <f t="shared" si="211"/>
        <v>0</v>
      </c>
      <c r="DH183" s="13">
        <f t="shared" si="211"/>
        <v>2168.4</v>
      </c>
      <c r="DI183" s="13">
        <f t="shared" si="211"/>
        <v>2728</v>
      </c>
      <c r="DJ183" s="13">
        <f t="shared" si="211"/>
        <v>0</v>
      </c>
      <c r="DK183" s="13">
        <f t="shared" si="211"/>
        <v>0</v>
      </c>
      <c r="DL183" s="13">
        <f t="shared" si="211"/>
        <v>5946.6</v>
      </c>
      <c r="DM183" s="13">
        <f t="shared" si="211"/>
        <v>0</v>
      </c>
      <c r="DN183" s="13">
        <f t="shared" si="211"/>
        <v>1477.9</v>
      </c>
      <c r="DO183" s="13">
        <f t="shared" si="211"/>
        <v>2980.8</v>
      </c>
      <c r="DP183" s="13">
        <f t="shared" si="211"/>
        <v>0</v>
      </c>
      <c r="DQ183" s="13">
        <f t="shared" si="211"/>
        <v>501.4</v>
      </c>
      <c r="DR183" s="13">
        <f t="shared" si="211"/>
        <v>1314.7</v>
      </c>
      <c r="DS183" s="13">
        <f t="shared" si="211"/>
        <v>807.6</v>
      </c>
      <c r="DT183" s="13">
        <f t="shared" si="211"/>
        <v>0</v>
      </c>
      <c r="DU183" s="13">
        <f t="shared" si="211"/>
        <v>0</v>
      </c>
      <c r="DV183" s="13">
        <f t="shared" si="211"/>
        <v>0</v>
      </c>
      <c r="DW183" s="13">
        <f t="shared" si="211"/>
        <v>0</v>
      </c>
      <c r="DX183" s="13">
        <f t="shared" si="211"/>
        <v>0</v>
      </c>
      <c r="DY183" s="13">
        <f t="shared" si="211"/>
        <v>0</v>
      </c>
      <c r="DZ183" s="13">
        <f t="shared" si="211"/>
        <v>0</v>
      </c>
      <c r="EA183" s="13">
        <f t="shared" ref="EA183:FX183" si="212">IF((OR(EA173=1,EA174=1))=TRUE(),0,EA95)</f>
        <v>529.79999999999995</v>
      </c>
      <c r="EB183" s="13">
        <f t="shared" si="212"/>
        <v>581.19999999999993</v>
      </c>
      <c r="EC183" s="13">
        <f t="shared" si="212"/>
        <v>0</v>
      </c>
      <c r="ED183" s="13">
        <f t="shared" si="212"/>
        <v>0</v>
      </c>
      <c r="EE183" s="13">
        <f t="shared" si="212"/>
        <v>0</v>
      </c>
      <c r="EF183" s="13">
        <f t="shared" si="212"/>
        <v>1562.5</v>
      </c>
      <c r="EG183" s="13">
        <f t="shared" si="212"/>
        <v>0</v>
      </c>
      <c r="EH183" s="13">
        <f t="shared" si="212"/>
        <v>0</v>
      </c>
      <c r="EI183" s="13">
        <f t="shared" si="212"/>
        <v>17060.300000000003</v>
      </c>
      <c r="EJ183" s="13">
        <f t="shared" si="212"/>
        <v>0</v>
      </c>
      <c r="EK183" s="13">
        <f t="shared" si="212"/>
        <v>0</v>
      </c>
      <c r="EL183" s="13">
        <f t="shared" si="212"/>
        <v>0</v>
      </c>
      <c r="EM183" s="13">
        <f t="shared" si="212"/>
        <v>525.90000000000009</v>
      </c>
      <c r="EN183" s="13">
        <f t="shared" si="212"/>
        <v>1019.3</v>
      </c>
      <c r="EO183" s="13">
        <f t="shared" si="212"/>
        <v>0</v>
      </c>
      <c r="EP183" s="13">
        <f t="shared" si="212"/>
        <v>0</v>
      </c>
      <c r="EQ183" s="13">
        <f t="shared" si="212"/>
        <v>0</v>
      </c>
      <c r="ER183" s="13">
        <f t="shared" si="212"/>
        <v>0</v>
      </c>
      <c r="ES183" s="13">
        <f t="shared" si="212"/>
        <v>0</v>
      </c>
      <c r="ET183" s="13">
        <f t="shared" si="212"/>
        <v>0</v>
      </c>
      <c r="EU183" s="13">
        <f t="shared" si="212"/>
        <v>624.79999999999995</v>
      </c>
      <c r="EV183" s="13">
        <f t="shared" si="212"/>
        <v>0</v>
      </c>
      <c r="EW183" s="13">
        <f t="shared" si="212"/>
        <v>0</v>
      </c>
      <c r="EX183" s="13">
        <f t="shared" si="212"/>
        <v>0</v>
      </c>
      <c r="EY183" s="13">
        <f t="shared" si="212"/>
        <v>241.4</v>
      </c>
      <c r="EZ183" s="13">
        <f t="shared" si="212"/>
        <v>0</v>
      </c>
      <c r="FA183" s="13">
        <f t="shared" si="212"/>
        <v>0</v>
      </c>
      <c r="FB183" s="13">
        <f t="shared" si="212"/>
        <v>0</v>
      </c>
      <c r="FC183" s="13">
        <f t="shared" si="212"/>
        <v>0</v>
      </c>
      <c r="FD183" s="13">
        <f t="shared" si="212"/>
        <v>0</v>
      </c>
      <c r="FE183" s="13">
        <f t="shared" si="212"/>
        <v>0</v>
      </c>
      <c r="FF183" s="13">
        <f t="shared" si="212"/>
        <v>0</v>
      </c>
      <c r="FG183" s="13">
        <f t="shared" si="212"/>
        <v>0</v>
      </c>
      <c r="FH183" s="13">
        <f t="shared" si="212"/>
        <v>0</v>
      </c>
      <c r="FI183" s="13">
        <f t="shared" si="212"/>
        <v>1800.3999999999999</v>
      </c>
      <c r="FJ183" s="13">
        <f t="shared" si="212"/>
        <v>0</v>
      </c>
      <c r="FK183" s="13">
        <f t="shared" si="212"/>
        <v>2169.9</v>
      </c>
      <c r="FL183" s="13">
        <f t="shared" si="212"/>
        <v>0</v>
      </c>
      <c r="FM183" s="13">
        <f t="shared" si="212"/>
        <v>0</v>
      </c>
      <c r="FN183" s="13">
        <f t="shared" si="212"/>
        <v>19765.900000000001</v>
      </c>
      <c r="FO183" s="13">
        <f t="shared" si="212"/>
        <v>1097.4000000000001</v>
      </c>
      <c r="FP183" s="13">
        <f t="shared" si="212"/>
        <v>2246.6000000000004</v>
      </c>
      <c r="FQ183" s="13">
        <f t="shared" si="212"/>
        <v>797.69999999999993</v>
      </c>
      <c r="FR183" s="13">
        <f t="shared" si="212"/>
        <v>0</v>
      </c>
      <c r="FS183" s="13">
        <f t="shared" si="212"/>
        <v>0</v>
      </c>
      <c r="FT183" s="16">
        <f t="shared" si="212"/>
        <v>0</v>
      </c>
      <c r="FU183" s="13">
        <f t="shared" si="212"/>
        <v>772.19999999999993</v>
      </c>
      <c r="FV183" s="13">
        <f t="shared" si="212"/>
        <v>675.5</v>
      </c>
      <c r="FW183" s="13">
        <f t="shared" si="212"/>
        <v>0</v>
      </c>
      <c r="FX183" s="13">
        <f t="shared" si="212"/>
        <v>0</v>
      </c>
      <c r="FY183" s="45"/>
      <c r="FZ183" s="13"/>
      <c r="GA183" s="13"/>
      <c r="GB183" s="63"/>
      <c r="GC183" s="63"/>
      <c r="GD183" s="63"/>
      <c r="GE183" s="63"/>
      <c r="GF183" s="63"/>
      <c r="GG183" s="5"/>
      <c r="GH183" s="63"/>
      <c r="GI183" s="63"/>
      <c r="GJ183" s="63"/>
      <c r="GK183" s="63"/>
      <c r="GL183" s="63"/>
      <c r="GM183" s="63"/>
      <c r="GN183" s="52"/>
      <c r="GO183" s="52"/>
      <c r="GP183" s="52"/>
      <c r="GQ183" s="52"/>
      <c r="GR183" s="52"/>
      <c r="GS183" s="52"/>
      <c r="GT183" s="52"/>
      <c r="GU183" s="52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  <c r="HG183" s="52"/>
      <c r="HH183" s="52"/>
      <c r="HI183" s="52"/>
      <c r="HJ183" s="52"/>
      <c r="HK183" s="52"/>
      <c r="HL183" s="52"/>
      <c r="HM183" s="52"/>
      <c r="HN183" s="52"/>
      <c r="HO183" s="52"/>
      <c r="HP183" s="52"/>
      <c r="HQ183" s="52"/>
      <c r="HR183" s="52"/>
      <c r="HS183" s="52"/>
      <c r="HT183" s="52"/>
      <c r="HU183" s="52"/>
      <c r="HV183" s="52"/>
      <c r="HW183" s="52"/>
      <c r="HX183" s="52"/>
      <c r="HY183" s="52"/>
      <c r="HZ183" s="52"/>
      <c r="IA183" s="52"/>
      <c r="IB183" s="52"/>
      <c r="IC183" s="52"/>
      <c r="ID183" s="52"/>
      <c r="IE183" s="52"/>
      <c r="IF183" s="52"/>
      <c r="IG183" s="52"/>
      <c r="IH183" s="52"/>
      <c r="II183" s="52"/>
      <c r="IJ183" s="52"/>
      <c r="IK183" s="52"/>
      <c r="IL183" s="52"/>
      <c r="IM183" s="52"/>
      <c r="IN183" s="52"/>
      <c r="IO183" s="52"/>
      <c r="IP183" s="52"/>
      <c r="IQ183" s="52"/>
      <c r="IR183" s="52"/>
      <c r="IS183" s="52"/>
      <c r="IT183" s="52"/>
      <c r="IU183" s="52"/>
      <c r="IV183" s="52"/>
    </row>
    <row r="184" spans="1:256" x14ac:dyDescent="0.2">
      <c r="A184" s="3" t="s">
        <v>501</v>
      </c>
      <c r="B184" s="2" t="s">
        <v>502</v>
      </c>
      <c r="C184" s="46">
        <f>ROUND(IF((OR(C173=1,C174=1))=TRUE(),0,(C181/459*C183)+C170),2)</f>
        <v>136615973.24000001</v>
      </c>
      <c r="D184" s="46">
        <f t="shared" ref="D184:BO184" si="213">ROUND(IF((OR(D173=1,D174=1))=TRUE(),0,(D181/459*D183)+D170),2)</f>
        <v>0</v>
      </c>
      <c r="E184" s="46">
        <f t="shared" si="213"/>
        <v>171598319.69999999</v>
      </c>
      <c r="F184" s="46">
        <f t="shared" si="213"/>
        <v>0</v>
      </c>
      <c r="G184" s="46">
        <f t="shared" si="213"/>
        <v>0</v>
      </c>
      <c r="H184" s="46">
        <f t="shared" si="213"/>
        <v>0</v>
      </c>
      <c r="I184" s="46">
        <f t="shared" si="213"/>
        <v>260208789.09999999</v>
      </c>
      <c r="J184" s="46">
        <f t="shared" si="213"/>
        <v>22720879.77</v>
      </c>
      <c r="K184" s="46">
        <f t="shared" si="213"/>
        <v>0</v>
      </c>
      <c r="L184" s="46">
        <f t="shared" si="213"/>
        <v>33669215.049999997</v>
      </c>
      <c r="M184" s="46">
        <f t="shared" si="213"/>
        <v>17127672.199999999</v>
      </c>
      <c r="N184" s="46">
        <f t="shared" si="213"/>
        <v>0</v>
      </c>
      <c r="O184" s="46">
        <f t="shared" si="213"/>
        <v>0</v>
      </c>
      <c r="P184" s="46">
        <f t="shared" si="213"/>
        <v>0</v>
      </c>
      <c r="Q184" s="46">
        <f t="shared" si="213"/>
        <v>2492492509.23</v>
      </c>
      <c r="R184" s="46">
        <f t="shared" si="213"/>
        <v>0</v>
      </c>
      <c r="S184" s="46">
        <f t="shared" si="213"/>
        <v>13771128.59</v>
      </c>
      <c r="T184" s="46">
        <f t="shared" si="213"/>
        <v>0</v>
      </c>
      <c r="U184" s="46">
        <f t="shared" si="213"/>
        <v>0</v>
      </c>
      <c r="V184" s="46">
        <f t="shared" si="213"/>
        <v>0</v>
      </c>
      <c r="W184" s="46">
        <f t="shared" si="213"/>
        <v>0</v>
      </c>
      <c r="X184" s="46">
        <f t="shared" si="213"/>
        <v>0</v>
      </c>
      <c r="Y184" s="46">
        <f t="shared" si="213"/>
        <v>4228220.05</v>
      </c>
      <c r="Z184" s="46">
        <f t="shared" si="213"/>
        <v>0</v>
      </c>
      <c r="AA184" s="46">
        <f t="shared" si="213"/>
        <v>0</v>
      </c>
      <c r="AB184" s="46">
        <f t="shared" si="213"/>
        <v>0</v>
      </c>
      <c r="AC184" s="46">
        <f t="shared" si="213"/>
        <v>0</v>
      </c>
      <c r="AD184" s="46">
        <f t="shared" si="213"/>
        <v>0</v>
      </c>
      <c r="AE184" s="46">
        <f t="shared" si="213"/>
        <v>0</v>
      </c>
      <c r="AF184" s="46">
        <f t="shared" si="213"/>
        <v>0</v>
      </c>
      <c r="AG184" s="46">
        <f t="shared" si="213"/>
        <v>0</v>
      </c>
      <c r="AH184" s="46">
        <f t="shared" si="213"/>
        <v>9282893.3399999999</v>
      </c>
      <c r="AI184" s="46">
        <f t="shared" si="213"/>
        <v>0</v>
      </c>
      <c r="AJ184" s="46">
        <f t="shared" si="213"/>
        <v>0</v>
      </c>
      <c r="AK184" s="46">
        <f t="shared" si="213"/>
        <v>0</v>
      </c>
      <c r="AL184" s="46">
        <f t="shared" si="213"/>
        <v>0</v>
      </c>
      <c r="AM184" s="46">
        <f t="shared" si="213"/>
        <v>4038140.46</v>
      </c>
      <c r="AN184" s="46">
        <f t="shared" si="213"/>
        <v>0</v>
      </c>
      <c r="AO184" s="46">
        <f t="shared" si="213"/>
        <v>64287450.75</v>
      </c>
      <c r="AP184" s="46">
        <f t="shared" si="213"/>
        <v>10596093550.620001</v>
      </c>
      <c r="AQ184" s="46">
        <f t="shared" si="213"/>
        <v>0</v>
      </c>
      <c r="AR184" s="46">
        <f t="shared" si="213"/>
        <v>0</v>
      </c>
      <c r="AS184" s="46">
        <f t="shared" si="213"/>
        <v>0</v>
      </c>
      <c r="AT184" s="46">
        <f t="shared" si="213"/>
        <v>0</v>
      </c>
      <c r="AU184" s="46">
        <f t="shared" si="213"/>
        <v>0</v>
      </c>
      <c r="AV184" s="46">
        <f t="shared" si="213"/>
        <v>0</v>
      </c>
      <c r="AW184" s="46">
        <f t="shared" si="213"/>
        <v>0</v>
      </c>
      <c r="AX184" s="46">
        <f t="shared" si="213"/>
        <v>0</v>
      </c>
      <c r="AY184" s="46">
        <f t="shared" si="213"/>
        <v>4987521.6399999997</v>
      </c>
      <c r="AZ184" s="46">
        <f t="shared" si="213"/>
        <v>265964894.12</v>
      </c>
      <c r="BA184" s="46">
        <f t="shared" si="213"/>
        <v>0</v>
      </c>
      <c r="BB184" s="46">
        <f t="shared" si="213"/>
        <v>0</v>
      </c>
      <c r="BC184" s="46">
        <f t="shared" si="213"/>
        <v>1270361764.6199999</v>
      </c>
      <c r="BD184" s="46">
        <f t="shared" si="213"/>
        <v>0</v>
      </c>
      <c r="BE184" s="46">
        <f t="shared" si="213"/>
        <v>0</v>
      </c>
      <c r="BF184" s="46">
        <f t="shared" si="213"/>
        <v>0</v>
      </c>
      <c r="BG184" s="46">
        <f t="shared" si="213"/>
        <v>8938841.7799999993</v>
      </c>
      <c r="BH184" s="46">
        <f t="shared" si="213"/>
        <v>0</v>
      </c>
      <c r="BI184" s="46">
        <f t="shared" si="213"/>
        <v>0</v>
      </c>
      <c r="BJ184" s="46">
        <f t="shared" si="213"/>
        <v>0</v>
      </c>
      <c r="BK184" s="46">
        <f t="shared" si="213"/>
        <v>0</v>
      </c>
      <c r="BL184" s="46">
        <f t="shared" si="213"/>
        <v>0</v>
      </c>
      <c r="BM184" s="46">
        <f t="shared" si="213"/>
        <v>0</v>
      </c>
      <c r="BN184" s="46">
        <f t="shared" si="213"/>
        <v>44412163.520000003</v>
      </c>
      <c r="BO184" s="46">
        <f t="shared" si="213"/>
        <v>15008953.77</v>
      </c>
      <c r="BP184" s="46">
        <f t="shared" ref="BP184:EA184" si="214">ROUND(IF((OR(BP173=1,BP174=1))=TRUE(),0,(BP181/459*BP183)+BP170),2)</f>
        <v>0</v>
      </c>
      <c r="BQ184" s="46">
        <f t="shared" si="214"/>
        <v>0</v>
      </c>
      <c r="BR184" s="46">
        <f t="shared" si="214"/>
        <v>61068270.560000002</v>
      </c>
      <c r="BS184" s="46">
        <f t="shared" si="214"/>
        <v>10108589.08</v>
      </c>
      <c r="BT184" s="46">
        <f t="shared" si="214"/>
        <v>0</v>
      </c>
      <c r="BU184" s="46">
        <f t="shared" si="214"/>
        <v>0</v>
      </c>
      <c r="BV184" s="46">
        <f t="shared" si="214"/>
        <v>0</v>
      </c>
      <c r="BW184" s="46">
        <f t="shared" si="214"/>
        <v>0</v>
      </c>
      <c r="BX184" s="46">
        <f t="shared" si="214"/>
        <v>0</v>
      </c>
      <c r="BY184" s="46">
        <f t="shared" si="214"/>
        <v>4513956.2699999996</v>
      </c>
      <c r="BZ184" s="46">
        <f t="shared" si="214"/>
        <v>0</v>
      </c>
      <c r="CA184" s="46">
        <f t="shared" si="214"/>
        <v>0</v>
      </c>
      <c r="CB184" s="46">
        <f t="shared" si="214"/>
        <v>0</v>
      </c>
      <c r="CC184" s="46">
        <f t="shared" si="214"/>
        <v>0</v>
      </c>
      <c r="CD184" s="46">
        <f t="shared" si="214"/>
        <v>0</v>
      </c>
      <c r="CE184" s="46">
        <f t="shared" si="214"/>
        <v>0</v>
      </c>
      <c r="CF184" s="46">
        <f t="shared" si="214"/>
        <v>0</v>
      </c>
      <c r="CG184" s="46">
        <f t="shared" si="214"/>
        <v>0</v>
      </c>
      <c r="CH184" s="46">
        <f t="shared" si="214"/>
        <v>0</v>
      </c>
      <c r="CI184" s="46">
        <f t="shared" si="214"/>
        <v>6144393.0800000001</v>
      </c>
      <c r="CJ184" s="46">
        <f t="shared" si="214"/>
        <v>10420657.279999999</v>
      </c>
      <c r="CK184" s="46">
        <f t="shared" si="214"/>
        <v>0</v>
      </c>
      <c r="CL184" s="46">
        <f t="shared" si="214"/>
        <v>0</v>
      </c>
      <c r="CM184" s="46">
        <f t="shared" si="214"/>
        <v>7030264.4100000001</v>
      </c>
      <c r="CN184" s="46">
        <f t="shared" si="214"/>
        <v>0</v>
      </c>
      <c r="CO184" s="46">
        <f t="shared" si="214"/>
        <v>0</v>
      </c>
      <c r="CP184" s="46">
        <f t="shared" si="214"/>
        <v>0</v>
      </c>
      <c r="CQ184" s="46">
        <f t="shared" si="214"/>
        <v>12414091.050000001</v>
      </c>
      <c r="CR184" s="46">
        <f t="shared" si="214"/>
        <v>0</v>
      </c>
      <c r="CS184" s="46">
        <f t="shared" si="214"/>
        <v>0</v>
      </c>
      <c r="CT184" s="46">
        <f t="shared" si="214"/>
        <v>0</v>
      </c>
      <c r="CU184" s="46">
        <f t="shared" si="214"/>
        <v>0</v>
      </c>
      <c r="CV184" s="46">
        <f t="shared" si="214"/>
        <v>0</v>
      </c>
      <c r="CW184" s="46">
        <f t="shared" si="214"/>
        <v>0</v>
      </c>
      <c r="CX184" s="46">
        <f t="shared" si="214"/>
        <v>0</v>
      </c>
      <c r="CY184" s="46">
        <f t="shared" si="214"/>
        <v>0</v>
      </c>
      <c r="CZ184" s="46">
        <f t="shared" si="214"/>
        <v>23186438.260000002</v>
      </c>
      <c r="DA184" s="46">
        <f t="shared" si="214"/>
        <v>0</v>
      </c>
      <c r="DB184" s="46">
        <f t="shared" si="214"/>
        <v>0</v>
      </c>
      <c r="DC184" s="46">
        <f t="shared" si="214"/>
        <v>0</v>
      </c>
      <c r="DD184" s="46">
        <f t="shared" si="214"/>
        <v>0</v>
      </c>
      <c r="DE184" s="46">
        <f t="shared" si="214"/>
        <v>0</v>
      </c>
      <c r="DF184" s="46">
        <f t="shared" si="214"/>
        <v>553892331.47000003</v>
      </c>
      <c r="DG184" s="46">
        <f t="shared" si="214"/>
        <v>0</v>
      </c>
      <c r="DH184" s="46">
        <f t="shared" si="214"/>
        <v>21454230.100000001</v>
      </c>
      <c r="DI184" s="46">
        <f t="shared" si="214"/>
        <v>31350458.300000001</v>
      </c>
      <c r="DJ184" s="46">
        <f t="shared" si="214"/>
        <v>0</v>
      </c>
      <c r="DK184" s="46">
        <f t="shared" si="214"/>
        <v>0</v>
      </c>
      <c r="DL184" s="46">
        <f t="shared" si="214"/>
        <v>91932382.540000007</v>
      </c>
      <c r="DM184" s="46">
        <f t="shared" si="214"/>
        <v>0</v>
      </c>
      <c r="DN184" s="46">
        <f t="shared" si="214"/>
        <v>14744412.859999999</v>
      </c>
      <c r="DO184" s="46">
        <f t="shared" si="214"/>
        <v>37534857.810000002</v>
      </c>
      <c r="DP184" s="46">
        <f t="shared" si="214"/>
        <v>0</v>
      </c>
      <c r="DQ184" s="46">
        <f t="shared" si="214"/>
        <v>4427923.6900000004</v>
      </c>
      <c r="DR184" s="46">
        <f t="shared" si="214"/>
        <v>13373068.82</v>
      </c>
      <c r="DS184" s="46">
        <f t="shared" si="214"/>
        <v>7537454.79</v>
      </c>
      <c r="DT184" s="46">
        <f t="shared" si="214"/>
        <v>0</v>
      </c>
      <c r="DU184" s="46">
        <f t="shared" si="214"/>
        <v>0</v>
      </c>
      <c r="DV184" s="46">
        <f t="shared" si="214"/>
        <v>0</v>
      </c>
      <c r="DW184" s="46">
        <f t="shared" si="214"/>
        <v>0</v>
      </c>
      <c r="DX184" s="46">
        <f t="shared" si="214"/>
        <v>0</v>
      </c>
      <c r="DY184" s="46">
        <f t="shared" si="214"/>
        <v>0</v>
      </c>
      <c r="DZ184" s="46">
        <f t="shared" si="214"/>
        <v>0</v>
      </c>
      <c r="EA184" s="46">
        <f t="shared" si="214"/>
        <v>4847222.32</v>
      </c>
      <c r="EB184" s="46">
        <f t="shared" ref="EB184:FX184" si="215">ROUND(IF((OR(EB173=1,EB174=1))=TRUE(),0,(EB181/459*EB183)+EB170),2)</f>
        <v>4943260.8600000003</v>
      </c>
      <c r="EC184" s="46">
        <f t="shared" si="215"/>
        <v>0</v>
      </c>
      <c r="ED184" s="46">
        <f t="shared" si="215"/>
        <v>0</v>
      </c>
      <c r="EE184" s="46">
        <f t="shared" si="215"/>
        <v>0</v>
      </c>
      <c r="EF184" s="46">
        <f t="shared" si="215"/>
        <v>15797820.73</v>
      </c>
      <c r="EG184" s="46">
        <f t="shared" si="215"/>
        <v>0</v>
      </c>
      <c r="EH184" s="46">
        <f t="shared" si="215"/>
        <v>0</v>
      </c>
      <c r="EI184" s="46">
        <f t="shared" si="215"/>
        <v>551046525.88999999</v>
      </c>
      <c r="EJ184" s="46">
        <f t="shared" si="215"/>
        <v>0</v>
      </c>
      <c r="EK184" s="46">
        <f t="shared" si="215"/>
        <v>0</v>
      </c>
      <c r="EL184" s="46">
        <f t="shared" si="215"/>
        <v>0</v>
      </c>
      <c r="EM184" s="46">
        <f t="shared" si="215"/>
        <v>4543530.08</v>
      </c>
      <c r="EN184" s="46">
        <f t="shared" si="215"/>
        <v>10246933.550000001</v>
      </c>
      <c r="EO184" s="46">
        <f t="shared" si="215"/>
        <v>0</v>
      </c>
      <c r="EP184" s="46">
        <f t="shared" si="215"/>
        <v>0</v>
      </c>
      <c r="EQ184" s="46">
        <f t="shared" si="215"/>
        <v>0</v>
      </c>
      <c r="ER184" s="46">
        <f t="shared" si="215"/>
        <v>0</v>
      </c>
      <c r="ES184" s="46">
        <f t="shared" si="215"/>
        <v>0</v>
      </c>
      <c r="ET184" s="46">
        <f t="shared" si="215"/>
        <v>0</v>
      </c>
      <c r="EU184" s="46">
        <f t="shared" si="215"/>
        <v>5620472.29</v>
      </c>
      <c r="EV184" s="46">
        <f t="shared" si="215"/>
        <v>0</v>
      </c>
      <c r="EW184" s="46">
        <f t="shared" si="215"/>
        <v>0</v>
      </c>
      <c r="EX184" s="46">
        <f t="shared" si="215"/>
        <v>0</v>
      </c>
      <c r="EY184" s="46">
        <f t="shared" si="215"/>
        <v>6967636.04</v>
      </c>
      <c r="EZ184" s="46">
        <f t="shared" si="215"/>
        <v>0</v>
      </c>
      <c r="FA184" s="46">
        <f t="shared" si="215"/>
        <v>0</v>
      </c>
      <c r="FB184" s="46">
        <f t="shared" si="215"/>
        <v>0</v>
      </c>
      <c r="FC184" s="46">
        <f t="shared" si="215"/>
        <v>0</v>
      </c>
      <c r="FD184" s="46">
        <f t="shared" si="215"/>
        <v>0</v>
      </c>
      <c r="FE184" s="46">
        <f t="shared" si="215"/>
        <v>0</v>
      </c>
      <c r="FF184" s="46">
        <f t="shared" si="215"/>
        <v>0</v>
      </c>
      <c r="FG184" s="46">
        <f t="shared" si="215"/>
        <v>0</v>
      </c>
      <c r="FH184" s="46">
        <f t="shared" si="215"/>
        <v>0</v>
      </c>
      <c r="FI184" s="46">
        <f t="shared" si="215"/>
        <v>18532413.800000001</v>
      </c>
      <c r="FJ184" s="46">
        <f t="shared" si="215"/>
        <v>0</v>
      </c>
      <c r="FK184" s="46">
        <f t="shared" si="215"/>
        <v>22819427.870000001</v>
      </c>
      <c r="FL184" s="46">
        <f t="shared" si="215"/>
        <v>0</v>
      </c>
      <c r="FM184" s="46">
        <f t="shared" si="215"/>
        <v>0</v>
      </c>
      <c r="FN184" s="46">
        <f t="shared" si="215"/>
        <v>694569086.62</v>
      </c>
      <c r="FO184" s="46">
        <f t="shared" si="215"/>
        <v>10228227.57</v>
      </c>
      <c r="FP184" s="46">
        <f t="shared" si="215"/>
        <v>26072362.68</v>
      </c>
      <c r="FQ184" s="46">
        <f t="shared" si="215"/>
        <v>7290450.9299999997</v>
      </c>
      <c r="FR184" s="46">
        <f t="shared" si="215"/>
        <v>0</v>
      </c>
      <c r="FS184" s="46">
        <f t="shared" si="215"/>
        <v>0</v>
      </c>
      <c r="FT184" s="46">
        <f t="shared" si="215"/>
        <v>0</v>
      </c>
      <c r="FU184" s="46">
        <f t="shared" si="215"/>
        <v>7361906.25</v>
      </c>
      <c r="FV184" s="46">
        <f t="shared" si="215"/>
        <v>6011958.4199999999</v>
      </c>
      <c r="FW184" s="46">
        <f t="shared" si="215"/>
        <v>0</v>
      </c>
      <c r="FX184" s="46">
        <f t="shared" si="215"/>
        <v>0</v>
      </c>
      <c r="FY184" s="45"/>
      <c r="FZ184" s="45">
        <f>SUM(C184:FX184)</f>
        <v>17743841897.820004</v>
      </c>
      <c r="GA184" s="45"/>
      <c r="GB184" s="45"/>
      <c r="GC184" s="45"/>
      <c r="GD184" s="45"/>
      <c r="GE184" s="8"/>
      <c r="GF184" s="8"/>
      <c r="GG184" s="5"/>
      <c r="GH184" s="45"/>
      <c r="GI184" s="45"/>
      <c r="GJ184" s="45"/>
      <c r="GK184" s="45"/>
      <c r="GL184" s="5"/>
      <c r="GM184" s="5"/>
    </row>
    <row r="185" spans="1:256" x14ac:dyDescent="0.2">
      <c r="A185" s="8"/>
      <c r="B185" s="2" t="s">
        <v>503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6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6"/>
      <c r="FU185" s="45"/>
      <c r="FV185" s="45"/>
      <c r="FW185" s="45"/>
      <c r="FX185" s="45"/>
      <c r="FY185" s="13"/>
      <c r="FZ185" s="45"/>
      <c r="GA185" s="45"/>
      <c r="GB185" s="95"/>
      <c r="GC185" s="95"/>
      <c r="GD185" s="95"/>
      <c r="GE185" s="95"/>
      <c r="GF185" s="95"/>
      <c r="GG185" s="5"/>
      <c r="GH185" s="95"/>
      <c r="GI185" s="95"/>
      <c r="GJ185" s="95"/>
      <c r="GK185" s="95"/>
      <c r="GL185" s="5"/>
      <c r="GM185" s="5"/>
    </row>
    <row r="186" spans="1:256" x14ac:dyDescent="0.2">
      <c r="A186" s="3" t="s">
        <v>392</v>
      </c>
      <c r="B186" s="2" t="s">
        <v>392</v>
      </c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6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6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5"/>
      <c r="GF186" s="5"/>
      <c r="GG186" s="5"/>
      <c r="GH186" s="5"/>
      <c r="GI186" s="5"/>
      <c r="GJ186" s="5"/>
      <c r="GK186" s="5"/>
      <c r="GL186" s="5"/>
      <c r="GM186" s="5"/>
    </row>
    <row r="187" spans="1:256" ht="15.75" x14ac:dyDescent="0.25">
      <c r="A187" s="3" t="s">
        <v>392</v>
      </c>
      <c r="B187" s="43" t="s">
        <v>504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6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6"/>
      <c r="FU187" s="45"/>
      <c r="FV187" s="45"/>
      <c r="FW187" s="45"/>
      <c r="FX187" s="45"/>
      <c r="FY187" s="45"/>
      <c r="FZ187" s="45"/>
      <c r="GA187" s="45"/>
      <c r="GB187" s="13"/>
      <c r="GC187" s="13"/>
      <c r="GD187" s="13"/>
      <c r="GE187" s="38"/>
      <c r="GF187" s="38"/>
      <c r="GG187" s="5"/>
      <c r="GH187" s="5"/>
      <c r="GI187" s="5"/>
      <c r="GJ187" s="5"/>
      <c r="GK187" s="5"/>
      <c r="GL187" s="5"/>
      <c r="GM187" s="5"/>
    </row>
    <row r="188" spans="1:256" x14ac:dyDescent="0.2">
      <c r="A188" s="3" t="s">
        <v>505</v>
      </c>
      <c r="B188" s="2" t="s">
        <v>506</v>
      </c>
      <c r="C188" s="45">
        <f t="shared" ref="C188:BN188" si="216">+C46</f>
        <v>59462667.25</v>
      </c>
      <c r="D188" s="45">
        <f t="shared" si="216"/>
        <v>325253498.70999998</v>
      </c>
      <c r="E188" s="45">
        <f t="shared" si="216"/>
        <v>61026043.140000001</v>
      </c>
      <c r="F188" s="45">
        <f t="shared" si="216"/>
        <v>119028346.25999999</v>
      </c>
      <c r="G188" s="45">
        <f t="shared" si="216"/>
        <v>8163543.2999999998</v>
      </c>
      <c r="H188" s="45">
        <f t="shared" si="216"/>
        <v>7534998.8700000001</v>
      </c>
      <c r="I188" s="45">
        <f t="shared" si="216"/>
        <v>101200300.09999999</v>
      </c>
      <c r="J188" s="45">
        <f t="shared" si="216"/>
        <v>15910665.209999999</v>
      </c>
      <c r="K188" s="45">
        <f t="shared" si="216"/>
        <v>3012787.07</v>
      </c>
      <c r="L188" s="45">
        <f t="shared" si="216"/>
        <v>22485186.109999999</v>
      </c>
      <c r="M188" s="45">
        <f t="shared" si="216"/>
        <v>13229697.27</v>
      </c>
      <c r="N188" s="45">
        <f t="shared" si="216"/>
        <v>385059051.25999999</v>
      </c>
      <c r="O188" s="45">
        <f t="shared" si="216"/>
        <v>110553359.69999999</v>
      </c>
      <c r="P188" s="45">
        <f t="shared" si="216"/>
        <v>2332999.5100000002</v>
      </c>
      <c r="Q188" s="45">
        <f t="shared" si="216"/>
        <v>298388594.31</v>
      </c>
      <c r="R188" s="45">
        <f t="shared" si="216"/>
        <v>4432677.09</v>
      </c>
      <c r="S188" s="45">
        <f t="shared" si="216"/>
        <v>11312963.59</v>
      </c>
      <c r="T188" s="45">
        <f t="shared" si="216"/>
        <v>1894676.06</v>
      </c>
      <c r="U188" s="45">
        <f t="shared" si="216"/>
        <v>918986.23</v>
      </c>
      <c r="V188" s="45">
        <f t="shared" si="216"/>
        <v>2780679.44</v>
      </c>
      <c r="W188" s="46">
        <f t="shared" si="216"/>
        <v>1915003.09</v>
      </c>
      <c r="X188" s="45">
        <f t="shared" si="216"/>
        <v>722103.46</v>
      </c>
      <c r="Y188" s="45">
        <f t="shared" si="216"/>
        <v>4305077.72</v>
      </c>
      <c r="Z188" s="45">
        <f t="shared" si="216"/>
        <v>2705045.91</v>
      </c>
      <c r="AA188" s="45">
        <f t="shared" si="216"/>
        <v>205454765.86000001</v>
      </c>
      <c r="AB188" s="45">
        <f t="shared" si="216"/>
        <v>216944133.41</v>
      </c>
      <c r="AC188" s="45">
        <f t="shared" si="216"/>
        <v>7329717.9199999999</v>
      </c>
      <c r="AD188" s="45">
        <f t="shared" si="216"/>
        <v>8317374.0299999993</v>
      </c>
      <c r="AE188" s="45">
        <f t="shared" si="216"/>
        <v>1515681.24</v>
      </c>
      <c r="AF188" s="45">
        <f t="shared" si="216"/>
        <v>2228893.0599999996</v>
      </c>
      <c r="AG188" s="45">
        <f t="shared" si="216"/>
        <v>7238202.6800000006</v>
      </c>
      <c r="AH188" s="45">
        <f t="shared" si="216"/>
        <v>7933860.5800000001</v>
      </c>
      <c r="AI188" s="45">
        <f t="shared" si="216"/>
        <v>3183897.67</v>
      </c>
      <c r="AJ188" s="45">
        <f t="shared" si="216"/>
        <v>2751052.3400000003</v>
      </c>
      <c r="AK188" s="45">
        <f t="shared" si="216"/>
        <v>2573181.87</v>
      </c>
      <c r="AL188" s="45">
        <f t="shared" si="216"/>
        <v>2921693.29</v>
      </c>
      <c r="AM188" s="45">
        <f t="shared" si="216"/>
        <v>4004526.44</v>
      </c>
      <c r="AN188" s="45">
        <f t="shared" si="216"/>
        <v>3744011.92</v>
      </c>
      <c r="AO188" s="45">
        <f t="shared" si="216"/>
        <v>36956380.719999999</v>
      </c>
      <c r="AP188" s="45">
        <f t="shared" si="216"/>
        <v>631431226.20999992</v>
      </c>
      <c r="AQ188" s="45">
        <f t="shared" si="216"/>
        <v>2895538.27</v>
      </c>
      <c r="AR188" s="45">
        <f t="shared" si="216"/>
        <v>453902836.05000001</v>
      </c>
      <c r="AS188" s="45">
        <f t="shared" si="216"/>
        <v>50366921.449999996</v>
      </c>
      <c r="AT188" s="45">
        <f t="shared" si="216"/>
        <v>19073047.760000002</v>
      </c>
      <c r="AU188" s="45">
        <f t="shared" si="216"/>
        <v>3549118.73</v>
      </c>
      <c r="AV188" s="45">
        <f t="shared" si="216"/>
        <v>3154651.62</v>
      </c>
      <c r="AW188" s="45">
        <f t="shared" si="216"/>
        <v>2669604.1</v>
      </c>
      <c r="AX188" s="45">
        <f t="shared" si="216"/>
        <v>683020.78</v>
      </c>
      <c r="AY188" s="45">
        <f t="shared" si="216"/>
        <v>4929037.4800000004</v>
      </c>
      <c r="AZ188" s="45">
        <f t="shared" si="216"/>
        <v>81060553.640000001</v>
      </c>
      <c r="BA188" s="45">
        <f t="shared" si="216"/>
        <v>63465013.630000003</v>
      </c>
      <c r="BB188" s="45">
        <f t="shared" si="216"/>
        <v>53634602.710000001</v>
      </c>
      <c r="BC188" s="45">
        <f t="shared" si="216"/>
        <v>228994864.12</v>
      </c>
      <c r="BD188" s="45">
        <f t="shared" si="216"/>
        <v>32086417.82</v>
      </c>
      <c r="BE188" s="45">
        <f t="shared" si="216"/>
        <v>11142560.510000002</v>
      </c>
      <c r="BF188" s="45">
        <f t="shared" si="216"/>
        <v>166417528.56</v>
      </c>
      <c r="BG188" s="45">
        <f t="shared" si="216"/>
        <v>7863357.9100000001</v>
      </c>
      <c r="BH188" s="45">
        <f t="shared" si="216"/>
        <v>5404999.1699999999</v>
      </c>
      <c r="BI188" s="45">
        <f t="shared" si="216"/>
        <v>2779367.3400000003</v>
      </c>
      <c r="BJ188" s="45">
        <f t="shared" si="216"/>
        <v>42228377.43</v>
      </c>
      <c r="BK188" s="45">
        <f t="shared" si="216"/>
        <v>106628858.31999999</v>
      </c>
      <c r="BL188" s="45">
        <f t="shared" si="216"/>
        <v>2228513.59</v>
      </c>
      <c r="BM188" s="45">
        <f t="shared" si="216"/>
        <v>3092990.46</v>
      </c>
      <c r="BN188" s="45">
        <f t="shared" si="216"/>
        <v>27358972.530000001</v>
      </c>
      <c r="BO188" s="45">
        <f t="shared" ref="BO188:DZ188" si="217">+BO46</f>
        <v>11897936.67</v>
      </c>
      <c r="BP188" s="45">
        <f t="shared" si="217"/>
        <v>2527194.3200000003</v>
      </c>
      <c r="BQ188" s="45">
        <f t="shared" si="217"/>
        <v>43445893.440000005</v>
      </c>
      <c r="BR188" s="45">
        <f t="shared" si="217"/>
        <v>33623188.670000002</v>
      </c>
      <c r="BS188" s="45">
        <f t="shared" si="217"/>
        <v>8971541.3499999996</v>
      </c>
      <c r="BT188" s="45">
        <f t="shared" si="217"/>
        <v>3469301.56</v>
      </c>
      <c r="BU188" s="45">
        <f t="shared" si="217"/>
        <v>4029339.25</v>
      </c>
      <c r="BV188" s="45">
        <f t="shared" si="217"/>
        <v>9750743.129999999</v>
      </c>
      <c r="BW188" s="45">
        <f t="shared" si="217"/>
        <v>13302334.520000001</v>
      </c>
      <c r="BX188" s="45">
        <f t="shared" si="217"/>
        <v>1273732.1599999999</v>
      </c>
      <c r="BY188" s="45">
        <f t="shared" si="217"/>
        <v>4600177.88</v>
      </c>
      <c r="BZ188" s="45">
        <f t="shared" si="217"/>
        <v>2500323.4700000002</v>
      </c>
      <c r="CA188" s="45">
        <f t="shared" si="217"/>
        <v>2444297.23</v>
      </c>
      <c r="CB188" s="45">
        <f t="shared" si="217"/>
        <v>608444678.63999999</v>
      </c>
      <c r="CC188" s="45">
        <f t="shared" si="217"/>
        <v>2119023.2599999998</v>
      </c>
      <c r="CD188" s="45">
        <f t="shared" si="217"/>
        <v>1098629.6299999999</v>
      </c>
      <c r="CE188" s="45">
        <f t="shared" si="217"/>
        <v>1930658.19</v>
      </c>
      <c r="CF188" s="45">
        <f t="shared" si="217"/>
        <v>1642554.15</v>
      </c>
      <c r="CG188" s="45">
        <f t="shared" si="217"/>
        <v>2133226.75</v>
      </c>
      <c r="CH188" s="45">
        <f t="shared" si="217"/>
        <v>1708357.1199999999</v>
      </c>
      <c r="CI188" s="45">
        <f t="shared" si="217"/>
        <v>5649018.4500000002</v>
      </c>
      <c r="CJ188" s="45">
        <f t="shared" si="217"/>
        <v>8859151.5299999993</v>
      </c>
      <c r="CK188" s="45">
        <f t="shared" si="217"/>
        <v>36303425.710000001</v>
      </c>
      <c r="CL188" s="45">
        <f t="shared" si="217"/>
        <v>10559093.120000001</v>
      </c>
      <c r="CM188" s="45">
        <f t="shared" si="217"/>
        <v>6477999.25</v>
      </c>
      <c r="CN188" s="45">
        <f t="shared" si="217"/>
        <v>199623899.82999998</v>
      </c>
      <c r="CO188" s="45">
        <f t="shared" si="217"/>
        <v>109153125.14999999</v>
      </c>
      <c r="CP188" s="45">
        <f t="shared" si="217"/>
        <v>8884646.9299999997</v>
      </c>
      <c r="CQ188" s="45">
        <f t="shared" si="217"/>
        <v>10723527.039999999</v>
      </c>
      <c r="CR188" s="45">
        <f t="shared" si="217"/>
        <v>2362729.71</v>
      </c>
      <c r="CS188" s="45">
        <f t="shared" si="217"/>
        <v>3402047.3299999996</v>
      </c>
      <c r="CT188" s="45">
        <f t="shared" si="217"/>
        <v>1433593.62</v>
      </c>
      <c r="CU188" s="45">
        <f t="shared" si="217"/>
        <v>3107858.46</v>
      </c>
      <c r="CV188" s="45">
        <f t="shared" si="217"/>
        <v>787256.96000000008</v>
      </c>
      <c r="CW188" s="45">
        <f t="shared" si="217"/>
        <v>2107031.7799999998</v>
      </c>
      <c r="CX188" s="45">
        <f t="shared" si="217"/>
        <v>3806830.54</v>
      </c>
      <c r="CY188" s="45">
        <f t="shared" si="217"/>
        <v>1214957.32</v>
      </c>
      <c r="CZ188" s="45">
        <f t="shared" si="217"/>
        <v>16603793.559999999</v>
      </c>
      <c r="DA188" s="45">
        <f t="shared" si="217"/>
        <v>2339961.3699999996</v>
      </c>
      <c r="DB188" s="45">
        <f t="shared" si="217"/>
        <v>3149050.0700000003</v>
      </c>
      <c r="DC188" s="45">
        <f t="shared" si="217"/>
        <v>2315915.9500000002</v>
      </c>
      <c r="DD188" s="45">
        <f t="shared" si="217"/>
        <v>1700257.5699999998</v>
      </c>
      <c r="DE188" s="45">
        <f t="shared" si="217"/>
        <v>4009875.83</v>
      </c>
      <c r="DF188" s="45">
        <f t="shared" si="217"/>
        <v>158126478.23000002</v>
      </c>
      <c r="DG188" s="45">
        <f t="shared" si="217"/>
        <v>1374864.17</v>
      </c>
      <c r="DH188" s="45">
        <f t="shared" si="217"/>
        <v>16092651.51</v>
      </c>
      <c r="DI188" s="45">
        <f t="shared" si="217"/>
        <v>20366352.080000002</v>
      </c>
      <c r="DJ188" s="45">
        <f t="shared" si="217"/>
        <v>5804119.5300000003</v>
      </c>
      <c r="DK188" s="45">
        <f t="shared" si="217"/>
        <v>3617294.55</v>
      </c>
      <c r="DL188" s="45">
        <f t="shared" si="217"/>
        <v>45780428.619999997</v>
      </c>
      <c r="DM188" s="45">
        <f t="shared" si="217"/>
        <v>3311086.4099999997</v>
      </c>
      <c r="DN188" s="45">
        <f t="shared" si="217"/>
        <v>11457883.050000001</v>
      </c>
      <c r="DO188" s="45">
        <f t="shared" si="217"/>
        <v>22915388.140000001</v>
      </c>
      <c r="DP188" s="45">
        <f t="shared" si="217"/>
        <v>2520765.6300000004</v>
      </c>
      <c r="DQ188" s="45">
        <f t="shared" si="217"/>
        <v>4260389.74</v>
      </c>
      <c r="DR188" s="45">
        <f t="shared" si="217"/>
        <v>10609067.949999999</v>
      </c>
      <c r="DS188" s="45">
        <f t="shared" si="217"/>
        <v>6765023.9100000001</v>
      </c>
      <c r="DT188" s="45">
        <f t="shared" si="217"/>
        <v>2140364.39</v>
      </c>
      <c r="DU188" s="45">
        <f t="shared" si="217"/>
        <v>3633708.4499999997</v>
      </c>
      <c r="DV188" s="45">
        <f t="shared" si="217"/>
        <v>2503254.33</v>
      </c>
      <c r="DW188" s="45">
        <f t="shared" si="217"/>
        <v>3395019.12</v>
      </c>
      <c r="DX188" s="45">
        <f t="shared" si="217"/>
        <v>2730375.5999999996</v>
      </c>
      <c r="DY188" s="45">
        <f t="shared" si="217"/>
        <v>3560472.23</v>
      </c>
      <c r="DZ188" s="45">
        <f t="shared" si="217"/>
        <v>8726901.7000000011</v>
      </c>
      <c r="EA188" s="45">
        <f t="shared" ref="EA188:FU188" si="218">+EA46</f>
        <v>4524732.43</v>
      </c>
      <c r="EB188" s="45">
        <f t="shared" si="218"/>
        <v>4775040.21</v>
      </c>
      <c r="EC188" s="45">
        <f t="shared" si="218"/>
        <v>2825282.08</v>
      </c>
      <c r="ED188" s="45">
        <f t="shared" si="218"/>
        <v>16500044.41</v>
      </c>
      <c r="EE188" s="45">
        <f t="shared" si="218"/>
        <v>2522099.41</v>
      </c>
      <c r="EF188" s="45">
        <f t="shared" si="218"/>
        <v>12085837.689999999</v>
      </c>
      <c r="EG188" s="45">
        <f t="shared" si="218"/>
        <v>2740962.91</v>
      </c>
      <c r="EH188" s="45">
        <f t="shared" si="218"/>
        <v>2546534.19</v>
      </c>
      <c r="EI188" s="45">
        <f t="shared" si="218"/>
        <v>130441162.75</v>
      </c>
      <c r="EJ188" s="45">
        <f t="shared" si="218"/>
        <v>63685734.439999998</v>
      </c>
      <c r="EK188" s="45">
        <f t="shared" si="218"/>
        <v>5147517.82</v>
      </c>
      <c r="EL188" s="45">
        <f t="shared" si="218"/>
        <v>3743902.1</v>
      </c>
      <c r="EM188" s="45">
        <f t="shared" si="218"/>
        <v>4548621.9700000007</v>
      </c>
      <c r="EN188" s="45">
        <f t="shared" si="218"/>
        <v>8696470.6599999983</v>
      </c>
      <c r="EO188" s="45">
        <f t="shared" si="218"/>
        <v>3799577.91</v>
      </c>
      <c r="EP188" s="45">
        <f t="shared" si="218"/>
        <v>3789459.18</v>
      </c>
      <c r="EQ188" s="45">
        <f t="shared" si="218"/>
        <v>17496798.779999997</v>
      </c>
      <c r="ER188" s="45">
        <f t="shared" si="218"/>
        <v>3814889.65</v>
      </c>
      <c r="ES188" s="45">
        <f t="shared" si="218"/>
        <v>1600010.62</v>
      </c>
      <c r="ET188" s="45">
        <f t="shared" si="218"/>
        <v>2695866.08</v>
      </c>
      <c r="EU188" s="45">
        <f t="shared" si="218"/>
        <v>5136545.38</v>
      </c>
      <c r="EV188" s="45">
        <f t="shared" si="218"/>
        <v>1066792.3599999999</v>
      </c>
      <c r="EW188" s="45">
        <f t="shared" si="218"/>
        <v>8148684.9000000004</v>
      </c>
      <c r="EX188" s="45">
        <f t="shared" si="218"/>
        <v>3011268.6</v>
      </c>
      <c r="EY188" s="45">
        <f t="shared" si="218"/>
        <v>8013855.5199999996</v>
      </c>
      <c r="EZ188" s="45">
        <f t="shared" si="218"/>
        <v>1741225.15</v>
      </c>
      <c r="FA188" s="45">
        <f t="shared" si="218"/>
        <v>23693638.59</v>
      </c>
      <c r="FB188" s="45">
        <f t="shared" si="218"/>
        <v>3577818.83</v>
      </c>
      <c r="FC188" s="45">
        <f t="shared" si="218"/>
        <v>19127843.800000001</v>
      </c>
      <c r="FD188" s="45">
        <f t="shared" si="218"/>
        <v>3387746.29</v>
      </c>
      <c r="FE188" s="45">
        <f t="shared" si="218"/>
        <v>1466671.73</v>
      </c>
      <c r="FF188" s="45">
        <f t="shared" si="218"/>
        <v>2352846.5499999998</v>
      </c>
      <c r="FG188" s="45">
        <f t="shared" si="218"/>
        <v>1636740.32</v>
      </c>
      <c r="FH188" s="45">
        <f t="shared" si="218"/>
        <v>1341957.8999999999</v>
      </c>
      <c r="FI188" s="45">
        <f t="shared" si="218"/>
        <v>14025004.49</v>
      </c>
      <c r="FJ188" s="45">
        <f t="shared" si="218"/>
        <v>13303179.869999999</v>
      </c>
      <c r="FK188" s="45">
        <f t="shared" si="218"/>
        <v>16146713.51</v>
      </c>
      <c r="FL188" s="45">
        <f t="shared" si="218"/>
        <v>32822563.23</v>
      </c>
      <c r="FM188" s="45">
        <f t="shared" si="218"/>
        <v>23157450.039999999</v>
      </c>
      <c r="FN188" s="45">
        <f t="shared" si="218"/>
        <v>144934567.64000002</v>
      </c>
      <c r="FO188" s="45">
        <f t="shared" si="218"/>
        <v>8415059.75</v>
      </c>
      <c r="FP188" s="45">
        <f t="shared" si="218"/>
        <v>17840397.279999997</v>
      </c>
      <c r="FQ188" s="45">
        <f t="shared" si="218"/>
        <v>6637549.6100000003</v>
      </c>
      <c r="FR188" s="45">
        <f t="shared" si="218"/>
        <v>2062857.97</v>
      </c>
      <c r="FS188" s="45">
        <f t="shared" si="218"/>
        <v>2192959.79</v>
      </c>
      <c r="FT188" s="46">
        <f t="shared" si="218"/>
        <v>1318869.8999999999</v>
      </c>
      <c r="FU188" s="45">
        <f t="shared" si="218"/>
        <v>6680370.5399999991</v>
      </c>
      <c r="FV188" s="45">
        <f>+FV46</f>
        <v>5614826.2599999998</v>
      </c>
      <c r="FW188" s="45">
        <f>+FW46</f>
        <v>2135242.59</v>
      </c>
      <c r="FX188" s="45">
        <f>+FX46</f>
        <v>1225550.01</v>
      </c>
      <c r="FY188" s="45"/>
      <c r="FZ188" s="45"/>
      <c r="GA188" s="45"/>
      <c r="GB188" s="45"/>
      <c r="GC188" s="45"/>
      <c r="GD188" s="45"/>
      <c r="GE188" s="5"/>
      <c r="GF188" s="5"/>
      <c r="GG188" s="5"/>
      <c r="GH188" s="5"/>
      <c r="GI188" s="5"/>
      <c r="GJ188" s="5"/>
      <c r="GK188" s="5"/>
      <c r="GL188" s="5"/>
      <c r="GM188" s="5"/>
    </row>
    <row r="189" spans="1:256" x14ac:dyDescent="0.2">
      <c r="A189" s="3" t="s">
        <v>507</v>
      </c>
      <c r="B189" s="2" t="s">
        <v>508</v>
      </c>
      <c r="C189" s="50">
        <f>C63</f>
        <v>1.9E-2</v>
      </c>
      <c r="D189" s="50">
        <f t="shared" ref="D189:BO189" si="219">D63</f>
        <v>1.9E-2</v>
      </c>
      <c r="E189" s="50">
        <f t="shared" si="219"/>
        <v>1.9E-2</v>
      </c>
      <c r="F189" s="50">
        <f t="shared" si="219"/>
        <v>1.9E-2</v>
      </c>
      <c r="G189" s="50">
        <f t="shared" si="219"/>
        <v>1.9E-2</v>
      </c>
      <c r="H189" s="50">
        <f t="shared" si="219"/>
        <v>1.9E-2</v>
      </c>
      <c r="I189" s="50">
        <f t="shared" si="219"/>
        <v>1.9E-2</v>
      </c>
      <c r="J189" s="50">
        <f t="shared" si="219"/>
        <v>1.9E-2</v>
      </c>
      <c r="K189" s="50">
        <f t="shared" si="219"/>
        <v>1.9E-2</v>
      </c>
      <c r="L189" s="50">
        <f t="shared" si="219"/>
        <v>1.9E-2</v>
      </c>
      <c r="M189" s="50">
        <f t="shared" si="219"/>
        <v>1.9E-2</v>
      </c>
      <c r="N189" s="50">
        <f t="shared" si="219"/>
        <v>1.9E-2</v>
      </c>
      <c r="O189" s="50">
        <f t="shared" si="219"/>
        <v>1.9E-2</v>
      </c>
      <c r="P189" s="50">
        <f t="shared" si="219"/>
        <v>1.9E-2</v>
      </c>
      <c r="Q189" s="50">
        <f t="shared" si="219"/>
        <v>1.9E-2</v>
      </c>
      <c r="R189" s="50">
        <f t="shared" si="219"/>
        <v>1.9E-2</v>
      </c>
      <c r="S189" s="50">
        <f t="shared" si="219"/>
        <v>1.9E-2</v>
      </c>
      <c r="T189" s="50">
        <f t="shared" si="219"/>
        <v>1.9E-2</v>
      </c>
      <c r="U189" s="50">
        <f t="shared" si="219"/>
        <v>1.9E-2</v>
      </c>
      <c r="V189" s="50">
        <f t="shared" si="219"/>
        <v>1.9E-2</v>
      </c>
      <c r="W189" s="51">
        <f t="shared" si="219"/>
        <v>1.9E-2</v>
      </c>
      <c r="X189" s="50">
        <f t="shared" si="219"/>
        <v>1.9E-2</v>
      </c>
      <c r="Y189" s="50">
        <f t="shared" si="219"/>
        <v>1.9E-2</v>
      </c>
      <c r="Z189" s="50">
        <f t="shared" si="219"/>
        <v>1.9E-2</v>
      </c>
      <c r="AA189" s="50">
        <f t="shared" si="219"/>
        <v>1.9E-2</v>
      </c>
      <c r="AB189" s="50">
        <f t="shared" si="219"/>
        <v>1.9E-2</v>
      </c>
      <c r="AC189" s="50">
        <f t="shared" si="219"/>
        <v>1.9E-2</v>
      </c>
      <c r="AD189" s="50">
        <f t="shared" si="219"/>
        <v>1.9E-2</v>
      </c>
      <c r="AE189" s="50">
        <f t="shared" si="219"/>
        <v>1.9E-2</v>
      </c>
      <c r="AF189" s="50">
        <f t="shared" si="219"/>
        <v>1.9E-2</v>
      </c>
      <c r="AG189" s="50">
        <f t="shared" si="219"/>
        <v>1.9E-2</v>
      </c>
      <c r="AH189" s="50">
        <f t="shared" si="219"/>
        <v>1.9E-2</v>
      </c>
      <c r="AI189" s="50">
        <f t="shared" si="219"/>
        <v>1.9E-2</v>
      </c>
      <c r="AJ189" s="50">
        <f t="shared" si="219"/>
        <v>1.9E-2</v>
      </c>
      <c r="AK189" s="50">
        <f t="shared" si="219"/>
        <v>1.9E-2</v>
      </c>
      <c r="AL189" s="50">
        <f t="shared" si="219"/>
        <v>1.9E-2</v>
      </c>
      <c r="AM189" s="50">
        <f t="shared" si="219"/>
        <v>1.9E-2</v>
      </c>
      <c r="AN189" s="50">
        <f t="shared" si="219"/>
        <v>1.9E-2</v>
      </c>
      <c r="AO189" s="50">
        <f t="shared" si="219"/>
        <v>1.9E-2</v>
      </c>
      <c r="AP189" s="50">
        <f t="shared" si="219"/>
        <v>1.9E-2</v>
      </c>
      <c r="AQ189" s="50">
        <f t="shared" si="219"/>
        <v>1.9E-2</v>
      </c>
      <c r="AR189" s="50">
        <f t="shared" si="219"/>
        <v>1.9E-2</v>
      </c>
      <c r="AS189" s="50">
        <f t="shared" si="219"/>
        <v>1.9E-2</v>
      </c>
      <c r="AT189" s="50">
        <f t="shared" si="219"/>
        <v>1.9E-2</v>
      </c>
      <c r="AU189" s="50">
        <f t="shared" si="219"/>
        <v>1.9E-2</v>
      </c>
      <c r="AV189" s="50">
        <f t="shared" si="219"/>
        <v>1.9E-2</v>
      </c>
      <c r="AW189" s="50">
        <f t="shared" si="219"/>
        <v>1.9E-2</v>
      </c>
      <c r="AX189" s="50">
        <f t="shared" si="219"/>
        <v>1.9E-2</v>
      </c>
      <c r="AY189" s="50">
        <f t="shared" si="219"/>
        <v>1.9E-2</v>
      </c>
      <c r="AZ189" s="50">
        <f t="shared" si="219"/>
        <v>1.9E-2</v>
      </c>
      <c r="BA189" s="50">
        <f t="shared" si="219"/>
        <v>1.9E-2</v>
      </c>
      <c r="BB189" s="50">
        <f t="shared" si="219"/>
        <v>1.9E-2</v>
      </c>
      <c r="BC189" s="50">
        <f t="shared" si="219"/>
        <v>1.9E-2</v>
      </c>
      <c r="BD189" s="50">
        <f t="shared" si="219"/>
        <v>1.9E-2</v>
      </c>
      <c r="BE189" s="50">
        <f t="shared" si="219"/>
        <v>1.9E-2</v>
      </c>
      <c r="BF189" s="50">
        <f t="shared" si="219"/>
        <v>1.9E-2</v>
      </c>
      <c r="BG189" s="50">
        <f t="shared" si="219"/>
        <v>1.9E-2</v>
      </c>
      <c r="BH189" s="50">
        <f t="shared" si="219"/>
        <v>1.9E-2</v>
      </c>
      <c r="BI189" s="50">
        <f t="shared" si="219"/>
        <v>1.9E-2</v>
      </c>
      <c r="BJ189" s="50">
        <f t="shared" si="219"/>
        <v>1.9E-2</v>
      </c>
      <c r="BK189" s="50">
        <f t="shared" si="219"/>
        <v>1.9E-2</v>
      </c>
      <c r="BL189" s="50">
        <f t="shared" si="219"/>
        <v>1.9E-2</v>
      </c>
      <c r="BM189" s="50">
        <f t="shared" si="219"/>
        <v>1.9E-2</v>
      </c>
      <c r="BN189" s="50">
        <f t="shared" si="219"/>
        <v>1.9E-2</v>
      </c>
      <c r="BO189" s="50">
        <f t="shared" si="219"/>
        <v>1.9E-2</v>
      </c>
      <c r="BP189" s="50">
        <f t="shared" ref="BP189:EA189" si="220">BP63</f>
        <v>1.9E-2</v>
      </c>
      <c r="BQ189" s="50">
        <f t="shared" si="220"/>
        <v>1.9E-2</v>
      </c>
      <c r="BR189" s="50">
        <f t="shared" si="220"/>
        <v>1.9E-2</v>
      </c>
      <c r="BS189" s="50">
        <f t="shared" si="220"/>
        <v>1.9E-2</v>
      </c>
      <c r="BT189" s="50">
        <f t="shared" si="220"/>
        <v>1.9E-2</v>
      </c>
      <c r="BU189" s="50">
        <f t="shared" si="220"/>
        <v>1.9E-2</v>
      </c>
      <c r="BV189" s="50">
        <f t="shared" si="220"/>
        <v>1.9E-2</v>
      </c>
      <c r="BW189" s="50">
        <f t="shared" si="220"/>
        <v>1.9E-2</v>
      </c>
      <c r="BX189" s="50">
        <f t="shared" si="220"/>
        <v>1.9E-2</v>
      </c>
      <c r="BY189" s="50">
        <f t="shared" si="220"/>
        <v>1.9E-2</v>
      </c>
      <c r="BZ189" s="50">
        <f t="shared" si="220"/>
        <v>1.9E-2</v>
      </c>
      <c r="CA189" s="50">
        <f t="shared" si="220"/>
        <v>1.9E-2</v>
      </c>
      <c r="CB189" s="50">
        <f t="shared" si="220"/>
        <v>1.9E-2</v>
      </c>
      <c r="CC189" s="50">
        <f t="shared" si="220"/>
        <v>1.9E-2</v>
      </c>
      <c r="CD189" s="50">
        <f t="shared" si="220"/>
        <v>1.9E-2</v>
      </c>
      <c r="CE189" s="50">
        <f t="shared" si="220"/>
        <v>1.9E-2</v>
      </c>
      <c r="CF189" s="50">
        <f t="shared" si="220"/>
        <v>1.9E-2</v>
      </c>
      <c r="CG189" s="50">
        <f t="shared" si="220"/>
        <v>1.9E-2</v>
      </c>
      <c r="CH189" s="50">
        <f t="shared" si="220"/>
        <v>1.9E-2</v>
      </c>
      <c r="CI189" s="50">
        <f t="shared" si="220"/>
        <v>1.9E-2</v>
      </c>
      <c r="CJ189" s="50">
        <f t="shared" si="220"/>
        <v>1.9E-2</v>
      </c>
      <c r="CK189" s="50">
        <f t="shared" si="220"/>
        <v>1.9E-2</v>
      </c>
      <c r="CL189" s="50">
        <f t="shared" si="220"/>
        <v>1.9E-2</v>
      </c>
      <c r="CM189" s="50">
        <f t="shared" si="220"/>
        <v>1.9E-2</v>
      </c>
      <c r="CN189" s="50">
        <f t="shared" si="220"/>
        <v>1.9E-2</v>
      </c>
      <c r="CO189" s="50">
        <f t="shared" si="220"/>
        <v>1.9E-2</v>
      </c>
      <c r="CP189" s="50">
        <f t="shared" si="220"/>
        <v>1.9E-2</v>
      </c>
      <c r="CQ189" s="50">
        <f t="shared" si="220"/>
        <v>1.9E-2</v>
      </c>
      <c r="CR189" s="50">
        <f t="shared" si="220"/>
        <v>1.9E-2</v>
      </c>
      <c r="CS189" s="50">
        <f t="shared" si="220"/>
        <v>1.9E-2</v>
      </c>
      <c r="CT189" s="50">
        <f t="shared" si="220"/>
        <v>1.9E-2</v>
      </c>
      <c r="CU189" s="50">
        <f t="shared" si="220"/>
        <v>1.9E-2</v>
      </c>
      <c r="CV189" s="50">
        <f t="shared" si="220"/>
        <v>1.9E-2</v>
      </c>
      <c r="CW189" s="50">
        <f t="shared" si="220"/>
        <v>1.9E-2</v>
      </c>
      <c r="CX189" s="50">
        <f t="shared" si="220"/>
        <v>1.9E-2</v>
      </c>
      <c r="CY189" s="50">
        <f t="shared" si="220"/>
        <v>1.9E-2</v>
      </c>
      <c r="CZ189" s="50">
        <f t="shared" si="220"/>
        <v>1.9E-2</v>
      </c>
      <c r="DA189" s="50">
        <f t="shared" si="220"/>
        <v>1.9E-2</v>
      </c>
      <c r="DB189" s="50">
        <f t="shared" si="220"/>
        <v>1.9E-2</v>
      </c>
      <c r="DC189" s="50">
        <f t="shared" si="220"/>
        <v>1.9E-2</v>
      </c>
      <c r="DD189" s="50">
        <f t="shared" si="220"/>
        <v>1.9E-2</v>
      </c>
      <c r="DE189" s="50">
        <f t="shared" si="220"/>
        <v>1.9E-2</v>
      </c>
      <c r="DF189" s="50">
        <f t="shared" si="220"/>
        <v>1.9E-2</v>
      </c>
      <c r="DG189" s="50">
        <f t="shared" si="220"/>
        <v>1.9E-2</v>
      </c>
      <c r="DH189" s="50">
        <f t="shared" si="220"/>
        <v>1.9E-2</v>
      </c>
      <c r="DI189" s="50">
        <f t="shared" si="220"/>
        <v>1.9E-2</v>
      </c>
      <c r="DJ189" s="50">
        <f t="shared" si="220"/>
        <v>1.9E-2</v>
      </c>
      <c r="DK189" s="50">
        <f t="shared" si="220"/>
        <v>1.9E-2</v>
      </c>
      <c r="DL189" s="50">
        <f t="shared" si="220"/>
        <v>1.9E-2</v>
      </c>
      <c r="DM189" s="50">
        <f t="shared" si="220"/>
        <v>1.9E-2</v>
      </c>
      <c r="DN189" s="50">
        <f t="shared" si="220"/>
        <v>1.9E-2</v>
      </c>
      <c r="DO189" s="50">
        <f t="shared" si="220"/>
        <v>1.9E-2</v>
      </c>
      <c r="DP189" s="50">
        <f t="shared" si="220"/>
        <v>1.9E-2</v>
      </c>
      <c r="DQ189" s="50">
        <f t="shared" si="220"/>
        <v>1.9E-2</v>
      </c>
      <c r="DR189" s="50">
        <f t="shared" si="220"/>
        <v>1.9E-2</v>
      </c>
      <c r="DS189" s="50">
        <f t="shared" si="220"/>
        <v>1.9E-2</v>
      </c>
      <c r="DT189" s="50">
        <f t="shared" si="220"/>
        <v>1.9E-2</v>
      </c>
      <c r="DU189" s="50">
        <f t="shared" si="220"/>
        <v>1.9E-2</v>
      </c>
      <c r="DV189" s="50">
        <f t="shared" si="220"/>
        <v>1.9E-2</v>
      </c>
      <c r="DW189" s="50">
        <f t="shared" si="220"/>
        <v>1.9E-2</v>
      </c>
      <c r="DX189" s="50">
        <f t="shared" si="220"/>
        <v>1.9E-2</v>
      </c>
      <c r="DY189" s="50">
        <f t="shared" si="220"/>
        <v>1.9E-2</v>
      </c>
      <c r="DZ189" s="50">
        <f t="shared" si="220"/>
        <v>1.9E-2</v>
      </c>
      <c r="EA189" s="50">
        <f t="shared" si="220"/>
        <v>1.9E-2</v>
      </c>
      <c r="EB189" s="50">
        <f t="shared" ref="EB189:FX189" si="221">EB63</f>
        <v>1.9E-2</v>
      </c>
      <c r="EC189" s="50">
        <f t="shared" si="221"/>
        <v>1.9E-2</v>
      </c>
      <c r="ED189" s="50">
        <f t="shared" si="221"/>
        <v>1.9E-2</v>
      </c>
      <c r="EE189" s="50">
        <f t="shared" si="221"/>
        <v>1.9E-2</v>
      </c>
      <c r="EF189" s="50">
        <f t="shared" si="221"/>
        <v>1.9E-2</v>
      </c>
      <c r="EG189" s="50">
        <f t="shared" si="221"/>
        <v>1.9E-2</v>
      </c>
      <c r="EH189" s="50">
        <f t="shared" si="221"/>
        <v>1.9E-2</v>
      </c>
      <c r="EI189" s="50">
        <f t="shared" si="221"/>
        <v>1.9E-2</v>
      </c>
      <c r="EJ189" s="50">
        <f t="shared" si="221"/>
        <v>1.9E-2</v>
      </c>
      <c r="EK189" s="50">
        <f t="shared" si="221"/>
        <v>1.9E-2</v>
      </c>
      <c r="EL189" s="50">
        <f t="shared" si="221"/>
        <v>1.9E-2</v>
      </c>
      <c r="EM189" s="50">
        <f t="shared" si="221"/>
        <v>1.9E-2</v>
      </c>
      <c r="EN189" s="50">
        <f t="shared" si="221"/>
        <v>1.9E-2</v>
      </c>
      <c r="EO189" s="50">
        <f t="shared" si="221"/>
        <v>1.9E-2</v>
      </c>
      <c r="EP189" s="50">
        <f t="shared" si="221"/>
        <v>1.9E-2</v>
      </c>
      <c r="EQ189" s="50">
        <f t="shared" si="221"/>
        <v>1.9E-2</v>
      </c>
      <c r="ER189" s="50">
        <f t="shared" si="221"/>
        <v>1.9E-2</v>
      </c>
      <c r="ES189" s="50">
        <f t="shared" si="221"/>
        <v>1.9E-2</v>
      </c>
      <c r="ET189" s="50">
        <f t="shared" si="221"/>
        <v>1.9E-2</v>
      </c>
      <c r="EU189" s="50">
        <f t="shared" si="221"/>
        <v>1.9E-2</v>
      </c>
      <c r="EV189" s="50">
        <f t="shared" si="221"/>
        <v>1.9E-2</v>
      </c>
      <c r="EW189" s="50">
        <f t="shared" si="221"/>
        <v>1.9E-2</v>
      </c>
      <c r="EX189" s="50">
        <f t="shared" si="221"/>
        <v>1.9E-2</v>
      </c>
      <c r="EY189" s="50">
        <f t="shared" si="221"/>
        <v>1.9E-2</v>
      </c>
      <c r="EZ189" s="50">
        <f t="shared" si="221"/>
        <v>1.9E-2</v>
      </c>
      <c r="FA189" s="50">
        <f t="shared" si="221"/>
        <v>1.9E-2</v>
      </c>
      <c r="FB189" s="50">
        <f t="shared" si="221"/>
        <v>1.9E-2</v>
      </c>
      <c r="FC189" s="50">
        <f t="shared" si="221"/>
        <v>1.9E-2</v>
      </c>
      <c r="FD189" s="50">
        <f t="shared" si="221"/>
        <v>1.9E-2</v>
      </c>
      <c r="FE189" s="50">
        <f t="shared" si="221"/>
        <v>1.9E-2</v>
      </c>
      <c r="FF189" s="50">
        <f t="shared" si="221"/>
        <v>1.9E-2</v>
      </c>
      <c r="FG189" s="50">
        <f t="shared" si="221"/>
        <v>1.9E-2</v>
      </c>
      <c r="FH189" s="50">
        <f t="shared" si="221"/>
        <v>1.9E-2</v>
      </c>
      <c r="FI189" s="50">
        <f t="shared" si="221"/>
        <v>1.9E-2</v>
      </c>
      <c r="FJ189" s="50">
        <f t="shared" si="221"/>
        <v>1.9E-2</v>
      </c>
      <c r="FK189" s="50">
        <f t="shared" si="221"/>
        <v>1.9E-2</v>
      </c>
      <c r="FL189" s="50">
        <f t="shared" si="221"/>
        <v>1.9E-2</v>
      </c>
      <c r="FM189" s="50">
        <f t="shared" si="221"/>
        <v>1.9E-2</v>
      </c>
      <c r="FN189" s="50">
        <f t="shared" si="221"/>
        <v>1.9E-2</v>
      </c>
      <c r="FO189" s="50">
        <f t="shared" si="221"/>
        <v>1.9E-2</v>
      </c>
      <c r="FP189" s="50">
        <f t="shared" si="221"/>
        <v>1.9E-2</v>
      </c>
      <c r="FQ189" s="50">
        <f t="shared" si="221"/>
        <v>1.9E-2</v>
      </c>
      <c r="FR189" s="50">
        <f t="shared" si="221"/>
        <v>1.9E-2</v>
      </c>
      <c r="FS189" s="50">
        <f t="shared" si="221"/>
        <v>1.9E-2</v>
      </c>
      <c r="FT189" s="51">
        <f t="shared" si="221"/>
        <v>1.9E-2</v>
      </c>
      <c r="FU189" s="50">
        <f t="shared" si="221"/>
        <v>1.9E-2</v>
      </c>
      <c r="FV189" s="50">
        <f t="shared" si="221"/>
        <v>1.9E-2</v>
      </c>
      <c r="FW189" s="50">
        <f t="shared" si="221"/>
        <v>1.9E-2</v>
      </c>
      <c r="FX189" s="50">
        <f t="shared" si="221"/>
        <v>1.9E-2</v>
      </c>
      <c r="FY189" s="45"/>
      <c r="FZ189" s="45"/>
      <c r="GA189" s="45"/>
      <c r="GB189" s="45"/>
      <c r="GC189" s="45"/>
      <c r="GD189" s="45"/>
      <c r="GE189" s="5"/>
      <c r="GF189" s="5"/>
      <c r="GG189" s="5"/>
      <c r="GH189" s="5"/>
      <c r="GI189" s="5"/>
      <c r="GJ189" s="5"/>
      <c r="GK189" s="5"/>
      <c r="GL189" s="5"/>
      <c r="GM189" s="5"/>
    </row>
    <row r="190" spans="1:256" x14ac:dyDescent="0.2">
      <c r="A190" s="3" t="s">
        <v>509</v>
      </c>
      <c r="B190" s="2" t="s">
        <v>510</v>
      </c>
      <c r="C190" s="29">
        <f t="shared" ref="C190:BN190" si="222">ROUND((C100-C16)/C16,4)</f>
        <v>8.5500000000000007E-2</v>
      </c>
      <c r="D190" s="29">
        <f t="shared" si="222"/>
        <v>-2.35E-2</v>
      </c>
      <c r="E190" s="29">
        <f t="shared" si="222"/>
        <v>3.7400000000000003E-2</v>
      </c>
      <c r="F190" s="29">
        <f t="shared" si="222"/>
        <v>3.61E-2</v>
      </c>
      <c r="G190" s="29">
        <f t="shared" si="222"/>
        <v>-2.18E-2</v>
      </c>
      <c r="H190" s="29">
        <f t="shared" si="222"/>
        <v>4.6600000000000003E-2</v>
      </c>
      <c r="I190" s="29">
        <f t="shared" si="222"/>
        <v>-0.18659999999999999</v>
      </c>
      <c r="J190" s="29">
        <f t="shared" si="222"/>
        <v>-1.6999999999999999E-3</v>
      </c>
      <c r="K190" s="29">
        <f t="shared" si="222"/>
        <v>4.0099999999999997E-2</v>
      </c>
      <c r="L190" s="29">
        <f t="shared" si="222"/>
        <v>-3.2500000000000001E-2</v>
      </c>
      <c r="M190" s="29">
        <f t="shared" si="222"/>
        <v>-1.1999999999999999E-3</v>
      </c>
      <c r="N190" s="29">
        <f t="shared" si="222"/>
        <v>1.5100000000000001E-2</v>
      </c>
      <c r="O190" s="29">
        <f t="shared" si="222"/>
        <v>-1.6000000000000001E-3</v>
      </c>
      <c r="P190" s="29">
        <f t="shared" si="222"/>
        <v>-2.0299999999999999E-2</v>
      </c>
      <c r="Q190" s="29">
        <f t="shared" si="222"/>
        <v>2.9100000000000001E-2</v>
      </c>
      <c r="R190" s="29">
        <f t="shared" si="222"/>
        <v>0.1159</v>
      </c>
      <c r="S190" s="29">
        <f t="shared" si="222"/>
        <v>-2.63E-2</v>
      </c>
      <c r="T190" s="29">
        <f t="shared" si="222"/>
        <v>-1.7299999999999999E-2</v>
      </c>
      <c r="U190" s="29">
        <f t="shared" si="222"/>
        <v>-6.2899999999999998E-2</v>
      </c>
      <c r="V190" s="29">
        <f t="shared" si="222"/>
        <v>-4.1000000000000003E-3</v>
      </c>
      <c r="W190" s="30">
        <f t="shared" si="222"/>
        <v>-0.4143</v>
      </c>
      <c r="X190" s="29">
        <f t="shared" si="222"/>
        <v>6.3799999999999996E-2</v>
      </c>
      <c r="Y190" s="29">
        <f t="shared" si="222"/>
        <v>-3.27E-2</v>
      </c>
      <c r="Z190" s="29">
        <f t="shared" si="222"/>
        <v>-1.7399999999999999E-2</v>
      </c>
      <c r="AA190" s="29">
        <f t="shared" si="222"/>
        <v>2.9600000000000001E-2</v>
      </c>
      <c r="AB190" s="29">
        <f t="shared" si="222"/>
        <v>1.47E-2</v>
      </c>
      <c r="AC190" s="29">
        <f t="shared" si="222"/>
        <v>-1.0500000000000001E-2</v>
      </c>
      <c r="AD190" s="29">
        <f t="shared" si="222"/>
        <v>1.3599999999999999E-2</v>
      </c>
      <c r="AE190" s="29">
        <f t="shared" si="222"/>
        <v>0</v>
      </c>
      <c r="AF190" s="29">
        <f t="shared" si="222"/>
        <v>-2.1899999999999999E-2</v>
      </c>
      <c r="AG190" s="29">
        <f t="shared" si="222"/>
        <v>-1.49E-2</v>
      </c>
      <c r="AH190" s="29">
        <f t="shared" si="222"/>
        <v>-1.5599999999999999E-2</v>
      </c>
      <c r="AI190" s="29">
        <f t="shared" si="222"/>
        <v>0.12620000000000001</v>
      </c>
      <c r="AJ190" s="29">
        <f t="shared" si="222"/>
        <v>-4.8300000000000003E-2</v>
      </c>
      <c r="AK190" s="29">
        <f t="shared" si="222"/>
        <v>-1.4E-3</v>
      </c>
      <c r="AL190" s="29">
        <f t="shared" si="222"/>
        <v>-5.1999999999999998E-3</v>
      </c>
      <c r="AM190" s="29">
        <f t="shared" si="222"/>
        <v>-1.11E-2</v>
      </c>
      <c r="AN190" s="29">
        <f t="shared" si="222"/>
        <v>-4.7100000000000003E-2</v>
      </c>
      <c r="AO190" s="29">
        <f t="shared" si="222"/>
        <v>-1.5299999999999999E-2</v>
      </c>
      <c r="AP190" s="29">
        <f t="shared" si="222"/>
        <v>4.24E-2</v>
      </c>
      <c r="AQ190" s="29">
        <f t="shared" si="222"/>
        <v>7.1000000000000004E-3</v>
      </c>
      <c r="AR190" s="29">
        <f t="shared" si="222"/>
        <v>2.3099999999999999E-2</v>
      </c>
      <c r="AS190" s="29">
        <f t="shared" si="222"/>
        <v>2.87E-2</v>
      </c>
      <c r="AT190" s="29">
        <f t="shared" si="222"/>
        <v>-1.18E-2</v>
      </c>
      <c r="AU190" s="29">
        <f t="shared" si="222"/>
        <v>-4.0899999999999999E-2</v>
      </c>
      <c r="AV190" s="29">
        <f t="shared" si="222"/>
        <v>-2E-3</v>
      </c>
      <c r="AW190" s="29">
        <f t="shared" si="222"/>
        <v>-6.4899999999999999E-2</v>
      </c>
      <c r="AX190" s="29">
        <f t="shared" si="222"/>
        <v>0.23760000000000001</v>
      </c>
      <c r="AY190" s="29">
        <f t="shared" si="222"/>
        <v>-0.03</v>
      </c>
      <c r="AZ190" s="29">
        <f t="shared" si="222"/>
        <v>4.3700000000000003E-2</v>
      </c>
      <c r="BA190" s="29">
        <f t="shared" si="222"/>
        <v>3.7000000000000002E-3</v>
      </c>
      <c r="BB190" s="29">
        <f t="shared" si="222"/>
        <v>3.3700000000000001E-2</v>
      </c>
      <c r="BC190" s="29">
        <f t="shared" si="222"/>
        <v>1.2999999999999999E-3</v>
      </c>
      <c r="BD190" s="29">
        <f t="shared" si="222"/>
        <v>0.1051</v>
      </c>
      <c r="BE190" s="29">
        <f t="shared" si="222"/>
        <v>-5.1999999999999998E-3</v>
      </c>
      <c r="BF190" s="29">
        <f t="shared" si="222"/>
        <v>2.23E-2</v>
      </c>
      <c r="BG190" s="29">
        <f t="shared" si="222"/>
        <v>-2.3900000000000001E-2</v>
      </c>
      <c r="BH190" s="29">
        <f t="shared" si="222"/>
        <v>-1.8800000000000001E-2</v>
      </c>
      <c r="BI190" s="29">
        <f t="shared" si="222"/>
        <v>6.1999999999999998E-3</v>
      </c>
      <c r="BJ190" s="29">
        <f t="shared" si="222"/>
        <v>1.9300000000000001E-2</v>
      </c>
      <c r="BK190" s="29">
        <f t="shared" si="222"/>
        <v>0.25430000000000003</v>
      </c>
      <c r="BL190" s="29">
        <f t="shared" si="222"/>
        <v>1.5800000000000002E-2</v>
      </c>
      <c r="BM190" s="29">
        <f t="shared" si="222"/>
        <v>-2.23E-2</v>
      </c>
      <c r="BN190" s="29">
        <f t="shared" si="222"/>
        <v>-6.7999999999999996E-3</v>
      </c>
      <c r="BO190" s="29">
        <f t="shared" ref="BO190:DZ190" si="223">ROUND((BO100-BO16)/BO16,4)</f>
        <v>-2.24E-2</v>
      </c>
      <c r="BP190" s="29">
        <f t="shared" si="223"/>
        <v>-8.6999999999999994E-3</v>
      </c>
      <c r="BQ190" s="29">
        <f t="shared" si="223"/>
        <v>3.0099999999999998E-2</v>
      </c>
      <c r="BR190" s="29">
        <f t="shared" si="223"/>
        <v>2.3199999999999998E-2</v>
      </c>
      <c r="BS190" s="29">
        <f t="shared" si="223"/>
        <v>-5.5899999999999998E-2</v>
      </c>
      <c r="BT190" s="29">
        <f t="shared" si="223"/>
        <v>0.1081</v>
      </c>
      <c r="BU190" s="29">
        <f t="shared" si="223"/>
        <v>7.7999999999999996E-3</v>
      </c>
      <c r="BV190" s="29">
        <f t="shared" si="223"/>
        <v>-2.6700000000000002E-2</v>
      </c>
      <c r="BW190" s="29">
        <f t="shared" si="223"/>
        <v>4.9700000000000001E-2</v>
      </c>
      <c r="BX190" s="29">
        <f t="shared" si="223"/>
        <v>-4.4999999999999998E-2</v>
      </c>
      <c r="BY190" s="29">
        <f t="shared" si="223"/>
        <v>-3.7999999999999999E-2</v>
      </c>
      <c r="BZ190" s="29">
        <f t="shared" si="223"/>
        <v>-5.0200000000000002E-2</v>
      </c>
      <c r="CA190" s="29">
        <f t="shared" si="223"/>
        <v>2.6599999999999999E-2</v>
      </c>
      <c r="CB190" s="29">
        <f t="shared" si="223"/>
        <v>1E-3</v>
      </c>
      <c r="CC190" s="29">
        <f t="shared" si="223"/>
        <v>-3.3599999999999998E-2</v>
      </c>
      <c r="CD190" s="29">
        <f t="shared" si="223"/>
        <v>-3.4000000000000002E-2</v>
      </c>
      <c r="CE190" s="29">
        <f t="shared" si="223"/>
        <v>0.1077</v>
      </c>
      <c r="CF190" s="29">
        <f t="shared" si="223"/>
        <v>-6.1400000000000003E-2</v>
      </c>
      <c r="CG190" s="29">
        <f t="shared" si="223"/>
        <v>-3.5700000000000003E-2</v>
      </c>
      <c r="CH190" s="29">
        <f t="shared" si="223"/>
        <v>2.7099999999999999E-2</v>
      </c>
      <c r="CI190" s="29">
        <f t="shared" si="223"/>
        <v>-1E-4</v>
      </c>
      <c r="CJ190" s="29">
        <f t="shared" si="223"/>
        <v>-2.12E-2</v>
      </c>
      <c r="CK190" s="29">
        <f t="shared" si="223"/>
        <v>-1E-3</v>
      </c>
      <c r="CL190" s="29">
        <f t="shared" si="223"/>
        <v>-7.6E-3</v>
      </c>
      <c r="CM190" s="29">
        <f t="shared" si="223"/>
        <v>-3.5999999999999999E-3</v>
      </c>
      <c r="CN190" s="29">
        <f t="shared" si="223"/>
        <v>2.8400000000000002E-2</v>
      </c>
      <c r="CO190" s="29">
        <f t="shared" si="223"/>
        <v>1.4200000000000001E-2</v>
      </c>
      <c r="CP190" s="29">
        <f t="shared" si="223"/>
        <v>-1.5599999999999999E-2</v>
      </c>
      <c r="CQ190" s="29">
        <f t="shared" si="223"/>
        <v>-6.7900000000000002E-2</v>
      </c>
      <c r="CR190" s="29">
        <f t="shared" si="223"/>
        <v>-1.8800000000000001E-2</v>
      </c>
      <c r="CS190" s="29">
        <f t="shared" si="223"/>
        <v>-1.4E-2</v>
      </c>
      <c r="CT190" s="29">
        <f t="shared" si="223"/>
        <v>-3.3599999999999998E-2</v>
      </c>
      <c r="CU190" s="29">
        <f t="shared" si="223"/>
        <v>8.14E-2</v>
      </c>
      <c r="CV190" s="29">
        <f t="shared" si="223"/>
        <v>-4.8300000000000003E-2</v>
      </c>
      <c r="CW190" s="29">
        <f t="shared" si="223"/>
        <v>-8.0999999999999996E-3</v>
      </c>
      <c r="CX190" s="29">
        <f t="shared" si="223"/>
        <v>4.1200000000000001E-2</v>
      </c>
      <c r="CY190" s="29">
        <f t="shared" si="223"/>
        <v>-0.2069</v>
      </c>
      <c r="CZ190" s="29">
        <f t="shared" si="223"/>
        <v>-1.4200000000000001E-2</v>
      </c>
      <c r="DA190" s="29">
        <f t="shared" si="223"/>
        <v>-3.0999999999999999E-3</v>
      </c>
      <c r="DB190" s="29">
        <f t="shared" si="223"/>
        <v>-1.2999999999999999E-3</v>
      </c>
      <c r="DC190" s="29">
        <f t="shared" si="223"/>
        <v>-7.1000000000000004E-3</v>
      </c>
      <c r="DD190" s="29">
        <f t="shared" si="223"/>
        <v>9.5000000000000001E-2</v>
      </c>
      <c r="DE190" s="29">
        <f t="shared" si="223"/>
        <v>-6.5100000000000005E-2</v>
      </c>
      <c r="DF190" s="29">
        <f t="shared" si="223"/>
        <v>8.9999999999999998E-4</v>
      </c>
      <c r="DG190" s="29">
        <f t="shared" si="223"/>
        <v>-5.6399999999999999E-2</v>
      </c>
      <c r="DH190" s="29">
        <f t="shared" si="223"/>
        <v>-1.2999999999999999E-2</v>
      </c>
      <c r="DI190" s="29">
        <f t="shared" si="223"/>
        <v>-1.46E-2</v>
      </c>
      <c r="DJ190" s="29">
        <f t="shared" si="223"/>
        <v>-1.2999999999999999E-3</v>
      </c>
      <c r="DK190" s="29">
        <f t="shared" si="223"/>
        <v>2.3999999999999998E-3</v>
      </c>
      <c r="DL190" s="29">
        <f t="shared" si="223"/>
        <v>-5.8999999999999999E-3</v>
      </c>
      <c r="DM190" s="29">
        <f t="shared" si="223"/>
        <v>-4.8300000000000003E-2</v>
      </c>
      <c r="DN190" s="29">
        <f t="shared" si="223"/>
        <v>1.8499999999999999E-2</v>
      </c>
      <c r="DO190" s="29">
        <f t="shared" si="223"/>
        <v>1.5E-3</v>
      </c>
      <c r="DP190" s="29">
        <f t="shared" si="223"/>
        <v>3.0000000000000001E-3</v>
      </c>
      <c r="DQ190" s="29">
        <f t="shared" si="223"/>
        <v>1.9300000000000001E-2</v>
      </c>
      <c r="DR190" s="29">
        <f t="shared" si="223"/>
        <v>-4.0000000000000001E-3</v>
      </c>
      <c r="DS190" s="29">
        <f t="shared" si="223"/>
        <v>-5.4999999999999997E-3</v>
      </c>
      <c r="DT190" s="29">
        <f t="shared" si="223"/>
        <v>-3.8800000000000001E-2</v>
      </c>
      <c r="DU190" s="29">
        <f t="shared" si="223"/>
        <v>2.0000000000000001E-4</v>
      </c>
      <c r="DV190" s="29">
        <f t="shared" si="223"/>
        <v>3.5000000000000003E-2</v>
      </c>
      <c r="DW190" s="29">
        <f t="shared" si="223"/>
        <v>-1.9699999999999999E-2</v>
      </c>
      <c r="DX190" s="29">
        <f t="shared" si="223"/>
        <v>-4.2599999999999999E-2</v>
      </c>
      <c r="DY190" s="29">
        <f t="shared" si="223"/>
        <v>-1.49E-2</v>
      </c>
      <c r="DZ190" s="29">
        <f t="shared" si="223"/>
        <v>-4.3200000000000002E-2</v>
      </c>
      <c r="EA190" s="29">
        <f t="shared" ref="EA190:FX190" si="224">ROUND((EA100-EA16)/EA16,4)</f>
        <v>2.7099999999999999E-2</v>
      </c>
      <c r="EB190" s="29">
        <f t="shared" si="224"/>
        <v>-1.37E-2</v>
      </c>
      <c r="EC190" s="29">
        <f t="shared" si="224"/>
        <v>1.14E-2</v>
      </c>
      <c r="ED190" s="29">
        <f t="shared" si="224"/>
        <v>-3.3999999999999998E-3</v>
      </c>
      <c r="EE190" s="29">
        <f t="shared" si="224"/>
        <v>-2.06E-2</v>
      </c>
      <c r="EF190" s="29">
        <f t="shared" si="224"/>
        <v>-5.3E-3</v>
      </c>
      <c r="EG190" s="29">
        <f t="shared" si="224"/>
        <v>6.6E-3</v>
      </c>
      <c r="EH190" s="29">
        <f t="shared" si="224"/>
        <v>-3.9300000000000002E-2</v>
      </c>
      <c r="EI190" s="29">
        <f t="shared" si="224"/>
        <v>1E-4</v>
      </c>
      <c r="EJ190" s="29">
        <f t="shared" si="224"/>
        <v>1.44E-2</v>
      </c>
      <c r="EK190" s="29">
        <f t="shared" si="224"/>
        <v>6.0000000000000001E-3</v>
      </c>
      <c r="EL190" s="29">
        <f t="shared" si="224"/>
        <v>4.5900000000000003E-2</v>
      </c>
      <c r="EM190" s="29">
        <f t="shared" si="224"/>
        <v>-3.9600000000000003E-2</v>
      </c>
      <c r="EN190" s="29">
        <f t="shared" si="224"/>
        <v>-8.9999999999999993E-3</v>
      </c>
      <c r="EO190" s="29">
        <f t="shared" si="224"/>
        <v>-7.7000000000000002E-3</v>
      </c>
      <c r="EP190" s="29">
        <f t="shared" si="224"/>
        <v>-2.5600000000000001E-2</v>
      </c>
      <c r="EQ190" s="29">
        <f t="shared" si="224"/>
        <v>3.2599999999999997E-2</v>
      </c>
      <c r="ER190" s="29">
        <f t="shared" si="224"/>
        <v>-1.38E-2</v>
      </c>
      <c r="ES190" s="29">
        <f t="shared" si="224"/>
        <v>0.1072</v>
      </c>
      <c r="ET190" s="29">
        <f t="shared" si="224"/>
        <v>-1.6299999999999999E-2</v>
      </c>
      <c r="EU190" s="29">
        <f t="shared" si="224"/>
        <v>6.4000000000000001E-2</v>
      </c>
      <c r="EV190" s="29">
        <f t="shared" si="224"/>
        <v>2.0199999999999999E-2</v>
      </c>
      <c r="EW190" s="29">
        <f t="shared" si="224"/>
        <v>3.3700000000000001E-2</v>
      </c>
      <c r="EX190" s="29">
        <f t="shared" si="224"/>
        <v>-4.0000000000000002E-4</v>
      </c>
      <c r="EY190" s="29">
        <f t="shared" si="224"/>
        <v>-0.15260000000000001</v>
      </c>
      <c r="EZ190" s="29">
        <f t="shared" si="224"/>
        <v>-8.9999999999999993E-3</v>
      </c>
      <c r="FA190" s="29">
        <f t="shared" si="224"/>
        <v>3.3399999999999999E-2</v>
      </c>
      <c r="FB190" s="29">
        <f t="shared" si="224"/>
        <v>-3.5999999999999997E-2</v>
      </c>
      <c r="FC190" s="29">
        <f t="shared" si="224"/>
        <v>-2.1399999999999999E-2</v>
      </c>
      <c r="FD190" s="29">
        <f t="shared" si="224"/>
        <v>-2.18E-2</v>
      </c>
      <c r="FE190" s="29">
        <f t="shared" si="224"/>
        <v>8.9499999999999996E-2</v>
      </c>
      <c r="FF190" s="29">
        <f t="shared" si="224"/>
        <v>3.6600000000000001E-2</v>
      </c>
      <c r="FG190" s="29">
        <f t="shared" si="224"/>
        <v>3.27E-2</v>
      </c>
      <c r="FH190" s="29">
        <f t="shared" si="224"/>
        <v>-2.7400000000000001E-2</v>
      </c>
      <c r="FI190" s="29">
        <f t="shared" si="224"/>
        <v>-4.3E-3</v>
      </c>
      <c r="FJ190" s="29">
        <f t="shared" si="224"/>
        <v>2.1000000000000001E-2</v>
      </c>
      <c r="FK190" s="29">
        <f t="shared" si="224"/>
        <v>1.2999999999999999E-2</v>
      </c>
      <c r="FL190" s="29">
        <f t="shared" si="224"/>
        <v>1.9599999999999999E-2</v>
      </c>
      <c r="FM190" s="29">
        <f t="shared" si="224"/>
        <v>5.0900000000000001E-2</v>
      </c>
      <c r="FN190" s="29">
        <f t="shared" si="224"/>
        <v>3.2599999999999997E-2</v>
      </c>
      <c r="FO190" s="29">
        <f t="shared" si="224"/>
        <v>9.1999999999999998E-3</v>
      </c>
      <c r="FP190" s="29">
        <f t="shared" si="224"/>
        <v>2.9999999999999997E-4</v>
      </c>
      <c r="FQ190" s="29">
        <f t="shared" si="224"/>
        <v>-2.1899999999999999E-2</v>
      </c>
      <c r="FR190" s="29">
        <f t="shared" si="224"/>
        <v>1.2999999999999999E-3</v>
      </c>
      <c r="FS190" s="29">
        <f t="shared" si="224"/>
        <v>8.0799999999999997E-2</v>
      </c>
      <c r="FT190" s="30">
        <f t="shared" si="224"/>
        <v>-4.4600000000000001E-2</v>
      </c>
      <c r="FU190" s="29">
        <f t="shared" si="224"/>
        <v>-3.0000000000000001E-3</v>
      </c>
      <c r="FV190" s="29">
        <f t="shared" si="224"/>
        <v>-1.2699999999999999E-2</v>
      </c>
      <c r="FW190" s="29">
        <f t="shared" si="224"/>
        <v>-3.8E-3</v>
      </c>
      <c r="FX190" s="29">
        <f t="shared" si="224"/>
        <v>-5.6599999999999998E-2</v>
      </c>
      <c r="FY190" s="45"/>
      <c r="FZ190" s="45"/>
      <c r="GA190" s="45"/>
      <c r="GB190" s="45"/>
      <c r="GC190" s="45"/>
      <c r="GD190" s="45"/>
      <c r="GE190" s="8"/>
      <c r="GF190" s="8"/>
      <c r="GG190" s="45"/>
      <c r="GH190" s="45"/>
      <c r="GI190" s="45"/>
      <c r="GJ190" s="45"/>
      <c r="GK190" s="45"/>
      <c r="GL190" s="45"/>
      <c r="GM190" s="45"/>
    </row>
    <row r="191" spans="1:256" x14ac:dyDescent="0.2">
      <c r="A191" s="8"/>
      <c r="B191" s="2" t="s">
        <v>511</v>
      </c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6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6"/>
      <c r="FU191" s="45"/>
      <c r="FV191" s="45"/>
      <c r="FW191" s="45"/>
      <c r="FX191" s="45"/>
      <c r="FY191" s="50"/>
      <c r="FZ191" s="45"/>
      <c r="GA191" s="45"/>
      <c r="GB191" s="45"/>
      <c r="GC191" s="45"/>
      <c r="GD191" s="45"/>
      <c r="GE191" s="5"/>
      <c r="GF191" s="5"/>
      <c r="GG191" s="5"/>
      <c r="GH191" s="5"/>
      <c r="GI191" s="5"/>
      <c r="GJ191" s="5"/>
      <c r="GK191" s="5"/>
      <c r="GL191" s="5"/>
      <c r="GM191" s="5"/>
    </row>
    <row r="192" spans="1:256" x14ac:dyDescent="0.2">
      <c r="A192" s="3" t="s">
        <v>512</v>
      </c>
      <c r="B192" s="2" t="s">
        <v>513</v>
      </c>
      <c r="C192" s="45">
        <f t="shared" ref="C192:BN192" si="225">ROUND((C188)*(1+C189+C190),2)</f>
        <v>65676515.979999997</v>
      </c>
      <c r="D192" s="45">
        <f t="shared" si="225"/>
        <v>323789857.97000003</v>
      </c>
      <c r="E192" s="45">
        <f t="shared" si="225"/>
        <v>64467911.969999999</v>
      </c>
      <c r="F192" s="45">
        <f t="shared" si="225"/>
        <v>125586808.14</v>
      </c>
      <c r="G192" s="45">
        <f t="shared" si="225"/>
        <v>8140685.3799999999</v>
      </c>
      <c r="H192" s="45">
        <f t="shared" si="225"/>
        <v>8029294.7999999998</v>
      </c>
      <c r="I192" s="45">
        <f t="shared" si="225"/>
        <v>84239129.799999997</v>
      </c>
      <c r="J192" s="45">
        <f t="shared" si="225"/>
        <v>16185919.720000001</v>
      </c>
      <c r="K192" s="45">
        <f t="shared" si="225"/>
        <v>3190842.79</v>
      </c>
      <c r="L192" s="45">
        <f t="shared" si="225"/>
        <v>22181636.100000001</v>
      </c>
      <c r="M192" s="45">
        <f t="shared" si="225"/>
        <v>13465185.880000001</v>
      </c>
      <c r="N192" s="45">
        <f t="shared" si="225"/>
        <v>398189564.91000003</v>
      </c>
      <c r="O192" s="45">
        <f t="shared" si="225"/>
        <v>112476988.16</v>
      </c>
      <c r="P192" s="45">
        <f t="shared" si="225"/>
        <v>2329966.61</v>
      </c>
      <c r="Q192" s="45">
        <f t="shared" si="225"/>
        <v>312741085.69999999</v>
      </c>
      <c r="R192" s="45">
        <f t="shared" si="225"/>
        <v>5030645.2300000004</v>
      </c>
      <c r="S192" s="45">
        <f t="shared" si="225"/>
        <v>11230378.960000001</v>
      </c>
      <c r="T192" s="45">
        <f t="shared" si="225"/>
        <v>1897897.01</v>
      </c>
      <c r="U192" s="45">
        <f t="shared" si="225"/>
        <v>878642.73</v>
      </c>
      <c r="V192" s="45">
        <f t="shared" si="225"/>
        <v>2822111.56</v>
      </c>
      <c r="W192" s="46">
        <f t="shared" si="225"/>
        <v>1158002.3700000001</v>
      </c>
      <c r="X192" s="45">
        <f t="shared" si="225"/>
        <v>781893.63</v>
      </c>
      <c r="Y192" s="45">
        <f t="shared" si="225"/>
        <v>4246098.16</v>
      </c>
      <c r="Z192" s="45">
        <f t="shared" si="225"/>
        <v>2709373.98</v>
      </c>
      <c r="AA192" s="45">
        <f t="shared" si="225"/>
        <v>215439867.47999999</v>
      </c>
      <c r="AB192" s="45">
        <f t="shared" si="225"/>
        <v>224255150.71000001</v>
      </c>
      <c r="AC192" s="45">
        <f t="shared" si="225"/>
        <v>7392020.5199999996</v>
      </c>
      <c r="AD192" s="45">
        <f t="shared" si="225"/>
        <v>8588520.4199999999</v>
      </c>
      <c r="AE192" s="45">
        <f t="shared" si="225"/>
        <v>1544479.18</v>
      </c>
      <c r="AF192" s="45">
        <f t="shared" si="225"/>
        <v>2222429.27</v>
      </c>
      <c r="AG192" s="45">
        <f t="shared" si="225"/>
        <v>7267879.3099999996</v>
      </c>
      <c r="AH192" s="45">
        <f t="shared" si="225"/>
        <v>7960835.71</v>
      </c>
      <c r="AI192" s="45">
        <f t="shared" si="225"/>
        <v>3646199.61</v>
      </c>
      <c r="AJ192" s="45">
        <f t="shared" si="225"/>
        <v>2670446.5099999998</v>
      </c>
      <c r="AK192" s="45">
        <f t="shared" si="225"/>
        <v>2618469.87</v>
      </c>
      <c r="AL192" s="45">
        <f t="shared" si="225"/>
        <v>2962012.66</v>
      </c>
      <c r="AM192" s="45">
        <f t="shared" si="225"/>
        <v>4036162.2</v>
      </c>
      <c r="AN192" s="45">
        <f t="shared" si="225"/>
        <v>3638805.19</v>
      </c>
      <c r="AO192" s="45">
        <f t="shared" si="225"/>
        <v>37093119.329999998</v>
      </c>
      <c r="AP192" s="45">
        <f t="shared" si="225"/>
        <v>670201103.5</v>
      </c>
      <c r="AQ192" s="45">
        <f t="shared" si="225"/>
        <v>2971111.82</v>
      </c>
      <c r="AR192" s="45">
        <f t="shared" si="225"/>
        <v>473012145.44999999</v>
      </c>
      <c r="AS192" s="45">
        <f t="shared" si="225"/>
        <v>52769423.600000001</v>
      </c>
      <c r="AT192" s="45">
        <f t="shared" si="225"/>
        <v>19210373.699999999</v>
      </c>
      <c r="AU192" s="45">
        <f t="shared" si="225"/>
        <v>3471393.03</v>
      </c>
      <c r="AV192" s="45">
        <f t="shared" si="225"/>
        <v>3208280.7</v>
      </c>
      <c r="AW192" s="45">
        <f t="shared" si="225"/>
        <v>2547069.27</v>
      </c>
      <c r="AX192" s="45">
        <f t="shared" si="225"/>
        <v>858283.91</v>
      </c>
      <c r="AY192" s="45">
        <f t="shared" si="225"/>
        <v>4874818.07</v>
      </c>
      <c r="AZ192" s="45">
        <f t="shared" si="225"/>
        <v>86143050.349999994</v>
      </c>
      <c r="BA192" s="45">
        <f t="shared" si="225"/>
        <v>64905669.439999998</v>
      </c>
      <c r="BB192" s="45">
        <f t="shared" si="225"/>
        <v>56461146.270000003</v>
      </c>
      <c r="BC192" s="45">
        <f t="shared" si="225"/>
        <v>233643459.86000001</v>
      </c>
      <c r="BD192" s="45">
        <f t="shared" si="225"/>
        <v>36068342.270000003</v>
      </c>
      <c r="BE192" s="45">
        <f t="shared" si="225"/>
        <v>11296327.85</v>
      </c>
      <c r="BF192" s="45">
        <f t="shared" si="225"/>
        <v>173290572.49000001</v>
      </c>
      <c r="BG192" s="45">
        <f t="shared" si="225"/>
        <v>7824827.46</v>
      </c>
      <c r="BH192" s="45">
        <f t="shared" si="225"/>
        <v>5406080.1699999999</v>
      </c>
      <c r="BI192" s="45">
        <f t="shared" si="225"/>
        <v>2849407.4</v>
      </c>
      <c r="BJ192" s="45">
        <f t="shared" si="225"/>
        <v>43845724.289999999</v>
      </c>
      <c r="BK192" s="45">
        <f t="shared" si="225"/>
        <v>135770525.30000001</v>
      </c>
      <c r="BL192" s="45">
        <f t="shared" si="225"/>
        <v>2306065.86</v>
      </c>
      <c r="BM192" s="45">
        <f t="shared" si="225"/>
        <v>3082783.59</v>
      </c>
      <c r="BN192" s="45">
        <f t="shared" si="225"/>
        <v>27692751.989999998</v>
      </c>
      <c r="BO192" s="45">
        <f t="shared" ref="BO192:DZ192" si="226">ROUND((BO188)*(1+BO189+BO190),2)</f>
        <v>11857483.689999999</v>
      </c>
      <c r="BP192" s="45">
        <f t="shared" si="226"/>
        <v>2553224.42</v>
      </c>
      <c r="BQ192" s="45">
        <f t="shared" si="226"/>
        <v>45579086.810000002</v>
      </c>
      <c r="BR192" s="45">
        <f t="shared" si="226"/>
        <v>35042087.229999997</v>
      </c>
      <c r="BS192" s="45">
        <f t="shared" si="226"/>
        <v>8640491.4700000007</v>
      </c>
      <c r="BT192" s="45">
        <f t="shared" si="226"/>
        <v>3910249.79</v>
      </c>
      <c r="BU192" s="45">
        <f t="shared" si="226"/>
        <v>4137325.54</v>
      </c>
      <c r="BV192" s="45">
        <f t="shared" si="226"/>
        <v>9675662.4100000001</v>
      </c>
      <c r="BW192" s="45">
        <f t="shared" si="226"/>
        <v>14216204.9</v>
      </c>
      <c r="BX192" s="45">
        <f t="shared" si="226"/>
        <v>1240615.1200000001</v>
      </c>
      <c r="BY192" s="45">
        <f t="shared" si="226"/>
        <v>4512774.5</v>
      </c>
      <c r="BZ192" s="45">
        <f t="shared" si="226"/>
        <v>2422313.38</v>
      </c>
      <c r="CA192" s="45">
        <f t="shared" si="226"/>
        <v>2555757.1800000002</v>
      </c>
      <c r="CB192" s="45">
        <f t="shared" si="226"/>
        <v>620613572.21000004</v>
      </c>
      <c r="CC192" s="45">
        <f t="shared" si="226"/>
        <v>2088085.52</v>
      </c>
      <c r="CD192" s="45">
        <f t="shared" si="226"/>
        <v>1082150.19</v>
      </c>
      <c r="CE192" s="45">
        <f t="shared" si="226"/>
        <v>2175272.58</v>
      </c>
      <c r="CF192" s="45">
        <f t="shared" si="226"/>
        <v>1572909.85</v>
      </c>
      <c r="CG192" s="45">
        <f t="shared" si="226"/>
        <v>2097601.86</v>
      </c>
      <c r="CH192" s="45">
        <f t="shared" si="226"/>
        <v>1787112.38</v>
      </c>
      <c r="CI192" s="45">
        <f t="shared" si="226"/>
        <v>5755784.9000000004</v>
      </c>
      <c r="CJ192" s="45">
        <f t="shared" si="226"/>
        <v>8839661.4000000004</v>
      </c>
      <c r="CK192" s="45">
        <f t="shared" si="226"/>
        <v>36956887.369999997</v>
      </c>
      <c r="CL192" s="45">
        <f t="shared" si="226"/>
        <v>10679466.779999999</v>
      </c>
      <c r="CM192" s="45">
        <f t="shared" si="226"/>
        <v>6577760.4400000004</v>
      </c>
      <c r="CN192" s="45">
        <f t="shared" si="226"/>
        <v>209086072.68000001</v>
      </c>
      <c r="CO192" s="45">
        <f t="shared" si="226"/>
        <v>112777008.90000001</v>
      </c>
      <c r="CP192" s="45">
        <f t="shared" si="226"/>
        <v>8914854.7300000004</v>
      </c>
      <c r="CQ192" s="45">
        <f t="shared" si="226"/>
        <v>10199146.57</v>
      </c>
      <c r="CR192" s="45">
        <f t="shared" si="226"/>
        <v>2363202.2599999998</v>
      </c>
      <c r="CS192" s="45">
        <f t="shared" si="226"/>
        <v>3419057.57</v>
      </c>
      <c r="CT192" s="45">
        <f t="shared" si="226"/>
        <v>1412663.15</v>
      </c>
      <c r="CU192" s="45">
        <f t="shared" si="226"/>
        <v>3419887.45</v>
      </c>
      <c r="CV192" s="45">
        <f t="shared" si="226"/>
        <v>764190.33</v>
      </c>
      <c r="CW192" s="45">
        <f t="shared" si="226"/>
        <v>2129998.4300000002</v>
      </c>
      <c r="CX192" s="45">
        <f t="shared" si="226"/>
        <v>4036001.74</v>
      </c>
      <c r="CY192" s="45">
        <f t="shared" si="226"/>
        <v>986666.84</v>
      </c>
      <c r="CZ192" s="45">
        <f t="shared" si="226"/>
        <v>16683491.77</v>
      </c>
      <c r="DA192" s="45">
        <f t="shared" si="226"/>
        <v>2377166.7599999998</v>
      </c>
      <c r="DB192" s="45">
        <f t="shared" si="226"/>
        <v>3204788.26</v>
      </c>
      <c r="DC192" s="45">
        <f t="shared" si="226"/>
        <v>2343475.35</v>
      </c>
      <c r="DD192" s="45">
        <f t="shared" si="226"/>
        <v>1894086.93</v>
      </c>
      <c r="DE192" s="45">
        <f t="shared" si="226"/>
        <v>3825020.55</v>
      </c>
      <c r="DF192" s="45">
        <f t="shared" si="226"/>
        <v>161273195.15000001</v>
      </c>
      <c r="DG192" s="45">
        <f t="shared" si="226"/>
        <v>1323444.25</v>
      </c>
      <c r="DH192" s="45">
        <f t="shared" si="226"/>
        <v>16189207.42</v>
      </c>
      <c r="DI192" s="45">
        <f t="shared" si="226"/>
        <v>20455964.030000001</v>
      </c>
      <c r="DJ192" s="45">
        <f t="shared" si="226"/>
        <v>5906852.4500000002</v>
      </c>
      <c r="DK192" s="45">
        <f t="shared" si="226"/>
        <v>3694704.65</v>
      </c>
      <c r="DL192" s="45">
        <f t="shared" si="226"/>
        <v>46380152.229999997</v>
      </c>
      <c r="DM192" s="45">
        <f t="shared" si="226"/>
        <v>3214071.58</v>
      </c>
      <c r="DN192" s="45">
        <f t="shared" si="226"/>
        <v>11887553.66</v>
      </c>
      <c r="DO192" s="45">
        <f t="shared" si="226"/>
        <v>23385153.600000001</v>
      </c>
      <c r="DP192" s="45">
        <f t="shared" si="226"/>
        <v>2576222.4700000002</v>
      </c>
      <c r="DQ192" s="45">
        <f t="shared" si="226"/>
        <v>4423562.67</v>
      </c>
      <c r="DR192" s="45">
        <f t="shared" si="226"/>
        <v>10768203.970000001</v>
      </c>
      <c r="DS192" s="45">
        <f t="shared" si="226"/>
        <v>6856351.7300000004</v>
      </c>
      <c r="DT192" s="45">
        <f t="shared" si="226"/>
        <v>2097985.1800000002</v>
      </c>
      <c r="DU192" s="45">
        <f t="shared" si="226"/>
        <v>3703475.65</v>
      </c>
      <c r="DV192" s="45">
        <f t="shared" si="226"/>
        <v>2638430.06</v>
      </c>
      <c r="DW192" s="45">
        <f t="shared" si="226"/>
        <v>3392642.61</v>
      </c>
      <c r="DX192" s="45">
        <f t="shared" si="226"/>
        <v>2665938.7400000002</v>
      </c>
      <c r="DY192" s="45">
        <f t="shared" si="226"/>
        <v>3575070.17</v>
      </c>
      <c r="DZ192" s="45">
        <f t="shared" si="226"/>
        <v>8515710.6799999997</v>
      </c>
      <c r="EA192" s="45">
        <f t="shared" ref="EA192:FX192" si="227">ROUND((EA188)*(1+EA189+EA190),2)</f>
        <v>4733322.5999999996</v>
      </c>
      <c r="EB192" s="45">
        <f t="shared" si="227"/>
        <v>4800347.92</v>
      </c>
      <c r="EC192" s="45">
        <f t="shared" si="227"/>
        <v>2911170.66</v>
      </c>
      <c r="ED192" s="45">
        <f t="shared" si="227"/>
        <v>16757445.1</v>
      </c>
      <c r="EE192" s="45">
        <f t="shared" si="227"/>
        <v>2518064.0499999998</v>
      </c>
      <c r="EF192" s="45">
        <f t="shared" si="227"/>
        <v>12251413.67</v>
      </c>
      <c r="EG192" s="45">
        <f t="shared" si="227"/>
        <v>2811131.56</v>
      </c>
      <c r="EH192" s="45">
        <f t="shared" si="227"/>
        <v>2494839.5499999998</v>
      </c>
      <c r="EI192" s="45">
        <f t="shared" si="227"/>
        <v>132932588.95999999</v>
      </c>
      <c r="EJ192" s="45">
        <f t="shared" si="227"/>
        <v>65812837.969999999</v>
      </c>
      <c r="EK192" s="45">
        <f t="shared" si="227"/>
        <v>5276205.7699999996</v>
      </c>
      <c r="EL192" s="45">
        <f t="shared" si="227"/>
        <v>3986881.35</v>
      </c>
      <c r="EM192" s="45">
        <f t="shared" si="227"/>
        <v>4454920.3600000003</v>
      </c>
      <c r="EN192" s="45">
        <f t="shared" si="227"/>
        <v>8783435.3699999992</v>
      </c>
      <c r="EO192" s="45">
        <f t="shared" si="227"/>
        <v>3842513.14</v>
      </c>
      <c r="EP192" s="45">
        <f t="shared" si="227"/>
        <v>3764448.75</v>
      </c>
      <c r="EQ192" s="45">
        <f t="shared" si="227"/>
        <v>18399633.600000001</v>
      </c>
      <c r="ER192" s="45">
        <f t="shared" si="227"/>
        <v>3834727.08</v>
      </c>
      <c r="ES192" s="45">
        <f t="shared" si="227"/>
        <v>1801931.96</v>
      </c>
      <c r="ET192" s="45">
        <f t="shared" si="227"/>
        <v>2703144.92</v>
      </c>
      <c r="EU192" s="45">
        <f t="shared" si="227"/>
        <v>5562878.6500000004</v>
      </c>
      <c r="EV192" s="45">
        <f t="shared" si="227"/>
        <v>1108610.6200000001</v>
      </c>
      <c r="EW192" s="45">
        <f t="shared" si="227"/>
        <v>8578120.5899999999</v>
      </c>
      <c r="EX192" s="45">
        <f t="shared" si="227"/>
        <v>3067278.2</v>
      </c>
      <c r="EY192" s="45">
        <f t="shared" si="227"/>
        <v>6943204.4199999999</v>
      </c>
      <c r="EZ192" s="45">
        <f t="shared" si="227"/>
        <v>1758637.4</v>
      </c>
      <c r="FA192" s="45">
        <f t="shared" si="227"/>
        <v>24935185.25</v>
      </c>
      <c r="FB192" s="45">
        <f t="shared" si="227"/>
        <v>3516995.91</v>
      </c>
      <c r="FC192" s="45">
        <f t="shared" si="227"/>
        <v>19081936.969999999</v>
      </c>
      <c r="FD192" s="45">
        <f t="shared" si="227"/>
        <v>3378260.6</v>
      </c>
      <c r="FE192" s="45">
        <f t="shared" si="227"/>
        <v>1625805.61</v>
      </c>
      <c r="FF192" s="45">
        <f t="shared" si="227"/>
        <v>2483664.8199999998</v>
      </c>
      <c r="FG192" s="45">
        <f t="shared" si="227"/>
        <v>1721359.79</v>
      </c>
      <c r="FH192" s="45">
        <f t="shared" si="227"/>
        <v>1330685.45</v>
      </c>
      <c r="FI192" s="45">
        <f t="shared" si="227"/>
        <v>14231172.060000001</v>
      </c>
      <c r="FJ192" s="45">
        <f t="shared" si="227"/>
        <v>13835307.060000001</v>
      </c>
      <c r="FK192" s="45">
        <f t="shared" si="227"/>
        <v>16663408.34</v>
      </c>
      <c r="FL192" s="45">
        <f t="shared" si="227"/>
        <v>34089514.170000002</v>
      </c>
      <c r="FM192" s="45">
        <f t="shared" si="227"/>
        <v>24776155.800000001</v>
      </c>
      <c r="FN192" s="45">
        <f t="shared" si="227"/>
        <v>152413191.33000001</v>
      </c>
      <c r="FO192" s="45">
        <f t="shared" si="227"/>
        <v>8652364.4299999997</v>
      </c>
      <c r="FP192" s="45">
        <f t="shared" si="227"/>
        <v>18184716.949999999</v>
      </c>
      <c r="FQ192" s="45">
        <f t="shared" si="227"/>
        <v>6618300.7199999997</v>
      </c>
      <c r="FR192" s="45">
        <f t="shared" si="227"/>
        <v>2104733.9900000002</v>
      </c>
      <c r="FS192" s="45">
        <f t="shared" si="227"/>
        <v>2411817.1800000002</v>
      </c>
      <c r="FT192" s="46">
        <f t="shared" si="227"/>
        <v>1285106.83</v>
      </c>
      <c r="FU192" s="45">
        <f t="shared" si="227"/>
        <v>6787256.4699999997</v>
      </c>
      <c r="FV192" s="45">
        <f t="shared" si="227"/>
        <v>5650199.6699999999</v>
      </c>
      <c r="FW192" s="45">
        <f t="shared" si="227"/>
        <v>2167698.2799999998</v>
      </c>
      <c r="FX192" s="45">
        <f t="shared" si="227"/>
        <v>1179469.33</v>
      </c>
      <c r="FY192" s="29"/>
      <c r="FZ192" s="45">
        <f>SUM(C192:FX192)</f>
        <v>6528837829.5200014</v>
      </c>
      <c r="GA192" s="45"/>
      <c r="GB192" s="45"/>
      <c r="GC192" s="45"/>
      <c r="GD192" s="45"/>
      <c r="GE192" s="5"/>
      <c r="GF192" s="5"/>
      <c r="GG192" s="5"/>
      <c r="GH192" s="5"/>
      <c r="GI192" s="5"/>
      <c r="GJ192" s="5"/>
      <c r="GK192" s="5"/>
      <c r="GL192" s="5"/>
      <c r="GM192" s="5"/>
    </row>
    <row r="193" spans="1:195" x14ac:dyDescent="0.2">
      <c r="A193" s="8"/>
      <c r="B193" s="2" t="s">
        <v>514</v>
      </c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6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6"/>
      <c r="FU193" s="45"/>
      <c r="FV193" s="45"/>
      <c r="FW193" s="45"/>
      <c r="FX193" s="45"/>
      <c r="FY193" s="45"/>
      <c r="FZ193" s="45"/>
      <c r="GA193" s="45"/>
      <c r="GB193" s="50"/>
      <c r="GC193" s="50"/>
      <c r="GD193" s="50"/>
      <c r="GE193" s="73"/>
      <c r="GF193" s="73"/>
      <c r="GG193" s="5"/>
      <c r="GH193" s="5"/>
      <c r="GI193" s="5"/>
      <c r="GJ193" s="5"/>
      <c r="GK193" s="5"/>
      <c r="GL193" s="5"/>
      <c r="GM193" s="5"/>
    </row>
    <row r="194" spans="1:195" x14ac:dyDescent="0.2">
      <c r="A194" s="8"/>
      <c r="B194" s="2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6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6"/>
      <c r="FU194" s="45"/>
      <c r="FV194" s="45"/>
      <c r="FW194" s="45"/>
      <c r="FX194" s="45"/>
      <c r="FY194" s="45"/>
      <c r="FZ194" s="45"/>
      <c r="GA194" s="45"/>
      <c r="GB194" s="45"/>
      <c r="GC194" s="45"/>
      <c r="GD194" s="45"/>
      <c r="GE194" s="5"/>
      <c r="GF194" s="5"/>
      <c r="GG194" s="5"/>
      <c r="GH194" s="5"/>
      <c r="GI194" s="5"/>
      <c r="GJ194" s="5"/>
      <c r="GK194" s="5"/>
      <c r="GL194" s="5"/>
      <c r="GM194" s="5"/>
    </row>
    <row r="195" spans="1:195" ht="15.75" x14ac:dyDescent="0.25">
      <c r="A195" s="8"/>
      <c r="B195" s="43" t="s">
        <v>515</v>
      </c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6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45"/>
      <c r="ED195" s="45"/>
      <c r="EE195" s="45"/>
      <c r="EF195" s="45"/>
      <c r="EG195" s="45"/>
      <c r="EH195" s="45"/>
      <c r="EI195" s="45"/>
      <c r="EJ195" s="45"/>
      <c r="EK195" s="45"/>
      <c r="EL195" s="45"/>
      <c r="EM195" s="45"/>
      <c r="EN195" s="45"/>
      <c r="EO195" s="45"/>
      <c r="EP195" s="45"/>
      <c r="EQ195" s="45"/>
      <c r="ER195" s="45"/>
      <c r="ES195" s="45"/>
      <c r="ET195" s="45"/>
      <c r="EU195" s="45"/>
      <c r="EV195" s="45"/>
      <c r="EW195" s="45"/>
      <c r="EX195" s="45"/>
      <c r="EY195" s="45"/>
      <c r="EZ195" s="45"/>
      <c r="FA195" s="45"/>
      <c r="FB195" s="45"/>
      <c r="FC195" s="45"/>
      <c r="FD195" s="45"/>
      <c r="FE195" s="45"/>
      <c r="FF195" s="45"/>
      <c r="FG195" s="45"/>
      <c r="FH195" s="45"/>
      <c r="FI195" s="45"/>
      <c r="FJ195" s="45"/>
      <c r="FK195" s="45"/>
      <c r="FL195" s="45"/>
      <c r="FM195" s="45"/>
      <c r="FN195" s="45"/>
      <c r="FO195" s="45"/>
      <c r="FP195" s="45"/>
      <c r="FQ195" s="45"/>
      <c r="FR195" s="45"/>
      <c r="FS195" s="45"/>
      <c r="FT195" s="46"/>
      <c r="FU195" s="45"/>
      <c r="FV195" s="45"/>
      <c r="FW195" s="45"/>
      <c r="FX195" s="45"/>
      <c r="FY195" s="45"/>
      <c r="FZ195" s="45"/>
      <c r="GA195" s="45"/>
      <c r="GB195" s="45"/>
      <c r="GC195" s="45"/>
      <c r="GD195" s="45"/>
      <c r="GE195" s="5"/>
      <c r="GF195" s="5"/>
      <c r="GG195" s="5"/>
      <c r="GH195" s="5"/>
      <c r="GI195" s="5"/>
      <c r="GJ195" s="5"/>
      <c r="GK195" s="5"/>
      <c r="GL195" s="5"/>
      <c r="GM195" s="5"/>
    </row>
    <row r="196" spans="1:195" x14ac:dyDescent="0.2">
      <c r="A196" s="3" t="s">
        <v>516</v>
      </c>
      <c r="B196" s="2" t="s">
        <v>517</v>
      </c>
      <c r="C196" s="45">
        <f>(C32)</f>
        <v>7462.15</v>
      </c>
      <c r="D196" s="45">
        <f t="shared" ref="D196:BO196" si="228">(D32)</f>
        <v>7462.15</v>
      </c>
      <c r="E196" s="45">
        <f t="shared" si="228"/>
        <v>7462.15</v>
      </c>
      <c r="F196" s="45">
        <f t="shared" si="228"/>
        <v>7462.15</v>
      </c>
      <c r="G196" s="45">
        <f t="shared" si="228"/>
        <v>7462.15</v>
      </c>
      <c r="H196" s="45">
        <f t="shared" si="228"/>
        <v>7462.15</v>
      </c>
      <c r="I196" s="45">
        <f t="shared" si="228"/>
        <v>7462.15</v>
      </c>
      <c r="J196" s="45">
        <f t="shared" si="228"/>
        <v>7462.15</v>
      </c>
      <c r="K196" s="45">
        <f t="shared" si="228"/>
        <v>7462.15</v>
      </c>
      <c r="L196" s="45">
        <f t="shared" si="228"/>
        <v>7462.15</v>
      </c>
      <c r="M196" s="45">
        <f t="shared" si="228"/>
        <v>7462.15</v>
      </c>
      <c r="N196" s="45">
        <f t="shared" si="228"/>
        <v>7462.15</v>
      </c>
      <c r="O196" s="45">
        <f t="shared" si="228"/>
        <v>7462.15</v>
      </c>
      <c r="P196" s="45">
        <f t="shared" si="228"/>
        <v>7462.15</v>
      </c>
      <c r="Q196" s="45">
        <f t="shared" si="228"/>
        <v>7462.15</v>
      </c>
      <c r="R196" s="45">
        <f t="shared" si="228"/>
        <v>7462.15</v>
      </c>
      <c r="S196" s="45">
        <f t="shared" si="228"/>
        <v>7462.15</v>
      </c>
      <c r="T196" s="45">
        <f t="shared" si="228"/>
        <v>7462.15</v>
      </c>
      <c r="U196" s="45">
        <f t="shared" si="228"/>
        <v>7462.15</v>
      </c>
      <c r="V196" s="45">
        <f t="shared" si="228"/>
        <v>7462.15</v>
      </c>
      <c r="W196" s="45">
        <f t="shared" si="228"/>
        <v>7462.15</v>
      </c>
      <c r="X196" s="45">
        <f t="shared" si="228"/>
        <v>7462.15</v>
      </c>
      <c r="Y196" s="45">
        <f t="shared" si="228"/>
        <v>7462.15</v>
      </c>
      <c r="Z196" s="45">
        <f t="shared" si="228"/>
        <v>7462.15</v>
      </c>
      <c r="AA196" s="45">
        <f t="shared" si="228"/>
        <v>7462.15</v>
      </c>
      <c r="AB196" s="45">
        <f t="shared" si="228"/>
        <v>7462.15</v>
      </c>
      <c r="AC196" s="45">
        <f t="shared" si="228"/>
        <v>7462.15</v>
      </c>
      <c r="AD196" s="45">
        <f t="shared" si="228"/>
        <v>7462.15</v>
      </c>
      <c r="AE196" s="45">
        <f t="shared" si="228"/>
        <v>7462.15</v>
      </c>
      <c r="AF196" s="45">
        <f t="shared" si="228"/>
        <v>7462.15</v>
      </c>
      <c r="AG196" s="45">
        <f t="shared" si="228"/>
        <v>7462.15</v>
      </c>
      <c r="AH196" s="45">
        <f t="shared" si="228"/>
        <v>7462.15</v>
      </c>
      <c r="AI196" s="45">
        <f t="shared" si="228"/>
        <v>7462.15</v>
      </c>
      <c r="AJ196" s="45">
        <f t="shared" si="228"/>
        <v>7462.15</v>
      </c>
      <c r="AK196" s="45">
        <f t="shared" si="228"/>
        <v>7462.15</v>
      </c>
      <c r="AL196" s="45">
        <f t="shared" si="228"/>
        <v>7462.15</v>
      </c>
      <c r="AM196" s="45">
        <f t="shared" si="228"/>
        <v>7462.15</v>
      </c>
      <c r="AN196" s="45">
        <f t="shared" si="228"/>
        <v>7462.15</v>
      </c>
      <c r="AO196" s="45">
        <f t="shared" si="228"/>
        <v>7462.15</v>
      </c>
      <c r="AP196" s="45">
        <f t="shared" si="228"/>
        <v>7462.15</v>
      </c>
      <c r="AQ196" s="45">
        <f t="shared" si="228"/>
        <v>7462.15</v>
      </c>
      <c r="AR196" s="45">
        <f t="shared" si="228"/>
        <v>7462.15</v>
      </c>
      <c r="AS196" s="45">
        <f t="shared" si="228"/>
        <v>7462.15</v>
      </c>
      <c r="AT196" s="45">
        <f t="shared" si="228"/>
        <v>7462.15</v>
      </c>
      <c r="AU196" s="45">
        <f t="shared" si="228"/>
        <v>7462.15</v>
      </c>
      <c r="AV196" s="45">
        <f t="shared" si="228"/>
        <v>7462.15</v>
      </c>
      <c r="AW196" s="45">
        <f t="shared" si="228"/>
        <v>7462.15</v>
      </c>
      <c r="AX196" s="45">
        <f t="shared" si="228"/>
        <v>7462.15</v>
      </c>
      <c r="AY196" s="45">
        <f t="shared" si="228"/>
        <v>7462.15</v>
      </c>
      <c r="AZ196" s="45">
        <f t="shared" si="228"/>
        <v>7462.15</v>
      </c>
      <c r="BA196" s="45">
        <f t="shared" si="228"/>
        <v>7462.15</v>
      </c>
      <c r="BB196" s="45">
        <f t="shared" si="228"/>
        <v>7462.15</v>
      </c>
      <c r="BC196" s="45">
        <f t="shared" si="228"/>
        <v>7462.15</v>
      </c>
      <c r="BD196" s="45">
        <f t="shared" si="228"/>
        <v>7462.15</v>
      </c>
      <c r="BE196" s="45">
        <f t="shared" si="228"/>
        <v>7462.15</v>
      </c>
      <c r="BF196" s="45">
        <f t="shared" si="228"/>
        <v>7462.15</v>
      </c>
      <c r="BG196" s="45">
        <f t="shared" si="228"/>
        <v>7462.15</v>
      </c>
      <c r="BH196" s="45">
        <f t="shared" si="228"/>
        <v>7462.15</v>
      </c>
      <c r="BI196" s="45">
        <f t="shared" si="228"/>
        <v>7462.15</v>
      </c>
      <c r="BJ196" s="45">
        <f t="shared" si="228"/>
        <v>7462.15</v>
      </c>
      <c r="BK196" s="45">
        <f t="shared" si="228"/>
        <v>7462.15</v>
      </c>
      <c r="BL196" s="45">
        <f t="shared" si="228"/>
        <v>7462.15</v>
      </c>
      <c r="BM196" s="45">
        <f t="shared" si="228"/>
        <v>7462.15</v>
      </c>
      <c r="BN196" s="45">
        <f t="shared" si="228"/>
        <v>7462.15</v>
      </c>
      <c r="BO196" s="45">
        <f t="shared" si="228"/>
        <v>7462.15</v>
      </c>
      <c r="BP196" s="45">
        <f t="shared" ref="BP196:EA196" si="229">(BP32)</f>
        <v>7462.15</v>
      </c>
      <c r="BQ196" s="45">
        <f t="shared" si="229"/>
        <v>7462.15</v>
      </c>
      <c r="BR196" s="45">
        <f t="shared" si="229"/>
        <v>7462.15</v>
      </c>
      <c r="BS196" s="45">
        <f t="shared" si="229"/>
        <v>7462.15</v>
      </c>
      <c r="BT196" s="45">
        <f t="shared" si="229"/>
        <v>7462.15</v>
      </c>
      <c r="BU196" s="45">
        <f t="shared" si="229"/>
        <v>7462.15</v>
      </c>
      <c r="BV196" s="45">
        <f t="shared" si="229"/>
        <v>7462.15</v>
      </c>
      <c r="BW196" s="45">
        <f t="shared" si="229"/>
        <v>7462.15</v>
      </c>
      <c r="BX196" s="45">
        <f t="shared" si="229"/>
        <v>7462.15</v>
      </c>
      <c r="BY196" s="45">
        <f t="shared" si="229"/>
        <v>7462.15</v>
      </c>
      <c r="BZ196" s="45">
        <f t="shared" si="229"/>
        <v>7462.15</v>
      </c>
      <c r="CA196" s="45">
        <f t="shared" si="229"/>
        <v>7462.15</v>
      </c>
      <c r="CB196" s="45">
        <f t="shared" si="229"/>
        <v>7462.15</v>
      </c>
      <c r="CC196" s="45">
        <f t="shared" si="229"/>
        <v>7462.15</v>
      </c>
      <c r="CD196" s="45">
        <f t="shared" si="229"/>
        <v>7462.15</v>
      </c>
      <c r="CE196" s="45">
        <f t="shared" si="229"/>
        <v>7462.15</v>
      </c>
      <c r="CF196" s="45">
        <f t="shared" si="229"/>
        <v>7462.15</v>
      </c>
      <c r="CG196" s="45">
        <f t="shared" si="229"/>
        <v>7462.15</v>
      </c>
      <c r="CH196" s="45">
        <f t="shared" si="229"/>
        <v>7462.15</v>
      </c>
      <c r="CI196" s="45">
        <f t="shared" si="229"/>
        <v>7462.15</v>
      </c>
      <c r="CJ196" s="45">
        <f t="shared" si="229"/>
        <v>7462.15</v>
      </c>
      <c r="CK196" s="45">
        <f t="shared" si="229"/>
        <v>7462.15</v>
      </c>
      <c r="CL196" s="45">
        <f t="shared" si="229"/>
        <v>7462.15</v>
      </c>
      <c r="CM196" s="45">
        <f t="shared" si="229"/>
        <v>7462.15</v>
      </c>
      <c r="CN196" s="45">
        <f t="shared" si="229"/>
        <v>7462.15</v>
      </c>
      <c r="CO196" s="45">
        <f t="shared" si="229"/>
        <v>7462.15</v>
      </c>
      <c r="CP196" s="45">
        <f t="shared" si="229"/>
        <v>7462.15</v>
      </c>
      <c r="CQ196" s="45">
        <f t="shared" si="229"/>
        <v>7462.15</v>
      </c>
      <c r="CR196" s="45">
        <f t="shared" si="229"/>
        <v>7462.15</v>
      </c>
      <c r="CS196" s="45">
        <f t="shared" si="229"/>
        <v>7462.15</v>
      </c>
      <c r="CT196" s="45">
        <f t="shared" si="229"/>
        <v>7462.15</v>
      </c>
      <c r="CU196" s="45">
        <f t="shared" si="229"/>
        <v>7462.15</v>
      </c>
      <c r="CV196" s="45">
        <f t="shared" si="229"/>
        <v>7462.15</v>
      </c>
      <c r="CW196" s="45">
        <f t="shared" si="229"/>
        <v>7462.15</v>
      </c>
      <c r="CX196" s="45">
        <f t="shared" si="229"/>
        <v>7462.15</v>
      </c>
      <c r="CY196" s="45">
        <f t="shared" si="229"/>
        <v>7462.15</v>
      </c>
      <c r="CZ196" s="45">
        <f t="shared" si="229"/>
        <v>7462.15</v>
      </c>
      <c r="DA196" s="45">
        <f t="shared" si="229"/>
        <v>7462.15</v>
      </c>
      <c r="DB196" s="45">
        <f t="shared" si="229"/>
        <v>7462.15</v>
      </c>
      <c r="DC196" s="45">
        <f t="shared" si="229"/>
        <v>7462.15</v>
      </c>
      <c r="DD196" s="45">
        <f t="shared" si="229"/>
        <v>7462.15</v>
      </c>
      <c r="DE196" s="45">
        <f t="shared" si="229"/>
        <v>7462.15</v>
      </c>
      <c r="DF196" s="45">
        <f t="shared" si="229"/>
        <v>7462.15</v>
      </c>
      <c r="DG196" s="45">
        <f t="shared" si="229"/>
        <v>7462.15</v>
      </c>
      <c r="DH196" s="45">
        <f t="shared" si="229"/>
        <v>7462.15</v>
      </c>
      <c r="DI196" s="45">
        <f t="shared" si="229"/>
        <v>7462.15</v>
      </c>
      <c r="DJ196" s="45">
        <f t="shared" si="229"/>
        <v>7462.15</v>
      </c>
      <c r="DK196" s="45">
        <f t="shared" si="229"/>
        <v>7462.15</v>
      </c>
      <c r="DL196" s="45">
        <f t="shared" si="229"/>
        <v>7462.15</v>
      </c>
      <c r="DM196" s="45">
        <f t="shared" si="229"/>
        <v>7462.15</v>
      </c>
      <c r="DN196" s="45">
        <f t="shared" si="229"/>
        <v>7462.15</v>
      </c>
      <c r="DO196" s="45">
        <f t="shared" si="229"/>
        <v>7462.15</v>
      </c>
      <c r="DP196" s="45">
        <f t="shared" si="229"/>
        <v>7462.15</v>
      </c>
      <c r="DQ196" s="45">
        <f t="shared" si="229"/>
        <v>7462.15</v>
      </c>
      <c r="DR196" s="45">
        <f t="shared" si="229"/>
        <v>7462.15</v>
      </c>
      <c r="DS196" s="45">
        <f t="shared" si="229"/>
        <v>7462.15</v>
      </c>
      <c r="DT196" s="45">
        <f t="shared" si="229"/>
        <v>7462.15</v>
      </c>
      <c r="DU196" s="45">
        <f t="shared" si="229"/>
        <v>7462.15</v>
      </c>
      <c r="DV196" s="45">
        <f t="shared" si="229"/>
        <v>7462.15</v>
      </c>
      <c r="DW196" s="45">
        <f t="shared" si="229"/>
        <v>7462.15</v>
      </c>
      <c r="DX196" s="45">
        <f t="shared" si="229"/>
        <v>7462.15</v>
      </c>
      <c r="DY196" s="45">
        <f t="shared" si="229"/>
        <v>7462.15</v>
      </c>
      <c r="DZ196" s="45">
        <f t="shared" si="229"/>
        <v>7462.15</v>
      </c>
      <c r="EA196" s="45">
        <f t="shared" si="229"/>
        <v>7462.15</v>
      </c>
      <c r="EB196" s="45">
        <f t="shared" ref="EB196:FX196" si="230">(EB32)</f>
        <v>7462.15</v>
      </c>
      <c r="EC196" s="45">
        <f t="shared" si="230"/>
        <v>7462.15</v>
      </c>
      <c r="ED196" s="45">
        <f t="shared" si="230"/>
        <v>7462.15</v>
      </c>
      <c r="EE196" s="45">
        <f t="shared" si="230"/>
        <v>7462.15</v>
      </c>
      <c r="EF196" s="45">
        <f t="shared" si="230"/>
        <v>7462.15</v>
      </c>
      <c r="EG196" s="45">
        <f t="shared" si="230"/>
        <v>7462.15</v>
      </c>
      <c r="EH196" s="45">
        <f t="shared" si="230"/>
        <v>7462.15</v>
      </c>
      <c r="EI196" s="45">
        <f t="shared" si="230"/>
        <v>7462.15</v>
      </c>
      <c r="EJ196" s="45">
        <f t="shared" si="230"/>
        <v>7462.15</v>
      </c>
      <c r="EK196" s="45">
        <f t="shared" si="230"/>
        <v>7462.15</v>
      </c>
      <c r="EL196" s="45">
        <f t="shared" si="230"/>
        <v>7462.15</v>
      </c>
      <c r="EM196" s="45">
        <f t="shared" si="230"/>
        <v>7462.15</v>
      </c>
      <c r="EN196" s="45">
        <f t="shared" si="230"/>
        <v>7462.15</v>
      </c>
      <c r="EO196" s="45">
        <f t="shared" si="230"/>
        <v>7462.15</v>
      </c>
      <c r="EP196" s="45">
        <f t="shared" si="230"/>
        <v>7462.15</v>
      </c>
      <c r="EQ196" s="45">
        <f t="shared" si="230"/>
        <v>7462.15</v>
      </c>
      <c r="ER196" s="45">
        <f t="shared" si="230"/>
        <v>7462.15</v>
      </c>
      <c r="ES196" s="45">
        <f t="shared" si="230"/>
        <v>7462.15</v>
      </c>
      <c r="ET196" s="45">
        <f t="shared" si="230"/>
        <v>7462.15</v>
      </c>
      <c r="EU196" s="45">
        <f t="shared" si="230"/>
        <v>7462.15</v>
      </c>
      <c r="EV196" s="45">
        <f t="shared" si="230"/>
        <v>7462.15</v>
      </c>
      <c r="EW196" s="45">
        <f t="shared" si="230"/>
        <v>7462.15</v>
      </c>
      <c r="EX196" s="45">
        <f t="shared" si="230"/>
        <v>7462.15</v>
      </c>
      <c r="EY196" s="45">
        <f t="shared" si="230"/>
        <v>7462.15</v>
      </c>
      <c r="EZ196" s="45">
        <f t="shared" si="230"/>
        <v>7462.15</v>
      </c>
      <c r="FA196" s="45">
        <f t="shared" si="230"/>
        <v>7462.15</v>
      </c>
      <c r="FB196" s="45">
        <f t="shared" si="230"/>
        <v>7462.15</v>
      </c>
      <c r="FC196" s="45">
        <f t="shared" si="230"/>
        <v>7462.15</v>
      </c>
      <c r="FD196" s="45">
        <f t="shared" si="230"/>
        <v>7462.15</v>
      </c>
      <c r="FE196" s="45">
        <f t="shared" si="230"/>
        <v>7462.15</v>
      </c>
      <c r="FF196" s="45">
        <f t="shared" si="230"/>
        <v>7462.15</v>
      </c>
      <c r="FG196" s="45">
        <f t="shared" si="230"/>
        <v>7462.15</v>
      </c>
      <c r="FH196" s="45">
        <f t="shared" si="230"/>
        <v>7462.15</v>
      </c>
      <c r="FI196" s="45">
        <f t="shared" si="230"/>
        <v>7462.15</v>
      </c>
      <c r="FJ196" s="45">
        <f t="shared" si="230"/>
        <v>7462.15</v>
      </c>
      <c r="FK196" s="45">
        <f t="shared" si="230"/>
        <v>7462.15</v>
      </c>
      <c r="FL196" s="45">
        <f t="shared" si="230"/>
        <v>7462.15</v>
      </c>
      <c r="FM196" s="45">
        <f t="shared" si="230"/>
        <v>7462.15</v>
      </c>
      <c r="FN196" s="45">
        <f t="shared" si="230"/>
        <v>7462.15</v>
      </c>
      <c r="FO196" s="45">
        <f t="shared" si="230"/>
        <v>7462.15</v>
      </c>
      <c r="FP196" s="45">
        <f t="shared" si="230"/>
        <v>7462.15</v>
      </c>
      <c r="FQ196" s="45">
        <f t="shared" si="230"/>
        <v>7462.15</v>
      </c>
      <c r="FR196" s="45">
        <f t="shared" si="230"/>
        <v>7462.15</v>
      </c>
      <c r="FS196" s="45">
        <f t="shared" si="230"/>
        <v>7462.15</v>
      </c>
      <c r="FT196" s="46">
        <f t="shared" si="230"/>
        <v>7462.15</v>
      </c>
      <c r="FU196" s="45">
        <f t="shared" si="230"/>
        <v>7462.15</v>
      </c>
      <c r="FV196" s="45">
        <f t="shared" si="230"/>
        <v>7462.15</v>
      </c>
      <c r="FW196" s="45">
        <f t="shared" si="230"/>
        <v>7462.15</v>
      </c>
      <c r="FX196" s="45">
        <f t="shared" si="230"/>
        <v>7462.15</v>
      </c>
      <c r="FY196" s="45"/>
      <c r="FZ196" s="45"/>
      <c r="GA196" s="45"/>
      <c r="GB196" s="45"/>
      <c r="GC196" s="45"/>
      <c r="GD196" s="45"/>
      <c r="GE196" s="5"/>
      <c r="GF196" s="5"/>
      <c r="GG196" s="5"/>
      <c r="GH196" s="5"/>
      <c r="GI196" s="5"/>
      <c r="GJ196" s="5"/>
      <c r="GK196" s="5"/>
      <c r="GL196" s="5"/>
      <c r="GM196" s="5"/>
    </row>
    <row r="197" spans="1:195" x14ac:dyDescent="0.2">
      <c r="A197" s="3" t="s">
        <v>518</v>
      </c>
      <c r="B197" s="2" t="s">
        <v>519</v>
      </c>
      <c r="C197" s="13">
        <f>(C95)</f>
        <v>6128.2</v>
      </c>
      <c r="D197" s="13">
        <f t="shared" ref="D197:BO197" si="231">(D95)</f>
        <v>39804.300000000003</v>
      </c>
      <c r="E197" s="13">
        <f t="shared" si="231"/>
        <v>7736.8</v>
      </c>
      <c r="F197" s="13">
        <f t="shared" si="231"/>
        <v>16626.899999999998</v>
      </c>
      <c r="G197" s="13">
        <f t="shared" si="231"/>
        <v>1004.5</v>
      </c>
      <c r="H197" s="13">
        <f t="shared" si="231"/>
        <v>988.3</v>
      </c>
      <c r="I197" s="13">
        <f t="shared" si="231"/>
        <v>10262.6</v>
      </c>
      <c r="J197" s="13">
        <f t="shared" si="231"/>
        <v>2081.8000000000002</v>
      </c>
      <c r="K197" s="13">
        <f t="shared" si="231"/>
        <v>308.5</v>
      </c>
      <c r="L197" s="13">
        <f t="shared" si="231"/>
        <v>2747.5</v>
      </c>
      <c r="M197" s="13">
        <f t="shared" si="231"/>
        <v>1468.8999999999999</v>
      </c>
      <c r="N197" s="13">
        <f t="shared" si="231"/>
        <v>51186.5</v>
      </c>
      <c r="O197" s="13">
        <f t="shared" si="231"/>
        <v>14857.6</v>
      </c>
      <c r="P197" s="13">
        <f t="shared" si="231"/>
        <v>158.9</v>
      </c>
      <c r="Q197" s="13">
        <f t="shared" si="231"/>
        <v>38045.199999999997</v>
      </c>
      <c r="R197" s="13">
        <f t="shared" si="231"/>
        <v>451.8</v>
      </c>
      <c r="S197" s="13">
        <f t="shared" si="231"/>
        <v>1408.5</v>
      </c>
      <c r="T197" s="13">
        <f t="shared" si="231"/>
        <v>141.6</v>
      </c>
      <c r="U197" s="13">
        <f t="shared" si="231"/>
        <v>56.6</v>
      </c>
      <c r="V197" s="13">
        <f t="shared" si="231"/>
        <v>267.2</v>
      </c>
      <c r="W197" s="13">
        <f t="shared" si="231"/>
        <v>56.8</v>
      </c>
      <c r="X197" s="13">
        <f t="shared" si="231"/>
        <v>50</v>
      </c>
      <c r="Y197" s="13">
        <f t="shared" si="231"/>
        <v>503.29999999999995</v>
      </c>
      <c r="Z197" s="13">
        <f t="shared" si="231"/>
        <v>259.7</v>
      </c>
      <c r="AA197" s="13">
        <f t="shared" si="231"/>
        <v>28011.8</v>
      </c>
      <c r="AB197" s="13">
        <f t="shared" si="231"/>
        <v>28837.200000000001</v>
      </c>
      <c r="AC197" s="13">
        <f t="shared" si="231"/>
        <v>909.6</v>
      </c>
      <c r="AD197" s="13">
        <f t="shared" si="231"/>
        <v>1100.9000000000001</v>
      </c>
      <c r="AE197" s="13">
        <f t="shared" si="231"/>
        <v>110.6</v>
      </c>
      <c r="AF197" s="13">
        <f t="shared" si="231"/>
        <v>169.9</v>
      </c>
      <c r="AG197" s="13">
        <f t="shared" si="231"/>
        <v>878.7</v>
      </c>
      <c r="AH197" s="13">
        <f t="shared" si="231"/>
        <v>1022.8</v>
      </c>
      <c r="AI197" s="13">
        <f t="shared" si="231"/>
        <v>372.9</v>
      </c>
      <c r="AJ197" s="13">
        <f t="shared" si="231"/>
        <v>228.70000000000002</v>
      </c>
      <c r="AK197" s="13">
        <f t="shared" si="231"/>
        <v>212.1</v>
      </c>
      <c r="AL197" s="13">
        <f t="shared" si="231"/>
        <v>265.60000000000002</v>
      </c>
      <c r="AM197" s="13">
        <f t="shared" si="231"/>
        <v>470.09999999999997</v>
      </c>
      <c r="AN197" s="13">
        <f t="shared" si="231"/>
        <v>406.6</v>
      </c>
      <c r="AO197" s="13">
        <f t="shared" si="231"/>
        <v>4954</v>
      </c>
      <c r="AP197" s="13">
        <f t="shared" si="231"/>
        <v>80328.600000000006</v>
      </c>
      <c r="AQ197" s="13">
        <f t="shared" si="231"/>
        <v>264.10000000000002</v>
      </c>
      <c r="AR197" s="13">
        <f t="shared" si="231"/>
        <v>59461.7</v>
      </c>
      <c r="AS197" s="13">
        <f t="shared" si="231"/>
        <v>6453.4</v>
      </c>
      <c r="AT197" s="13">
        <f t="shared" si="231"/>
        <v>2485.4</v>
      </c>
      <c r="AU197" s="13">
        <f t="shared" si="231"/>
        <v>339.79999999999995</v>
      </c>
      <c r="AV197" s="13">
        <f t="shared" si="231"/>
        <v>297.89999999999998</v>
      </c>
      <c r="AW197" s="13">
        <f t="shared" si="231"/>
        <v>200.4</v>
      </c>
      <c r="AX197" s="13">
        <f t="shared" si="231"/>
        <v>50</v>
      </c>
      <c r="AY197" s="13">
        <f t="shared" si="231"/>
        <v>550.5</v>
      </c>
      <c r="AZ197" s="13">
        <f t="shared" si="231"/>
        <v>10848.4</v>
      </c>
      <c r="BA197" s="13">
        <f t="shared" si="231"/>
        <v>8696.4</v>
      </c>
      <c r="BB197" s="13">
        <f t="shared" si="231"/>
        <v>7569.1</v>
      </c>
      <c r="BC197" s="13">
        <f t="shared" si="231"/>
        <v>30079.200000000001</v>
      </c>
      <c r="BD197" s="13">
        <f t="shared" si="231"/>
        <v>4840.7</v>
      </c>
      <c r="BE197" s="13">
        <f t="shared" si="231"/>
        <v>1422.3</v>
      </c>
      <c r="BF197" s="13">
        <f t="shared" si="231"/>
        <v>22933.9</v>
      </c>
      <c r="BG197" s="13">
        <f t="shared" si="231"/>
        <v>929</v>
      </c>
      <c r="BH197" s="13">
        <f t="shared" si="231"/>
        <v>630.9</v>
      </c>
      <c r="BI197" s="13">
        <f t="shared" si="231"/>
        <v>226.4</v>
      </c>
      <c r="BJ197" s="13">
        <f t="shared" si="231"/>
        <v>5876.3</v>
      </c>
      <c r="BK197" s="13">
        <f t="shared" si="231"/>
        <v>14327.3</v>
      </c>
      <c r="BL197" s="13">
        <f t="shared" si="231"/>
        <v>168.7</v>
      </c>
      <c r="BM197" s="13">
        <f t="shared" si="231"/>
        <v>285.5</v>
      </c>
      <c r="BN197" s="13">
        <f t="shared" si="231"/>
        <v>3709.7999999999997</v>
      </c>
      <c r="BO197" s="13">
        <f t="shared" si="231"/>
        <v>1560.2</v>
      </c>
      <c r="BP197" s="13">
        <f t="shared" ref="BP197:EA197" si="232">(BP95)</f>
        <v>205.8</v>
      </c>
      <c r="BQ197" s="13">
        <f t="shared" si="232"/>
        <v>5604.2</v>
      </c>
      <c r="BR197" s="13">
        <f t="shared" si="232"/>
        <v>4632.1000000000004</v>
      </c>
      <c r="BS197" s="13">
        <f t="shared" si="232"/>
        <v>1054.3</v>
      </c>
      <c r="BT197" s="13">
        <f t="shared" si="232"/>
        <v>373</v>
      </c>
      <c r="BU197" s="13">
        <f t="shared" si="232"/>
        <v>441.2</v>
      </c>
      <c r="BV197" s="13">
        <f t="shared" si="232"/>
        <v>1232.6999999999998</v>
      </c>
      <c r="BW197" s="13">
        <f t="shared" si="232"/>
        <v>1814.3</v>
      </c>
      <c r="BX197" s="13">
        <f t="shared" si="232"/>
        <v>76.400000000000006</v>
      </c>
      <c r="BY197" s="13">
        <f t="shared" si="232"/>
        <v>526.5</v>
      </c>
      <c r="BZ197" s="13">
        <f t="shared" si="232"/>
        <v>212.1</v>
      </c>
      <c r="CA197" s="13">
        <f t="shared" si="232"/>
        <v>192.7</v>
      </c>
      <c r="CB197" s="13">
        <f t="shared" si="232"/>
        <v>80597.900000000009</v>
      </c>
      <c r="CC197" s="13">
        <f t="shared" si="232"/>
        <v>166.70000000000002</v>
      </c>
      <c r="CD197" s="13">
        <f t="shared" si="232"/>
        <v>73.8</v>
      </c>
      <c r="CE197" s="13">
        <f t="shared" si="232"/>
        <v>164.5</v>
      </c>
      <c r="CF197" s="13">
        <f t="shared" si="232"/>
        <v>116.1</v>
      </c>
      <c r="CG197" s="13">
        <f t="shared" si="232"/>
        <v>164.79999999999998</v>
      </c>
      <c r="CH197" s="13">
        <f t="shared" si="232"/>
        <v>125.1</v>
      </c>
      <c r="CI197" s="13">
        <f t="shared" si="232"/>
        <v>730.2</v>
      </c>
      <c r="CJ197" s="13">
        <f t="shared" si="232"/>
        <v>1054.3</v>
      </c>
      <c r="CK197" s="13">
        <f t="shared" si="232"/>
        <v>4783.5999999999995</v>
      </c>
      <c r="CL197" s="13">
        <f t="shared" si="232"/>
        <v>1313.3</v>
      </c>
      <c r="CM197" s="13">
        <f t="shared" si="232"/>
        <v>745.3</v>
      </c>
      <c r="CN197" s="13">
        <f t="shared" si="232"/>
        <v>27391.8</v>
      </c>
      <c r="CO197" s="13">
        <f t="shared" si="232"/>
        <v>15041.6</v>
      </c>
      <c r="CP197" s="13">
        <f t="shared" si="232"/>
        <v>1088.6000000000001</v>
      </c>
      <c r="CQ197" s="13">
        <f t="shared" si="232"/>
        <v>1282.7</v>
      </c>
      <c r="CR197" s="13">
        <f t="shared" si="232"/>
        <v>188.3</v>
      </c>
      <c r="CS197" s="13">
        <f t="shared" si="232"/>
        <v>359.5</v>
      </c>
      <c r="CT197" s="13">
        <f t="shared" si="232"/>
        <v>95</v>
      </c>
      <c r="CU197" s="13">
        <f t="shared" si="232"/>
        <v>38.299999999999997</v>
      </c>
      <c r="CV197" s="13">
        <f t="shared" si="232"/>
        <v>51.199999999999996</v>
      </c>
      <c r="CW197" s="13">
        <f t="shared" si="232"/>
        <v>159.9</v>
      </c>
      <c r="CX197" s="13">
        <f t="shared" si="232"/>
        <v>462.7</v>
      </c>
      <c r="CY197" s="13">
        <f t="shared" si="232"/>
        <v>39.700000000000003</v>
      </c>
      <c r="CZ197" s="13">
        <f t="shared" si="232"/>
        <v>2226.3999999999996</v>
      </c>
      <c r="DA197" s="13">
        <f t="shared" si="232"/>
        <v>190.2</v>
      </c>
      <c r="DB197" s="13">
        <f t="shared" si="232"/>
        <v>314.2</v>
      </c>
      <c r="DC197" s="13">
        <f t="shared" si="232"/>
        <v>182.1</v>
      </c>
      <c r="DD197" s="13">
        <f t="shared" si="232"/>
        <v>132.5</v>
      </c>
      <c r="DE197" s="13">
        <f t="shared" si="232"/>
        <v>449.7</v>
      </c>
      <c r="DF197" s="13">
        <f t="shared" si="232"/>
        <v>21597.299999999996</v>
      </c>
      <c r="DG197" s="13">
        <f t="shared" si="232"/>
        <v>85.3</v>
      </c>
      <c r="DH197" s="13">
        <f t="shared" si="232"/>
        <v>2168.4</v>
      </c>
      <c r="DI197" s="13">
        <f t="shared" si="232"/>
        <v>2728</v>
      </c>
      <c r="DJ197" s="13">
        <f t="shared" si="232"/>
        <v>700</v>
      </c>
      <c r="DK197" s="13">
        <f t="shared" si="232"/>
        <v>381.8</v>
      </c>
      <c r="DL197" s="13">
        <f t="shared" si="232"/>
        <v>5946.6</v>
      </c>
      <c r="DM197" s="13">
        <f t="shared" si="232"/>
        <v>287.8</v>
      </c>
      <c r="DN197" s="13">
        <f t="shared" si="232"/>
        <v>1477.9</v>
      </c>
      <c r="DO197" s="13">
        <f t="shared" si="232"/>
        <v>2980.8</v>
      </c>
      <c r="DP197" s="13">
        <f t="shared" si="232"/>
        <v>199</v>
      </c>
      <c r="DQ197" s="13">
        <f t="shared" si="232"/>
        <v>501.4</v>
      </c>
      <c r="DR197" s="13">
        <f t="shared" si="232"/>
        <v>1314.7</v>
      </c>
      <c r="DS197" s="13">
        <f t="shared" si="232"/>
        <v>807.6</v>
      </c>
      <c r="DT197" s="13">
        <f t="shared" si="232"/>
        <v>151.30000000000001</v>
      </c>
      <c r="DU197" s="13">
        <f t="shared" si="232"/>
        <v>409.3</v>
      </c>
      <c r="DV197" s="13">
        <f t="shared" si="232"/>
        <v>212.8</v>
      </c>
      <c r="DW197" s="13">
        <f t="shared" si="232"/>
        <v>349.1</v>
      </c>
      <c r="DX197" s="13">
        <f t="shared" si="232"/>
        <v>189</v>
      </c>
      <c r="DY197" s="13">
        <f t="shared" si="232"/>
        <v>324.7</v>
      </c>
      <c r="DZ197" s="13">
        <f t="shared" si="232"/>
        <v>1030</v>
      </c>
      <c r="EA197" s="13">
        <f t="shared" si="232"/>
        <v>529.79999999999995</v>
      </c>
      <c r="EB197" s="13">
        <f t="shared" ref="EB197:FX197" si="233">(EB95)</f>
        <v>581.19999999999993</v>
      </c>
      <c r="EC197" s="13">
        <f t="shared" si="233"/>
        <v>293.7</v>
      </c>
      <c r="ED197" s="13">
        <f t="shared" si="233"/>
        <v>1646.5</v>
      </c>
      <c r="EE197" s="13">
        <f t="shared" si="233"/>
        <v>210.29999999999998</v>
      </c>
      <c r="EF197" s="13">
        <f t="shared" si="233"/>
        <v>1562.5</v>
      </c>
      <c r="EG197" s="13">
        <f t="shared" si="233"/>
        <v>274.8</v>
      </c>
      <c r="EH197" s="13">
        <f t="shared" si="233"/>
        <v>214.6</v>
      </c>
      <c r="EI197" s="13">
        <f t="shared" si="233"/>
        <v>17060.300000000003</v>
      </c>
      <c r="EJ197" s="13">
        <f t="shared" si="233"/>
        <v>8819.9</v>
      </c>
      <c r="EK197" s="13">
        <f t="shared" si="233"/>
        <v>649</v>
      </c>
      <c r="EL197" s="13">
        <f t="shared" si="233"/>
        <v>485.3</v>
      </c>
      <c r="EM197" s="13">
        <f t="shared" si="233"/>
        <v>525.90000000000009</v>
      </c>
      <c r="EN197" s="13">
        <f t="shared" si="233"/>
        <v>1019.3</v>
      </c>
      <c r="EO197" s="13">
        <f t="shared" si="233"/>
        <v>461.20000000000005</v>
      </c>
      <c r="EP197" s="13">
        <f t="shared" si="233"/>
        <v>372.7</v>
      </c>
      <c r="EQ197" s="13">
        <f t="shared" si="233"/>
        <v>2342.9</v>
      </c>
      <c r="ER197" s="13">
        <f t="shared" si="233"/>
        <v>377.40000000000003</v>
      </c>
      <c r="ES197" s="13">
        <f t="shared" si="233"/>
        <v>123.9</v>
      </c>
      <c r="ET197" s="13">
        <f t="shared" si="233"/>
        <v>193.6</v>
      </c>
      <c r="EU197" s="13">
        <f t="shared" si="233"/>
        <v>624.79999999999995</v>
      </c>
      <c r="EV197" s="13">
        <f t="shared" si="233"/>
        <v>65.8</v>
      </c>
      <c r="EW197" s="13">
        <f t="shared" si="233"/>
        <v>803.5</v>
      </c>
      <c r="EX197" s="13">
        <f t="shared" si="233"/>
        <v>255.8</v>
      </c>
      <c r="EY197" s="13">
        <f t="shared" si="233"/>
        <v>241.4</v>
      </c>
      <c r="EZ197" s="13">
        <f t="shared" si="233"/>
        <v>121.3</v>
      </c>
      <c r="FA197" s="13">
        <f t="shared" si="233"/>
        <v>3049</v>
      </c>
      <c r="FB197" s="13">
        <f t="shared" si="233"/>
        <v>369.3</v>
      </c>
      <c r="FC197" s="13">
        <f t="shared" si="233"/>
        <v>2539</v>
      </c>
      <c r="FD197" s="13">
        <f t="shared" si="233"/>
        <v>350.7</v>
      </c>
      <c r="FE197" s="13">
        <f t="shared" si="233"/>
        <v>109.6</v>
      </c>
      <c r="FF197" s="13">
        <f t="shared" si="233"/>
        <v>192.8</v>
      </c>
      <c r="FG197" s="13">
        <f t="shared" si="233"/>
        <v>116.8</v>
      </c>
      <c r="FH197" s="13">
        <f t="shared" si="233"/>
        <v>88.9</v>
      </c>
      <c r="FI197" s="13">
        <f t="shared" si="233"/>
        <v>1800.3999999999999</v>
      </c>
      <c r="FJ197" s="13">
        <f t="shared" si="233"/>
        <v>1823</v>
      </c>
      <c r="FK197" s="13">
        <f t="shared" si="233"/>
        <v>2169.9</v>
      </c>
      <c r="FL197" s="13">
        <f t="shared" si="233"/>
        <v>4568.8</v>
      </c>
      <c r="FM197" s="13">
        <f t="shared" si="233"/>
        <v>3322.4</v>
      </c>
      <c r="FN197" s="13">
        <f t="shared" si="233"/>
        <v>19765.900000000001</v>
      </c>
      <c r="FO197" s="13">
        <f t="shared" si="233"/>
        <v>1097.4000000000001</v>
      </c>
      <c r="FP197" s="13">
        <f t="shared" si="233"/>
        <v>2246.6000000000004</v>
      </c>
      <c r="FQ197" s="13">
        <f t="shared" si="233"/>
        <v>797.69999999999993</v>
      </c>
      <c r="FR197" s="13">
        <f t="shared" si="233"/>
        <v>152.5</v>
      </c>
      <c r="FS197" s="13">
        <f t="shared" si="233"/>
        <v>184.6</v>
      </c>
      <c r="FT197" s="16">
        <f t="shared" si="233"/>
        <v>83.6</v>
      </c>
      <c r="FU197" s="13">
        <f t="shared" si="233"/>
        <v>772.19999999999993</v>
      </c>
      <c r="FV197" s="13">
        <f t="shared" si="233"/>
        <v>675.5</v>
      </c>
      <c r="FW197" s="13">
        <f t="shared" si="233"/>
        <v>155.4</v>
      </c>
      <c r="FX197" s="13">
        <f t="shared" si="233"/>
        <v>73.3</v>
      </c>
      <c r="FY197" s="45"/>
      <c r="FZ197" s="45"/>
      <c r="GA197" s="45"/>
      <c r="GB197" s="45"/>
      <c r="GC197" s="45"/>
      <c r="GD197" s="45"/>
      <c r="GE197" s="5"/>
      <c r="GF197" s="5"/>
      <c r="GG197" s="5"/>
      <c r="GH197" s="5"/>
      <c r="GI197" s="5"/>
      <c r="GJ197" s="5"/>
      <c r="GK197" s="5"/>
      <c r="GL197" s="5"/>
      <c r="GM197" s="5"/>
    </row>
    <row r="198" spans="1:195" x14ac:dyDescent="0.2">
      <c r="A198" s="3" t="s">
        <v>520</v>
      </c>
      <c r="B198" s="2" t="s">
        <v>521</v>
      </c>
      <c r="C198" s="13">
        <f>C33</f>
        <v>7180</v>
      </c>
      <c r="D198" s="13">
        <f t="shared" ref="D198:BO198" si="234">D33</f>
        <v>7180</v>
      </c>
      <c r="E198" s="13">
        <f t="shared" si="234"/>
        <v>7180</v>
      </c>
      <c r="F198" s="13">
        <f t="shared" si="234"/>
        <v>7180</v>
      </c>
      <c r="G198" s="13">
        <f t="shared" si="234"/>
        <v>7180</v>
      </c>
      <c r="H198" s="13">
        <f t="shared" si="234"/>
        <v>7180</v>
      </c>
      <c r="I198" s="13">
        <f t="shared" si="234"/>
        <v>7180</v>
      </c>
      <c r="J198" s="13">
        <f t="shared" si="234"/>
        <v>7180</v>
      </c>
      <c r="K198" s="13">
        <f t="shared" si="234"/>
        <v>7180</v>
      </c>
      <c r="L198" s="13">
        <f t="shared" si="234"/>
        <v>7180</v>
      </c>
      <c r="M198" s="13">
        <f t="shared" si="234"/>
        <v>7180</v>
      </c>
      <c r="N198" s="13">
        <f t="shared" si="234"/>
        <v>7180</v>
      </c>
      <c r="O198" s="13">
        <f t="shared" si="234"/>
        <v>7180</v>
      </c>
      <c r="P198" s="13">
        <f t="shared" si="234"/>
        <v>7180</v>
      </c>
      <c r="Q198" s="13">
        <f t="shared" si="234"/>
        <v>7180</v>
      </c>
      <c r="R198" s="13">
        <f t="shared" si="234"/>
        <v>7180</v>
      </c>
      <c r="S198" s="13">
        <f t="shared" si="234"/>
        <v>7180</v>
      </c>
      <c r="T198" s="13">
        <f t="shared" si="234"/>
        <v>7180</v>
      </c>
      <c r="U198" s="13">
        <f t="shared" si="234"/>
        <v>7180</v>
      </c>
      <c r="V198" s="13">
        <f t="shared" si="234"/>
        <v>7180</v>
      </c>
      <c r="W198" s="13">
        <f t="shared" si="234"/>
        <v>7180</v>
      </c>
      <c r="X198" s="13">
        <f t="shared" si="234"/>
        <v>7180</v>
      </c>
      <c r="Y198" s="13">
        <f t="shared" si="234"/>
        <v>7180</v>
      </c>
      <c r="Z198" s="13">
        <f t="shared" si="234"/>
        <v>7180</v>
      </c>
      <c r="AA198" s="13">
        <f t="shared" si="234"/>
        <v>7180</v>
      </c>
      <c r="AB198" s="13">
        <f t="shared" si="234"/>
        <v>7180</v>
      </c>
      <c r="AC198" s="13">
        <f t="shared" si="234"/>
        <v>7180</v>
      </c>
      <c r="AD198" s="13">
        <f t="shared" si="234"/>
        <v>7180</v>
      </c>
      <c r="AE198" s="13">
        <f t="shared" si="234"/>
        <v>7180</v>
      </c>
      <c r="AF198" s="13">
        <f t="shared" si="234"/>
        <v>7180</v>
      </c>
      <c r="AG198" s="13">
        <f t="shared" si="234"/>
        <v>7180</v>
      </c>
      <c r="AH198" s="13">
        <f t="shared" si="234"/>
        <v>7180</v>
      </c>
      <c r="AI198" s="13">
        <f t="shared" si="234"/>
        <v>7180</v>
      </c>
      <c r="AJ198" s="13">
        <f t="shared" si="234"/>
        <v>7180</v>
      </c>
      <c r="AK198" s="13">
        <f t="shared" si="234"/>
        <v>7180</v>
      </c>
      <c r="AL198" s="13">
        <f t="shared" si="234"/>
        <v>7180</v>
      </c>
      <c r="AM198" s="13">
        <f t="shared" si="234"/>
        <v>7180</v>
      </c>
      <c r="AN198" s="13">
        <f t="shared" si="234"/>
        <v>7180</v>
      </c>
      <c r="AO198" s="13">
        <f t="shared" si="234"/>
        <v>7180</v>
      </c>
      <c r="AP198" s="13">
        <f t="shared" si="234"/>
        <v>7180</v>
      </c>
      <c r="AQ198" s="13">
        <f t="shared" si="234"/>
        <v>7180</v>
      </c>
      <c r="AR198" s="13">
        <f t="shared" si="234"/>
        <v>7180</v>
      </c>
      <c r="AS198" s="13">
        <f t="shared" si="234"/>
        <v>7180</v>
      </c>
      <c r="AT198" s="13">
        <f t="shared" si="234"/>
        <v>7180</v>
      </c>
      <c r="AU198" s="13">
        <f t="shared" si="234"/>
        <v>7180</v>
      </c>
      <c r="AV198" s="13">
        <f t="shared" si="234"/>
        <v>7180</v>
      </c>
      <c r="AW198" s="13">
        <f t="shared" si="234"/>
        <v>7180</v>
      </c>
      <c r="AX198" s="13">
        <f t="shared" si="234"/>
        <v>7180</v>
      </c>
      <c r="AY198" s="13">
        <f t="shared" si="234"/>
        <v>7180</v>
      </c>
      <c r="AZ198" s="13">
        <f t="shared" si="234"/>
        <v>7180</v>
      </c>
      <c r="BA198" s="13">
        <f t="shared" si="234"/>
        <v>7180</v>
      </c>
      <c r="BB198" s="13">
        <f t="shared" si="234"/>
        <v>7180</v>
      </c>
      <c r="BC198" s="13">
        <f t="shared" si="234"/>
        <v>7180</v>
      </c>
      <c r="BD198" s="13">
        <f t="shared" si="234"/>
        <v>7180</v>
      </c>
      <c r="BE198" s="13">
        <f t="shared" si="234"/>
        <v>7180</v>
      </c>
      <c r="BF198" s="13">
        <f t="shared" si="234"/>
        <v>7180</v>
      </c>
      <c r="BG198" s="13">
        <f t="shared" si="234"/>
        <v>7180</v>
      </c>
      <c r="BH198" s="13">
        <f t="shared" si="234"/>
        <v>7180</v>
      </c>
      <c r="BI198" s="13">
        <f t="shared" si="234"/>
        <v>7180</v>
      </c>
      <c r="BJ198" s="13">
        <f t="shared" si="234"/>
        <v>7180</v>
      </c>
      <c r="BK198" s="13">
        <f t="shared" si="234"/>
        <v>7180</v>
      </c>
      <c r="BL198" s="13">
        <f t="shared" si="234"/>
        <v>7180</v>
      </c>
      <c r="BM198" s="13">
        <f t="shared" si="234"/>
        <v>7180</v>
      </c>
      <c r="BN198" s="13">
        <f t="shared" si="234"/>
        <v>7180</v>
      </c>
      <c r="BO198" s="13">
        <f t="shared" si="234"/>
        <v>7180</v>
      </c>
      <c r="BP198" s="13">
        <f t="shared" ref="BP198:EA198" si="235">BP33</f>
        <v>7180</v>
      </c>
      <c r="BQ198" s="13">
        <f t="shared" si="235"/>
        <v>7180</v>
      </c>
      <c r="BR198" s="13">
        <f t="shared" si="235"/>
        <v>7180</v>
      </c>
      <c r="BS198" s="13">
        <f t="shared" si="235"/>
        <v>7180</v>
      </c>
      <c r="BT198" s="13">
        <f t="shared" si="235"/>
        <v>7180</v>
      </c>
      <c r="BU198" s="13">
        <f t="shared" si="235"/>
        <v>7180</v>
      </c>
      <c r="BV198" s="13">
        <f t="shared" si="235"/>
        <v>7180</v>
      </c>
      <c r="BW198" s="13">
        <f t="shared" si="235"/>
        <v>7180</v>
      </c>
      <c r="BX198" s="13">
        <f t="shared" si="235"/>
        <v>7180</v>
      </c>
      <c r="BY198" s="13">
        <f t="shared" si="235"/>
        <v>7180</v>
      </c>
      <c r="BZ198" s="13">
        <f t="shared" si="235"/>
        <v>7180</v>
      </c>
      <c r="CA198" s="13">
        <f t="shared" si="235"/>
        <v>7180</v>
      </c>
      <c r="CB198" s="13">
        <f t="shared" si="235"/>
        <v>7180</v>
      </c>
      <c r="CC198" s="13">
        <f t="shared" si="235"/>
        <v>7180</v>
      </c>
      <c r="CD198" s="13">
        <f t="shared" si="235"/>
        <v>7180</v>
      </c>
      <c r="CE198" s="13">
        <f t="shared" si="235"/>
        <v>7180</v>
      </c>
      <c r="CF198" s="13">
        <f t="shared" si="235"/>
        <v>7180</v>
      </c>
      <c r="CG198" s="13">
        <f t="shared" si="235"/>
        <v>7180</v>
      </c>
      <c r="CH198" s="13">
        <f t="shared" si="235"/>
        <v>7180</v>
      </c>
      <c r="CI198" s="13">
        <f t="shared" si="235"/>
        <v>7180</v>
      </c>
      <c r="CJ198" s="13">
        <f t="shared" si="235"/>
        <v>7180</v>
      </c>
      <c r="CK198" s="13">
        <f t="shared" si="235"/>
        <v>7180</v>
      </c>
      <c r="CL198" s="13">
        <f t="shared" si="235"/>
        <v>7180</v>
      </c>
      <c r="CM198" s="13">
        <f t="shared" si="235"/>
        <v>7180</v>
      </c>
      <c r="CN198" s="13">
        <f t="shared" si="235"/>
        <v>7180</v>
      </c>
      <c r="CO198" s="13">
        <f t="shared" si="235"/>
        <v>7180</v>
      </c>
      <c r="CP198" s="13">
        <f t="shared" si="235"/>
        <v>7180</v>
      </c>
      <c r="CQ198" s="13">
        <f t="shared" si="235"/>
        <v>7180</v>
      </c>
      <c r="CR198" s="13">
        <f t="shared" si="235"/>
        <v>7180</v>
      </c>
      <c r="CS198" s="13">
        <f t="shared" si="235"/>
        <v>7180</v>
      </c>
      <c r="CT198" s="13">
        <f t="shared" si="235"/>
        <v>7180</v>
      </c>
      <c r="CU198" s="13">
        <f t="shared" si="235"/>
        <v>7180</v>
      </c>
      <c r="CV198" s="13">
        <f t="shared" si="235"/>
        <v>7180</v>
      </c>
      <c r="CW198" s="13">
        <f t="shared" si="235"/>
        <v>7180</v>
      </c>
      <c r="CX198" s="13">
        <f t="shared" si="235"/>
        <v>7180</v>
      </c>
      <c r="CY198" s="13">
        <f t="shared" si="235"/>
        <v>7180</v>
      </c>
      <c r="CZ198" s="13">
        <f t="shared" si="235"/>
        <v>7180</v>
      </c>
      <c r="DA198" s="13">
        <f t="shared" si="235"/>
        <v>7180</v>
      </c>
      <c r="DB198" s="13">
        <f t="shared" si="235"/>
        <v>7180</v>
      </c>
      <c r="DC198" s="13">
        <f t="shared" si="235"/>
        <v>7180</v>
      </c>
      <c r="DD198" s="13">
        <f t="shared" si="235"/>
        <v>7180</v>
      </c>
      <c r="DE198" s="13">
        <f t="shared" si="235"/>
        <v>7180</v>
      </c>
      <c r="DF198" s="13">
        <f t="shared" si="235"/>
        <v>7180</v>
      </c>
      <c r="DG198" s="13">
        <f t="shared" si="235"/>
        <v>7180</v>
      </c>
      <c r="DH198" s="13">
        <f t="shared" si="235"/>
        <v>7180</v>
      </c>
      <c r="DI198" s="13">
        <f t="shared" si="235"/>
        <v>7180</v>
      </c>
      <c r="DJ198" s="13">
        <f t="shared" si="235"/>
        <v>7180</v>
      </c>
      <c r="DK198" s="13">
        <f t="shared" si="235"/>
        <v>7180</v>
      </c>
      <c r="DL198" s="13">
        <f t="shared" si="235"/>
        <v>7180</v>
      </c>
      <c r="DM198" s="13">
        <f t="shared" si="235"/>
        <v>7180</v>
      </c>
      <c r="DN198" s="13">
        <f t="shared" si="235"/>
        <v>7180</v>
      </c>
      <c r="DO198" s="13">
        <f t="shared" si="235"/>
        <v>7180</v>
      </c>
      <c r="DP198" s="13">
        <f t="shared" si="235"/>
        <v>7180</v>
      </c>
      <c r="DQ198" s="13">
        <f t="shared" si="235"/>
        <v>7180</v>
      </c>
      <c r="DR198" s="13">
        <f t="shared" si="235"/>
        <v>7180</v>
      </c>
      <c r="DS198" s="13">
        <f t="shared" si="235"/>
        <v>7180</v>
      </c>
      <c r="DT198" s="13">
        <f t="shared" si="235"/>
        <v>7180</v>
      </c>
      <c r="DU198" s="13">
        <f t="shared" si="235"/>
        <v>7180</v>
      </c>
      <c r="DV198" s="13">
        <f t="shared" si="235"/>
        <v>7180</v>
      </c>
      <c r="DW198" s="13">
        <f t="shared" si="235"/>
        <v>7180</v>
      </c>
      <c r="DX198" s="13">
        <f t="shared" si="235"/>
        <v>7180</v>
      </c>
      <c r="DY198" s="13">
        <f t="shared" si="235"/>
        <v>7180</v>
      </c>
      <c r="DZ198" s="13">
        <f t="shared" si="235"/>
        <v>7180</v>
      </c>
      <c r="EA198" s="13">
        <f t="shared" si="235"/>
        <v>7180</v>
      </c>
      <c r="EB198" s="13">
        <f t="shared" ref="EB198:FX198" si="236">EB33</f>
        <v>7180</v>
      </c>
      <c r="EC198" s="13">
        <f t="shared" si="236"/>
        <v>7180</v>
      </c>
      <c r="ED198" s="13">
        <f t="shared" si="236"/>
        <v>7180</v>
      </c>
      <c r="EE198" s="13">
        <f t="shared" si="236"/>
        <v>7180</v>
      </c>
      <c r="EF198" s="13">
        <f t="shared" si="236"/>
        <v>7180</v>
      </c>
      <c r="EG198" s="13">
        <f t="shared" si="236"/>
        <v>7180</v>
      </c>
      <c r="EH198" s="13">
        <f t="shared" si="236"/>
        <v>7180</v>
      </c>
      <c r="EI198" s="13">
        <f t="shared" si="236"/>
        <v>7180</v>
      </c>
      <c r="EJ198" s="13">
        <f t="shared" si="236"/>
        <v>7180</v>
      </c>
      <c r="EK198" s="13">
        <f t="shared" si="236"/>
        <v>7180</v>
      </c>
      <c r="EL198" s="13">
        <f t="shared" si="236"/>
        <v>7180</v>
      </c>
      <c r="EM198" s="13">
        <f t="shared" si="236"/>
        <v>7180</v>
      </c>
      <c r="EN198" s="13">
        <f t="shared" si="236"/>
        <v>7180</v>
      </c>
      <c r="EO198" s="13">
        <f t="shared" si="236"/>
        <v>7180</v>
      </c>
      <c r="EP198" s="13">
        <f t="shared" si="236"/>
        <v>7180</v>
      </c>
      <c r="EQ198" s="13">
        <f t="shared" si="236"/>
        <v>7180</v>
      </c>
      <c r="ER198" s="13">
        <f t="shared" si="236"/>
        <v>7180</v>
      </c>
      <c r="ES198" s="13">
        <f t="shared" si="236"/>
        <v>7180</v>
      </c>
      <c r="ET198" s="13">
        <f t="shared" si="236"/>
        <v>7180</v>
      </c>
      <c r="EU198" s="13">
        <f t="shared" si="236"/>
        <v>7180</v>
      </c>
      <c r="EV198" s="13">
        <f t="shared" si="236"/>
        <v>7180</v>
      </c>
      <c r="EW198" s="13">
        <f t="shared" si="236"/>
        <v>7180</v>
      </c>
      <c r="EX198" s="13">
        <f t="shared" si="236"/>
        <v>7180</v>
      </c>
      <c r="EY198" s="13">
        <f t="shared" si="236"/>
        <v>7180</v>
      </c>
      <c r="EZ198" s="13">
        <f t="shared" si="236"/>
        <v>7180</v>
      </c>
      <c r="FA198" s="13">
        <f t="shared" si="236"/>
        <v>7180</v>
      </c>
      <c r="FB198" s="13">
        <f t="shared" si="236"/>
        <v>7180</v>
      </c>
      <c r="FC198" s="13">
        <f t="shared" si="236"/>
        <v>7180</v>
      </c>
      <c r="FD198" s="13">
        <f t="shared" si="236"/>
        <v>7180</v>
      </c>
      <c r="FE198" s="13">
        <f t="shared" si="236"/>
        <v>7180</v>
      </c>
      <c r="FF198" s="13">
        <f t="shared" si="236"/>
        <v>7180</v>
      </c>
      <c r="FG198" s="13">
        <f t="shared" si="236"/>
        <v>7180</v>
      </c>
      <c r="FH198" s="13">
        <f t="shared" si="236"/>
        <v>7180</v>
      </c>
      <c r="FI198" s="13">
        <f t="shared" si="236"/>
        <v>7180</v>
      </c>
      <c r="FJ198" s="13">
        <f t="shared" si="236"/>
        <v>7180</v>
      </c>
      <c r="FK198" s="13">
        <f t="shared" si="236"/>
        <v>7180</v>
      </c>
      <c r="FL198" s="13">
        <f t="shared" si="236"/>
        <v>7180</v>
      </c>
      <c r="FM198" s="13">
        <f t="shared" si="236"/>
        <v>7180</v>
      </c>
      <c r="FN198" s="13">
        <f t="shared" si="236"/>
        <v>7180</v>
      </c>
      <c r="FO198" s="13">
        <f t="shared" si="236"/>
        <v>7180</v>
      </c>
      <c r="FP198" s="13">
        <f t="shared" si="236"/>
        <v>7180</v>
      </c>
      <c r="FQ198" s="13">
        <f t="shared" si="236"/>
        <v>7180</v>
      </c>
      <c r="FR198" s="13">
        <f t="shared" si="236"/>
        <v>7180</v>
      </c>
      <c r="FS198" s="13">
        <f t="shared" si="236"/>
        <v>7180</v>
      </c>
      <c r="FT198" s="16">
        <f t="shared" si="236"/>
        <v>7180</v>
      </c>
      <c r="FU198" s="13">
        <f t="shared" si="236"/>
        <v>7180</v>
      </c>
      <c r="FV198" s="13">
        <f t="shared" si="236"/>
        <v>7180</v>
      </c>
      <c r="FW198" s="13">
        <f t="shared" si="236"/>
        <v>7180</v>
      </c>
      <c r="FX198" s="13">
        <f t="shared" si="236"/>
        <v>7180</v>
      </c>
      <c r="FY198" s="45"/>
      <c r="FZ198" s="45"/>
      <c r="GA198" s="45"/>
      <c r="GB198" s="45"/>
      <c r="GC198" s="45"/>
      <c r="GD198" s="45"/>
      <c r="GE198" s="5"/>
      <c r="GF198" s="5"/>
      <c r="GG198" s="5"/>
      <c r="GH198" s="5"/>
      <c r="GI198" s="5"/>
      <c r="GJ198" s="5"/>
      <c r="GK198" s="5"/>
      <c r="GL198" s="5"/>
      <c r="GM198" s="5"/>
    </row>
    <row r="199" spans="1:195" x14ac:dyDescent="0.2">
      <c r="A199" s="3" t="s">
        <v>522</v>
      </c>
      <c r="B199" s="2" t="s">
        <v>523</v>
      </c>
      <c r="C199" s="13">
        <f>C98+C99+C96+C97</f>
        <v>2117</v>
      </c>
      <c r="D199" s="13">
        <f t="shared" ref="D199:BO199" si="237">D98+D99+D96+D97</f>
        <v>2540</v>
      </c>
      <c r="E199" s="13">
        <f t="shared" si="237"/>
        <v>0</v>
      </c>
      <c r="F199" s="13">
        <f t="shared" si="237"/>
        <v>0</v>
      </c>
      <c r="G199" s="13">
        <f t="shared" si="237"/>
        <v>0</v>
      </c>
      <c r="H199" s="13">
        <f t="shared" si="237"/>
        <v>4</v>
      </c>
      <c r="I199" s="13">
        <f t="shared" si="237"/>
        <v>1</v>
      </c>
      <c r="J199" s="13">
        <f t="shared" si="237"/>
        <v>0</v>
      </c>
      <c r="K199" s="13">
        <f t="shared" si="237"/>
        <v>0</v>
      </c>
      <c r="L199" s="13">
        <f t="shared" si="237"/>
        <v>0</v>
      </c>
      <c r="M199" s="13">
        <f t="shared" si="237"/>
        <v>0</v>
      </c>
      <c r="N199" s="13">
        <f t="shared" si="237"/>
        <v>11</v>
      </c>
      <c r="O199" s="13">
        <f t="shared" si="237"/>
        <v>0</v>
      </c>
      <c r="P199" s="13">
        <f t="shared" si="237"/>
        <v>0</v>
      </c>
      <c r="Q199" s="13">
        <f t="shared" si="237"/>
        <v>131.5</v>
      </c>
      <c r="R199" s="13">
        <f t="shared" si="237"/>
        <v>127</v>
      </c>
      <c r="S199" s="13">
        <f t="shared" si="237"/>
        <v>3</v>
      </c>
      <c r="T199" s="13">
        <f t="shared" si="237"/>
        <v>0</v>
      </c>
      <c r="U199" s="13">
        <f t="shared" si="237"/>
        <v>0</v>
      </c>
      <c r="V199" s="13">
        <f t="shared" si="237"/>
        <v>0</v>
      </c>
      <c r="W199" s="13">
        <f t="shared" si="237"/>
        <v>71</v>
      </c>
      <c r="X199" s="13">
        <f t="shared" si="237"/>
        <v>0</v>
      </c>
      <c r="Y199" s="13">
        <f t="shared" si="237"/>
        <v>0</v>
      </c>
      <c r="Z199" s="13">
        <f t="shared" si="237"/>
        <v>0</v>
      </c>
      <c r="AA199" s="13">
        <f t="shared" si="237"/>
        <v>0</v>
      </c>
      <c r="AB199" s="13">
        <f t="shared" si="237"/>
        <v>122</v>
      </c>
      <c r="AC199" s="13">
        <f t="shared" si="237"/>
        <v>3</v>
      </c>
      <c r="AD199" s="13">
        <f t="shared" si="237"/>
        <v>0</v>
      </c>
      <c r="AE199" s="13">
        <f t="shared" si="237"/>
        <v>0</v>
      </c>
      <c r="AF199" s="13">
        <f t="shared" si="237"/>
        <v>0</v>
      </c>
      <c r="AG199" s="13">
        <f t="shared" si="237"/>
        <v>0</v>
      </c>
      <c r="AH199" s="13">
        <f t="shared" si="237"/>
        <v>0</v>
      </c>
      <c r="AI199" s="13">
        <f t="shared" si="237"/>
        <v>0</v>
      </c>
      <c r="AJ199" s="13">
        <f t="shared" si="237"/>
        <v>0</v>
      </c>
      <c r="AK199" s="13">
        <f t="shared" si="237"/>
        <v>0</v>
      </c>
      <c r="AL199" s="13">
        <f t="shared" si="237"/>
        <v>0</v>
      </c>
      <c r="AM199" s="13">
        <f t="shared" si="237"/>
        <v>0</v>
      </c>
      <c r="AN199" s="13">
        <f t="shared" si="237"/>
        <v>0</v>
      </c>
      <c r="AO199" s="13">
        <f t="shared" si="237"/>
        <v>4</v>
      </c>
      <c r="AP199" s="13">
        <f t="shared" si="237"/>
        <v>197.5</v>
      </c>
      <c r="AQ199" s="13">
        <f t="shared" si="237"/>
        <v>4</v>
      </c>
      <c r="AR199" s="13">
        <f t="shared" si="237"/>
        <v>3148.5</v>
      </c>
      <c r="AS199" s="13">
        <f t="shared" si="237"/>
        <v>7</v>
      </c>
      <c r="AT199" s="13">
        <f t="shared" si="237"/>
        <v>7</v>
      </c>
      <c r="AU199" s="13">
        <f t="shared" si="237"/>
        <v>0</v>
      </c>
      <c r="AV199" s="13">
        <f t="shared" si="237"/>
        <v>0</v>
      </c>
      <c r="AW199" s="13">
        <f t="shared" si="237"/>
        <v>0</v>
      </c>
      <c r="AX199" s="13">
        <f t="shared" si="237"/>
        <v>0</v>
      </c>
      <c r="AY199" s="13">
        <f t="shared" si="237"/>
        <v>0</v>
      </c>
      <c r="AZ199" s="13">
        <f t="shared" si="237"/>
        <v>2.5</v>
      </c>
      <c r="BA199" s="13">
        <f t="shared" si="237"/>
        <v>0.5</v>
      </c>
      <c r="BB199" s="13">
        <f t="shared" si="237"/>
        <v>0</v>
      </c>
      <c r="BC199" s="13">
        <f t="shared" si="237"/>
        <v>241</v>
      </c>
      <c r="BD199" s="13">
        <f t="shared" si="237"/>
        <v>0</v>
      </c>
      <c r="BE199" s="13">
        <f t="shared" si="237"/>
        <v>0</v>
      </c>
      <c r="BF199" s="13">
        <f t="shared" si="237"/>
        <v>293.5</v>
      </c>
      <c r="BG199" s="13">
        <f t="shared" si="237"/>
        <v>0</v>
      </c>
      <c r="BH199" s="13">
        <f t="shared" si="237"/>
        <v>0</v>
      </c>
      <c r="BI199" s="13">
        <f t="shared" si="237"/>
        <v>0</v>
      </c>
      <c r="BJ199" s="13">
        <f t="shared" si="237"/>
        <v>0</v>
      </c>
      <c r="BK199" s="13">
        <f t="shared" si="237"/>
        <v>3952</v>
      </c>
      <c r="BL199" s="13">
        <f t="shared" si="237"/>
        <v>11.5</v>
      </c>
      <c r="BM199" s="13">
        <f t="shared" si="237"/>
        <v>0</v>
      </c>
      <c r="BN199" s="13">
        <f t="shared" si="237"/>
        <v>0</v>
      </c>
      <c r="BO199" s="13">
        <f t="shared" si="237"/>
        <v>0</v>
      </c>
      <c r="BP199" s="13">
        <f t="shared" ref="BP199:EA199" si="238">BP98+BP99+BP96+BP97</f>
        <v>0</v>
      </c>
      <c r="BQ199" s="13">
        <f t="shared" si="238"/>
        <v>0</v>
      </c>
      <c r="BR199" s="13">
        <f t="shared" si="238"/>
        <v>0</v>
      </c>
      <c r="BS199" s="13">
        <f t="shared" si="238"/>
        <v>0</v>
      </c>
      <c r="BT199" s="13">
        <f t="shared" si="238"/>
        <v>0</v>
      </c>
      <c r="BU199" s="13">
        <f t="shared" si="238"/>
        <v>0</v>
      </c>
      <c r="BV199" s="13">
        <f t="shared" si="238"/>
        <v>0</v>
      </c>
      <c r="BW199" s="13">
        <f t="shared" si="238"/>
        <v>0</v>
      </c>
      <c r="BX199" s="13">
        <f t="shared" si="238"/>
        <v>0</v>
      </c>
      <c r="BY199" s="13">
        <f t="shared" si="238"/>
        <v>0</v>
      </c>
      <c r="BZ199" s="13">
        <f t="shared" si="238"/>
        <v>0</v>
      </c>
      <c r="CA199" s="13">
        <f t="shared" si="238"/>
        <v>0</v>
      </c>
      <c r="CB199" s="13">
        <f t="shared" si="238"/>
        <v>301</v>
      </c>
      <c r="CC199" s="13">
        <f t="shared" si="238"/>
        <v>0</v>
      </c>
      <c r="CD199" s="13">
        <f t="shared" si="238"/>
        <v>0</v>
      </c>
      <c r="CE199" s="13">
        <f t="shared" si="238"/>
        <v>0</v>
      </c>
      <c r="CF199" s="13">
        <f t="shared" si="238"/>
        <v>0</v>
      </c>
      <c r="CG199" s="13">
        <f t="shared" si="238"/>
        <v>0</v>
      </c>
      <c r="CH199" s="13">
        <f t="shared" si="238"/>
        <v>0</v>
      </c>
      <c r="CI199" s="13">
        <f t="shared" si="238"/>
        <v>0</v>
      </c>
      <c r="CJ199" s="13">
        <f t="shared" si="238"/>
        <v>0</v>
      </c>
      <c r="CK199" s="13">
        <f t="shared" si="238"/>
        <v>11.5</v>
      </c>
      <c r="CL199" s="13">
        <f t="shared" si="238"/>
        <v>2</v>
      </c>
      <c r="CM199" s="13">
        <f t="shared" si="238"/>
        <v>3</v>
      </c>
      <c r="CN199" s="13">
        <f t="shared" si="238"/>
        <v>661</v>
      </c>
      <c r="CO199" s="13">
        <f t="shared" si="238"/>
        <v>74</v>
      </c>
      <c r="CP199" s="13">
        <f t="shared" si="238"/>
        <v>0</v>
      </c>
      <c r="CQ199" s="13">
        <f t="shared" si="238"/>
        <v>0</v>
      </c>
      <c r="CR199" s="13">
        <f t="shared" si="238"/>
        <v>0</v>
      </c>
      <c r="CS199" s="13">
        <f t="shared" si="238"/>
        <v>0</v>
      </c>
      <c r="CT199" s="13">
        <f t="shared" si="238"/>
        <v>0</v>
      </c>
      <c r="CU199" s="13">
        <f t="shared" si="238"/>
        <v>428</v>
      </c>
      <c r="CV199" s="13">
        <f t="shared" si="238"/>
        <v>0</v>
      </c>
      <c r="CW199" s="13">
        <f t="shared" si="238"/>
        <v>0</v>
      </c>
      <c r="CX199" s="13">
        <f t="shared" si="238"/>
        <v>0</v>
      </c>
      <c r="CY199" s="13">
        <f t="shared" si="238"/>
        <v>66.5</v>
      </c>
      <c r="CZ199" s="13">
        <f t="shared" si="238"/>
        <v>0</v>
      </c>
      <c r="DA199" s="13">
        <f t="shared" si="238"/>
        <v>0</v>
      </c>
      <c r="DB199" s="13">
        <f t="shared" si="238"/>
        <v>0</v>
      </c>
      <c r="DC199" s="13">
        <f t="shared" si="238"/>
        <v>0</v>
      </c>
      <c r="DD199" s="13">
        <f t="shared" si="238"/>
        <v>0</v>
      </c>
      <c r="DE199" s="13">
        <f t="shared" si="238"/>
        <v>0</v>
      </c>
      <c r="DF199" s="13">
        <f t="shared" si="238"/>
        <v>14.5</v>
      </c>
      <c r="DG199" s="13">
        <f t="shared" si="238"/>
        <v>0</v>
      </c>
      <c r="DH199" s="13">
        <f t="shared" si="238"/>
        <v>0</v>
      </c>
      <c r="DI199" s="13">
        <f t="shared" si="238"/>
        <v>7.5</v>
      </c>
      <c r="DJ199" s="13">
        <f t="shared" si="238"/>
        <v>12</v>
      </c>
      <c r="DK199" s="13">
        <f t="shared" si="238"/>
        <v>2</v>
      </c>
      <c r="DL199" s="13">
        <f t="shared" si="238"/>
        <v>0</v>
      </c>
      <c r="DM199" s="13">
        <f t="shared" si="238"/>
        <v>0</v>
      </c>
      <c r="DN199" s="13">
        <f t="shared" si="238"/>
        <v>0</v>
      </c>
      <c r="DO199" s="13">
        <f t="shared" si="238"/>
        <v>0</v>
      </c>
      <c r="DP199" s="13">
        <f t="shared" si="238"/>
        <v>0</v>
      </c>
      <c r="DQ199" s="13">
        <f t="shared" si="238"/>
        <v>0</v>
      </c>
      <c r="DR199" s="13">
        <f t="shared" si="238"/>
        <v>0</v>
      </c>
      <c r="DS199" s="13">
        <f t="shared" si="238"/>
        <v>0</v>
      </c>
      <c r="DT199" s="13">
        <f t="shared" si="238"/>
        <v>0</v>
      </c>
      <c r="DU199" s="13">
        <f t="shared" si="238"/>
        <v>0</v>
      </c>
      <c r="DV199" s="13">
        <f t="shared" si="238"/>
        <v>0</v>
      </c>
      <c r="DW199" s="13">
        <f t="shared" si="238"/>
        <v>0</v>
      </c>
      <c r="DX199" s="13">
        <f t="shared" si="238"/>
        <v>0</v>
      </c>
      <c r="DY199" s="13">
        <f t="shared" si="238"/>
        <v>0</v>
      </c>
      <c r="DZ199" s="13">
        <f t="shared" si="238"/>
        <v>4</v>
      </c>
      <c r="EA199" s="13">
        <f t="shared" si="238"/>
        <v>0</v>
      </c>
      <c r="EB199" s="13">
        <f t="shared" ref="EB199:FX199" si="239">EB98+EB99+EB96+EB97</f>
        <v>0</v>
      </c>
      <c r="EC199" s="13">
        <f t="shared" si="239"/>
        <v>0</v>
      </c>
      <c r="ED199" s="13">
        <f t="shared" si="239"/>
        <v>0</v>
      </c>
      <c r="EE199" s="13">
        <f t="shared" si="239"/>
        <v>4</v>
      </c>
      <c r="EF199" s="13">
        <f t="shared" si="239"/>
        <v>4</v>
      </c>
      <c r="EG199" s="13">
        <f t="shared" si="239"/>
        <v>0</v>
      </c>
      <c r="EH199" s="13">
        <f t="shared" si="239"/>
        <v>3</v>
      </c>
      <c r="EI199" s="13">
        <f t="shared" si="239"/>
        <v>0</v>
      </c>
      <c r="EJ199" s="13">
        <f t="shared" si="239"/>
        <v>0</v>
      </c>
      <c r="EK199" s="13">
        <f t="shared" si="239"/>
        <v>0</v>
      </c>
      <c r="EL199" s="13">
        <f t="shared" si="239"/>
        <v>0</v>
      </c>
      <c r="EM199" s="13">
        <f t="shared" si="239"/>
        <v>0</v>
      </c>
      <c r="EN199" s="13">
        <f t="shared" si="239"/>
        <v>75</v>
      </c>
      <c r="EO199" s="13">
        <f t="shared" si="239"/>
        <v>0</v>
      </c>
      <c r="EP199" s="13">
        <f t="shared" si="239"/>
        <v>0</v>
      </c>
      <c r="EQ199" s="13">
        <f t="shared" si="239"/>
        <v>0</v>
      </c>
      <c r="ER199" s="13">
        <f t="shared" si="239"/>
        <v>0</v>
      </c>
      <c r="ES199" s="13">
        <f t="shared" si="239"/>
        <v>0</v>
      </c>
      <c r="ET199" s="13">
        <f t="shared" si="239"/>
        <v>0</v>
      </c>
      <c r="EU199" s="13">
        <f t="shared" si="239"/>
        <v>0</v>
      </c>
      <c r="EV199" s="13">
        <f t="shared" si="239"/>
        <v>0</v>
      </c>
      <c r="EW199" s="13">
        <f t="shared" si="239"/>
        <v>0</v>
      </c>
      <c r="EX199" s="13">
        <f t="shared" si="239"/>
        <v>0</v>
      </c>
      <c r="EY199" s="13">
        <f t="shared" si="239"/>
        <v>669</v>
      </c>
      <c r="EZ199" s="13">
        <f t="shared" si="239"/>
        <v>0</v>
      </c>
      <c r="FA199" s="13">
        <f t="shared" si="239"/>
        <v>0</v>
      </c>
      <c r="FB199" s="13">
        <f t="shared" si="239"/>
        <v>0</v>
      </c>
      <c r="FC199" s="13">
        <f t="shared" si="239"/>
        <v>0</v>
      </c>
      <c r="FD199" s="13">
        <f t="shared" si="239"/>
        <v>0</v>
      </c>
      <c r="FE199" s="13">
        <f t="shared" si="239"/>
        <v>0</v>
      </c>
      <c r="FF199" s="13">
        <f t="shared" si="239"/>
        <v>0</v>
      </c>
      <c r="FG199" s="13">
        <f t="shared" si="239"/>
        <v>0</v>
      </c>
      <c r="FH199" s="13">
        <f t="shared" si="239"/>
        <v>0</v>
      </c>
      <c r="FI199" s="13">
        <f t="shared" si="239"/>
        <v>1</v>
      </c>
      <c r="FJ199" s="13">
        <f t="shared" si="239"/>
        <v>0</v>
      </c>
      <c r="FK199" s="13">
        <f t="shared" si="239"/>
        <v>0</v>
      </c>
      <c r="FL199" s="13">
        <f t="shared" si="239"/>
        <v>0</v>
      </c>
      <c r="FM199" s="13">
        <f t="shared" si="239"/>
        <v>0</v>
      </c>
      <c r="FN199" s="13">
        <f t="shared" si="239"/>
        <v>98</v>
      </c>
      <c r="FO199" s="13">
        <f t="shared" si="239"/>
        <v>0</v>
      </c>
      <c r="FP199" s="13">
        <f t="shared" si="239"/>
        <v>0</v>
      </c>
      <c r="FQ199" s="13">
        <f t="shared" si="239"/>
        <v>0</v>
      </c>
      <c r="FR199" s="13">
        <f t="shared" si="239"/>
        <v>0</v>
      </c>
      <c r="FS199" s="13">
        <f t="shared" si="239"/>
        <v>0</v>
      </c>
      <c r="FT199" s="16">
        <f t="shared" si="239"/>
        <v>0</v>
      </c>
      <c r="FU199" s="13">
        <f t="shared" si="239"/>
        <v>0</v>
      </c>
      <c r="FV199" s="13">
        <f t="shared" si="239"/>
        <v>0</v>
      </c>
      <c r="FW199" s="13">
        <f t="shared" si="239"/>
        <v>0</v>
      </c>
      <c r="FX199" s="13">
        <f t="shared" si="239"/>
        <v>0</v>
      </c>
      <c r="FY199" s="13"/>
      <c r="FZ199" s="45"/>
      <c r="GA199" s="45"/>
      <c r="GB199" s="45"/>
      <c r="GC199" s="45"/>
      <c r="GD199" s="45"/>
      <c r="GE199" s="5"/>
      <c r="GF199" s="5"/>
      <c r="GG199" s="5"/>
      <c r="GH199" s="5"/>
      <c r="GI199" s="5"/>
      <c r="GJ199" s="5"/>
      <c r="GK199" s="5"/>
      <c r="GL199" s="5"/>
      <c r="GM199" s="5"/>
    </row>
    <row r="200" spans="1:195" x14ac:dyDescent="0.2">
      <c r="A200" s="3" t="s">
        <v>524</v>
      </c>
      <c r="B200" s="2" t="s">
        <v>525</v>
      </c>
      <c r="C200" s="45">
        <f>(C196*C197)+(C198*C199)</f>
        <v>60929607.629999995</v>
      </c>
      <c r="D200" s="45">
        <f t="shared" ref="D200:BO200" si="240">(D196*D197)+(D198*D199)</f>
        <v>315262857.245</v>
      </c>
      <c r="E200" s="45">
        <f t="shared" si="240"/>
        <v>57733162.119999997</v>
      </c>
      <c r="F200" s="45">
        <f t="shared" si="240"/>
        <v>124072421.83499998</v>
      </c>
      <c r="G200" s="45">
        <f t="shared" si="240"/>
        <v>7495729.6749999998</v>
      </c>
      <c r="H200" s="45">
        <f t="shared" si="240"/>
        <v>7403562.8449999997</v>
      </c>
      <c r="I200" s="45">
        <f t="shared" si="240"/>
        <v>76588240.590000004</v>
      </c>
      <c r="J200" s="45">
        <f t="shared" si="240"/>
        <v>15534703.870000001</v>
      </c>
      <c r="K200" s="45">
        <f t="shared" si="240"/>
        <v>2302073.2749999999</v>
      </c>
      <c r="L200" s="45">
        <f t="shared" si="240"/>
        <v>20502257.125</v>
      </c>
      <c r="M200" s="45">
        <f t="shared" si="240"/>
        <v>10961152.134999998</v>
      </c>
      <c r="N200" s="45">
        <f t="shared" si="240"/>
        <v>382040320.97499996</v>
      </c>
      <c r="O200" s="45">
        <f t="shared" si="240"/>
        <v>110869639.84</v>
      </c>
      <c r="P200" s="45">
        <f t="shared" si="240"/>
        <v>1185735.635</v>
      </c>
      <c r="Q200" s="45">
        <f t="shared" si="240"/>
        <v>284843159.17999995</v>
      </c>
      <c r="R200" s="45">
        <f t="shared" si="240"/>
        <v>4283259.37</v>
      </c>
      <c r="S200" s="45">
        <f t="shared" si="240"/>
        <v>10531978.275</v>
      </c>
      <c r="T200" s="45">
        <f t="shared" si="240"/>
        <v>1056640.44</v>
      </c>
      <c r="U200" s="45">
        <f t="shared" si="240"/>
        <v>422357.69</v>
      </c>
      <c r="V200" s="45">
        <f t="shared" si="240"/>
        <v>1993886.4799999997</v>
      </c>
      <c r="W200" s="45">
        <f t="shared" si="240"/>
        <v>933630.11999999988</v>
      </c>
      <c r="X200" s="45">
        <f t="shared" si="240"/>
        <v>373107.5</v>
      </c>
      <c r="Y200" s="45">
        <f t="shared" si="240"/>
        <v>3755700.0949999993</v>
      </c>
      <c r="Z200" s="45">
        <f t="shared" si="240"/>
        <v>1937920.3549999997</v>
      </c>
      <c r="AA200" s="45">
        <f t="shared" si="240"/>
        <v>209028253.36999997</v>
      </c>
      <c r="AB200" s="45">
        <f t="shared" si="240"/>
        <v>216063471.97999999</v>
      </c>
      <c r="AC200" s="45">
        <f t="shared" si="240"/>
        <v>6809111.6399999997</v>
      </c>
      <c r="AD200" s="45">
        <f t="shared" si="240"/>
        <v>8215080.9350000005</v>
      </c>
      <c r="AE200" s="45">
        <f t="shared" si="240"/>
        <v>825313.78999999992</v>
      </c>
      <c r="AF200" s="45">
        <f t="shared" si="240"/>
        <v>1267819.2849999999</v>
      </c>
      <c r="AG200" s="45">
        <f t="shared" si="240"/>
        <v>6556991.2050000001</v>
      </c>
      <c r="AH200" s="45">
        <f t="shared" si="240"/>
        <v>7632287.0199999996</v>
      </c>
      <c r="AI200" s="45">
        <f t="shared" si="240"/>
        <v>2782635.7349999999</v>
      </c>
      <c r="AJ200" s="45">
        <f t="shared" si="240"/>
        <v>1706593.7050000001</v>
      </c>
      <c r="AK200" s="45">
        <f t="shared" si="240"/>
        <v>1582722.0149999999</v>
      </c>
      <c r="AL200" s="45">
        <f t="shared" si="240"/>
        <v>1981947.04</v>
      </c>
      <c r="AM200" s="45">
        <f t="shared" si="240"/>
        <v>3507956.7149999994</v>
      </c>
      <c r="AN200" s="45">
        <f t="shared" si="240"/>
        <v>3034110.19</v>
      </c>
      <c r="AO200" s="45">
        <f t="shared" si="240"/>
        <v>36996211.100000001</v>
      </c>
      <c r="AP200" s="45">
        <f t="shared" si="240"/>
        <v>600842112.49000001</v>
      </c>
      <c r="AQ200" s="45">
        <f t="shared" si="240"/>
        <v>1999473.8150000002</v>
      </c>
      <c r="AR200" s="45">
        <f t="shared" si="240"/>
        <v>466318354.65499997</v>
      </c>
      <c r="AS200" s="45">
        <f t="shared" si="240"/>
        <v>48206498.809999995</v>
      </c>
      <c r="AT200" s="45">
        <f t="shared" si="240"/>
        <v>18596687.609999999</v>
      </c>
      <c r="AU200" s="45">
        <f t="shared" si="240"/>
        <v>2535638.5699999994</v>
      </c>
      <c r="AV200" s="45">
        <f t="shared" si="240"/>
        <v>2222974.4849999999</v>
      </c>
      <c r="AW200" s="45">
        <f t="shared" si="240"/>
        <v>1495414.8599999999</v>
      </c>
      <c r="AX200" s="45">
        <f t="shared" si="240"/>
        <v>373107.5</v>
      </c>
      <c r="AY200" s="45">
        <f t="shared" si="240"/>
        <v>4107913.5749999997</v>
      </c>
      <c r="AZ200" s="45">
        <f t="shared" si="240"/>
        <v>80970338.059999987</v>
      </c>
      <c r="BA200" s="45">
        <f t="shared" si="240"/>
        <v>64897431.25999999</v>
      </c>
      <c r="BB200" s="45">
        <f t="shared" si="240"/>
        <v>56481759.564999998</v>
      </c>
      <c r="BC200" s="45">
        <f t="shared" si="240"/>
        <v>226185882.28</v>
      </c>
      <c r="BD200" s="45">
        <f t="shared" si="240"/>
        <v>36122029.504999995</v>
      </c>
      <c r="BE200" s="45">
        <f t="shared" si="240"/>
        <v>10613415.944999998</v>
      </c>
      <c r="BF200" s="45">
        <f t="shared" si="240"/>
        <v>173243531.88499999</v>
      </c>
      <c r="BG200" s="45">
        <f t="shared" si="240"/>
        <v>6932337.3499999996</v>
      </c>
      <c r="BH200" s="45">
        <f t="shared" si="240"/>
        <v>4707870.4349999996</v>
      </c>
      <c r="BI200" s="45">
        <f t="shared" si="240"/>
        <v>1689430.76</v>
      </c>
      <c r="BJ200" s="45">
        <f t="shared" si="240"/>
        <v>43849832.045000002</v>
      </c>
      <c r="BK200" s="45">
        <f t="shared" si="240"/>
        <v>135287821.69499999</v>
      </c>
      <c r="BL200" s="45">
        <f t="shared" si="240"/>
        <v>1341434.7049999998</v>
      </c>
      <c r="BM200" s="45">
        <f t="shared" si="240"/>
        <v>2130443.8249999997</v>
      </c>
      <c r="BN200" s="45">
        <f t="shared" si="240"/>
        <v>27683084.069999997</v>
      </c>
      <c r="BO200" s="45">
        <f t="shared" si="240"/>
        <v>11642446.43</v>
      </c>
      <c r="BP200" s="45">
        <f t="shared" ref="BP200:EA200" si="241">(BP196*BP197)+(BP198*BP199)</f>
        <v>1535710.47</v>
      </c>
      <c r="BQ200" s="45">
        <f t="shared" si="241"/>
        <v>41819381.029999994</v>
      </c>
      <c r="BR200" s="45">
        <f t="shared" si="241"/>
        <v>34565425.015000001</v>
      </c>
      <c r="BS200" s="45">
        <f t="shared" si="241"/>
        <v>7867344.7449999992</v>
      </c>
      <c r="BT200" s="45">
        <f t="shared" si="241"/>
        <v>2783381.9499999997</v>
      </c>
      <c r="BU200" s="45">
        <f t="shared" si="241"/>
        <v>3292300.5799999996</v>
      </c>
      <c r="BV200" s="45">
        <f t="shared" si="241"/>
        <v>9198592.3049999978</v>
      </c>
      <c r="BW200" s="45">
        <f t="shared" si="241"/>
        <v>13538578.744999999</v>
      </c>
      <c r="BX200" s="45">
        <f t="shared" si="241"/>
        <v>570108.26</v>
      </c>
      <c r="BY200" s="45">
        <f t="shared" si="241"/>
        <v>3928821.9749999996</v>
      </c>
      <c r="BZ200" s="45">
        <f t="shared" si="241"/>
        <v>1582722.0149999999</v>
      </c>
      <c r="CA200" s="45">
        <f t="shared" si="241"/>
        <v>1437956.3049999999</v>
      </c>
      <c r="CB200" s="45">
        <f t="shared" si="241"/>
        <v>603594799.48500001</v>
      </c>
      <c r="CC200" s="45">
        <f t="shared" si="241"/>
        <v>1243940.405</v>
      </c>
      <c r="CD200" s="45">
        <f t="shared" si="241"/>
        <v>550706.66999999993</v>
      </c>
      <c r="CE200" s="45">
        <f t="shared" si="241"/>
        <v>1227523.675</v>
      </c>
      <c r="CF200" s="45">
        <f t="shared" si="241"/>
        <v>866355.61499999987</v>
      </c>
      <c r="CG200" s="45">
        <f t="shared" si="241"/>
        <v>1229762.3199999998</v>
      </c>
      <c r="CH200" s="45">
        <f t="shared" si="241"/>
        <v>933514.96499999997</v>
      </c>
      <c r="CI200" s="45">
        <f t="shared" si="241"/>
        <v>5448861.9299999997</v>
      </c>
      <c r="CJ200" s="45">
        <f t="shared" si="241"/>
        <v>7867344.7449999992</v>
      </c>
      <c r="CK200" s="45">
        <f t="shared" si="241"/>
        <v>35778510.739999995</v>
      </c>
      <c r="CL200" s="45">
        <f t="shared" si="241"/>
        <v>9814401.5949999988</v>
      </c>
      <c r="CM200" s="45">
        <f t="shared" si="241"/>
        <v>5583080.3949999996</v>
      </c>
      <c r="CN200" s="45">
        <f t="shared" si="241"/>
        <v>209147700.36999997</v>
      </c>
      <c r="CO200" s="45">
        <f t="shared" si="241"/>
        <v>112773995.44</v>
      </c>
      <c r="CP200" s="45">
        <f t="shared" si="241"/>
        <v>8123296.4900000002</v>
      </c>
      <c r="CQ200" s="45">
        <f t="shared" si="241"/>
        <v>9571699.8049999997</v>
      </c>
      <c r="CR200" s="45">
        <f t="shared" si="241"/>
        <v>1405122.845</v>
      </c>
      <c r="CS200" s="45">
        <f t="shared" si="241"/>
        <v>2682642.9249999998</v>
      </c>
      <c r="CT200" s="45">
        <f t="shared" si="241"/>
        <v>708904.25</v>
      </c>
      <c r="CU200" s="45">
        <f t="shared" si="241"/>
        <v>3358840.3449999997</v>
      </c>
      <c r="CV200" s="45">
        <f t="shared" si="241"/>
        <v>382062.07999999996</v>
      </c>
      <c r="CW200" s="45">
        <f t="shared" si="241"/>
        <v>1193197.7849999999</v>
      </c>
      <c r="CX200" s="45">
        <f t="shared" si="241"/>
        <v>3452736.8049999997</v>
      </c>
      <c r="CY200" s="45">
        <f t="shared" si="241"/>
        <v>773717.35499999998</v>
      </c>
      <c r="CZ200" s="45">
        <f t="shared" si="241"/>
        <v>16613730.759999996</v>
      </c>
      <c r="DA200" s="45">
        <f t="shared" si="241"/>
        <v>1419300.93</v>
      </c>
      <c r="DB200" s="45">
        <f t="shared" si="241"/>
        <v>2344607.5299999998</v>
      </c>
      <c r="DC200" s="45">
        <f t="shared" si="241"/>
        <v>1358857.5149999999</v>
      </c>
      <c r="DD200" s="45">
        <f t="shared" si="241"/>
        <v>988734.875</v>
      </c>
      <c r="DE200" s="45">
        <f t="shared" si="241"/>
        <v>3355728.855</v>
      </c>
      <c r="DF200" s="45">
        <f t="shared" si="241"/>
        <v>161266402.19499996</v>
      </c>
      <c r="DG200" s="45">
        <f t="shared" si="241"/>
        <v>636521.3949999999</v>
      </c>
      <c r="DH200" s="45">
        <f t="shared" si="241"/>
        <v>16180926.060000001</v>
      </c>
      <c r="DI200" s="45">
        <f t="shared" si="241"/>
        <v>20410595.199999999</v>
      </c>
      <c r="DJ200" s="45">
        <f t="shared" si="241"/>
        <v>5309665</v>
      </c>
      <c r="DK200" s="45">
        <f t="shared" si="241"/>
        <v>2863408.87</v>
      </c>
      <c r="DL200" s="45">
        <f t="shared" si="241"/>
        <v>44374421.189999998</v>
      </c>
      <c r="DM200" s="45">
        <f t="shared" si="241"/>
        <v>2147606.77</v>
      </c>
      <c r="DN200" s="45">
        <f t="shared" si="241"/>
        <v>11028311.484999999</v>
      </c>
      <c r="DO200" s="45">
        <f t="shared" si="241"/>
        <v>22243176.719999999</v>
      </c>
      <c r="DP200" s="45">
        <f t="shared" si="241"/>
        <v>1484967.8499999999</v>
      </c>
      <c r="DQ200" s="45">
        <f t="shared" si="241"/>
        <v>3741522.01</v>
      </c>
      <c r="DR200" s="45">
        <f t="shared" si="241"/>
        <v>9810488.6050000004</v>
      </c>
      <c r="DS200" s="45">
        <f t="shared" si="241"/>
        <v>6026432.3399999999</v>
      </c>
      <c r="DT200" s="45">
        <f t="shared" si="241"/>
        <v>1129023.2949999999</v>
      </c>
      <c r="DU200" s="45">
        <f t="shared" si="241"/>
        <v>3054257.9950000001</v>
      </c>
      <c r="DV200" s="45">
        <f t="shared" si="241"/>
        <v>1587945.52</v>
      </c>
      <c r="DW200" s="45">
        <f t="shared" si="241"/>
        <v>2605036.5649999999</v>
      </c>
      <c r="DX200" s="45">
        <f t="shared" si="241"/>
        <v>1410346.3499999999</v>
      </c>
      <c r="DY200" s="45">
        <f t="shared" si="241"/>
        <v>2422960.105</v>
      </c>
      <c r="DZ200" s="45">
        <f t="shared" si="241"/>
        <v>7714734.5</v>
      </c>
      <c r="EA200" s="45">
        <f t="shared" si="241"/>
        <v>3953447.0699999994</v>
      </c>
      <c r="EB200" s="45">
        <f t="shared" ref="EB200:FX200" si="242">(EB196*EB197)+(EB198*EB199)</f>
        <v>4337001.5799999991</v>
      </c>
      <c r="EC200" s="45">
        <f t="shared" si="242"/>
        <v>2191633.4549999996</v>
      </c>
      <c r="ED200" s="45">
        <f t="shared" si="242"/>
        <v>12286429.975</v>
      </c>
      <c r="EE200" s="45">
        <f t="shared" si="242"/>
        <v>1598010.1449999998</v>
      </c>
      <c r="EF200" s="45">
        <f t="shared" si="242"/>
        <v>11688329.375</v>
      </c>
      <c r="EG200" s="45">
        <f t="shared" si="242"/>
        <v>2050598.82</v>
      </c>
      <c r="EH200" s="45">
        <f t="shared" si="242"/>
        <v>1622917.39</v>
      </c>
      <c r="EI200" s="45">
        <f t="shared" si="242"/>
        <v>127306517.64500001</v>
      </c>
      <c r="EJ200" s="45">
        <f t="shared" si="242"/>
        <v>65815416.784999996</v>
      </c>
      <c r="EK200" s="45">
        <f t="shared" si="242"/>
        <v>4842935.3499999996</v>
      </c>
      <c r="EL200" s="45">
        <f t="shared" si="242"/>
        <v>3621381.395</v>
      </c>
      <c r="EM200" s="45">
        <f t="shared" si="242"/>
        <v>3924344.6850000005</v>
      </c>
      <c r="EN200" s="45">
        <f t="shared" si="242"/>
        <v>8144669.4949999992</v>
      </c>
      <c r="EO200" s="45">
        <f t="shared" si="242"/>
        <v>3441543.58</v>
      </c>
      <c r="EP200" s="45">
        <f t="shared" si="242"/>
        <v>2781143.3049999997</v>
      </c>
      <c r="EQ200" s="45">
        <f t="shared" si="242"/>
        <v>17483071.234999999</v>
      </c>
      <c r="ER200" s="45">
        <f t="shared" si="242"/>
        <v>2816215.41</v>
      </c>
      <c r="ES200" s="45">
        <f t="shared" si="242"/>
        <v>924560.38500000001</v>
      </c>
      <c r="ET200" s="45">
        <f t="shared" si="242"/>
        <v>1444672.24</v>
      </c>
      <c r="EU200" s="45">
        <f t="shared" si="242"/>
        <v>4662351.3199999994</v>
      </c>
      <c r="EV200" s="45">
        <f t="shared" si="242"/>
        <v>491009.47</v>
      </c>
      <c r="EW200" s="45">
        <f t="shared" si="242"/>
        <v>5995837.5249999994</v>
      </c>
      <c r="EX200" s="45">
        <f t="shared" si="242"/>
        <v>1908817.97</v>
      </c>
      <c r="EY200" s="45">
        <f t="shared" si="242"/>
        <v>6604783.0099999998</v>
      </c>
      <c r="EZ200" s="45">
        <f t="shared" si="242"/>
        <v>905158.79499999993</v>
      </c>
      <c r="FA200" s="45">
        <f t="shared" si="242"/>
        <v>22752095.349999998</v>
      </c>
      <c r="FB200" s="45">
        <f t="shared" si="242"/>
        <v>2755771.9950000001</v>
      </c>
      <c r="FC200" s="45">
        <f t="shared" si="242"/>
        <v>18946398.849999998</v>
      </c>
      <c r="FD200" s="45">
        <f t="shared" si="242"/>
        <v>2616976.0049999999</v>
      </c>
      <c r="FE200" s="45">
        <f t="shared" si="242"/>
        <v>817851.6399999999</v>
      </c>
      <c r="FF200" s="45">
        <f t="shared" si="242"/>
        <v>1438702.52</v>
      </c>
      <c r="FG200" s="45">
        <f t="shared" si="242"/>
        <v>871579.11999999988</v>
      </c>
      <c r="FH200" s="45">
        <f t="shared" si="242"/>
        <v>663385.13500000001</v>
      </c>
      <c r="FI200" s="45">
        <f t="shared" si="242"/>
        <v>13442034.859999998</v>
      </c>
      <c r="FJ200" s="45">
        <f t="shared" si="242"/>
        <v>13603499.449999999</v>
      </c>
      <c r="FK200" s="45">
        <f t="shared" si="242"/>
        <v>16192119.285</v>
      </c>
      <c r="FL200" s="45">
        <f t="shared" si="242"/>
        <v>34093070.920000002</v>
      </c>
      <c r="FM200" s="45">
        <f t="shared" si="242"/>
        <v>24792247.16</v>
      </c>
      <c r="FN200" s="45">
        <f t="shared" si="242"/>
        <v>148199750.685</v>
      </c>
      <c r="FO200" s="45">
        <f t="shared" si="242"/>
        <v>8188963.4100000001</v>
      </c>
      <c r="FP200" s="45">
        <f t="shared" si="242"/>
        <v>16764466.190000001</v>
      </c>
      <c r="FQ200" s="45">
        <f t="shared" si="242"/>
        <v>5952557.0549999988</v>
      </c>
      <c r="FR200" s="45">
        <f t="shared" si="242"/>
        <v>1137977.875</v>
      </c>
      <c r="FS200" s="45">
        <f t="shared" si="242"/>
        <v>1377512.89</v>
      </c>
      <c r="FT200" s="46">
        <f t="shared" si="242"/>
        <v>623835.73999999987</v>
      </c>
      <c r="FU200" s="45">
        <f t="shared" si="242"/>
        <v>5762272.2299999995</v>
      </c>
      <c r="FV200" s="45">
        <f t="shared" si="242"/>
        <v>5040682.3250000002</v>
      </c>
      <c r="FW200" s="45">
        <f t="shared" si="242"/>
        <v>1159618.1099999999</v>
      </c>
      <c r="FX200" s="45">
        <f t="shared" si="242"/>
        <v>546975.59499999997</v>
      </c>
      <c r="FY200" s="13"/>
      <c r="FZ200" s="45">
        <f>SUM(C200:FX200)</f>
        <v>6195426770.9300022</v>
      </c>
      <c r="GA200" s="45"/>
      <c r="GB200" s="45"/>
      <c r="GC200" s="45"/>
      <c r="GD200" s="45"/>
      <c r="GE200" s="5"/>
      <c r="GF200" s="5"/>
      <c r="GG200" s="5"/>
      <c r="GH200" s="5"/>
      <c r="GI200" s="5"/>
      <c r="GJ200" s="5"/>
      <c r="GK200" s="5"/>
      <c r="GL200" s="5"/>
      <c r="GM200" s="5"/>
    </row>
    <row r="201" spans="1:195" x14ac:dyDescent="0.2">
      <c r="A201" s="8"/>
      <c r="B201" s="2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19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19"/>
      <c r="FU201" s="5"/>
      <c r="FV201" s="5"/>
      <c r="FW201" s="5"/>
      <c r="FX201" s="5"/>
      <c r="FY201" s="13"/>
      <c r="FZ201" s="45"/>
      <c r="GA201" s="45"/>
      <c r="GB201" s="45"/>
      <c r="GC201" s="45"/>
      <c r="GD201" s="45"/>
      <c r="GE201" s="5"/>
      <c r="GF201" s="5"/>
      <c r="GG201" s="5"/>
      <c r="GH201" s="5"/>
      <c r="GI201" s="5"/>
      <c r="GJ201" s="5"/>
      <c r="GK201" s="5"/>
      <c r="GL201" s="5"/>
      <c r="GM201" s="5"/>
    </row>
    <row r="202" spans="1:195" ht="15.75" x14ac:dyDescent="0.25">
      <c r="A202" s="3" t="s">
        <v>392</v>
      </c>
      <c r="B202" s="43" t="s">
        <v>526</v>
      </c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6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45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  <c r="EC202" s="45"/>
      <c r="ED202" s="45"/>
      <c r="EE202" s="45"/>
      <c r="EF202" s="45"/>
      <c r="EG202" s="45"/>
      <c r="EH202" s="45"/>
      <c r="EI202" s="45"/>
      <c r="EJ202" s="45"/>
      <c r="EK202" s="45"/>
      <c r="EL202" s="45"/>
      <c r="EM202" s="45"/>
      <c r="EN202" s="45"/>
      <c r="EO202" s="45"/>
      <c r="EP202" s="45"/>
      <c r="EQ202" s="45"/>
      <c r="ER202" s="45"/>
      <c r="ES202" s="45"/>
      <c r="ET202" s="45"/>
      <c r="EU202" s="45"/>
      <c r="EV202" s="45"/>
      <c r="EW202" s="45"/>
      <c r="EX202" s="45"/>
      <c r="EY202" s="45"/>
      <c r="EZ202" s="45"/>
      <c r="FA202" s="45"/>
      <c r="FB202" s="45"/>
      <c r="FC202" s="45"/>
      <c r="FD202" s="45"/>
      <c r="FE202" s="45"/>
      <c r="FF202" s="45"/>
      <c r="FG202" s="45"/>
      <c r="FH202" s="45"/>
      <c r="FI202" s="45"/>
      <c r="FJ202" s="45"/>
      <c r="FK202" s="45"/>
      <c r="FL202" s="45"/>
      <c r="FM202" s="45"/>
      <c r="FN202" s="45"/>
      <c r="FO202" s="45"/>
      <c r="FP202" s="45"/>
      <c r="FQ202" s="45"/>
      <c r="FR202" s="45"/>
      <c r="FS202" s="45"/>
      <c r="FT202" s="46"/>
      <c r="FU202" s="45"/>
      <c r="FV202" s="45"/>
      <c r="FW202" s="45"/>
      <c r="FX202" s="45"/>
      <c r="FY202" s="45"/>
      <c r="FZ202" s="45"/>
      <c r="GA202" s="45"/>
      <c r="GB202" s="45"/>
      <c r="GC202" s="45"/>
      <c r="GD202" s="45"/>
      <c r="GE202" s="5"/>
      <c r="GF202" s="5"/>
      <c r="GG202" s="5"/>
      <c r="GH202" s="5"/>
      <c r="GI202" s="5"/>
      <c r="GJ202" s="5"/>
      <c r="GK202" s="5"/>
      <c r="GL202" s="5"/>
      <c r="GM202" s="5"/>
    </row>
    <row r="203" spans="1:195" x14ac:dyDescent="0.2">
      <c r="A203" s="3" t="s">
        <v>527</v>
      </c>
      <c r="B203" s="2" t="s">
        <v>528</v>
      </c>
      <c r="C203" s="45">
        <f t="shared" ref="C203:BN203" si="243">+C124</f>
        <v>44991262.649999999</v>
      </c>
      <c r="D203" s="45">
        <f t="shared" si="243"/>
        <v>293076109.81999999</v>
      </c>
      <c r="E203" s="45">
        <f t="shared" si="243"/>
        <v>56335070.119999997</v>
      </c>
      <c r="F203" s="45">
        <f t="shared" si="243"/>
        <v>121240721.61</v>
      </c>
      <c r="G203" s="45">
        <f t="shared" si="243"/>
        <v>7943234.6399999997</v>
      </c>
      <c r="H203" s="45">
        <f t="shared" si="243"/>
        <v>7781745.8899999997</v>
      </c>
      <c r="I203" s="45">
        <f t="shared" si="243"/>
        <v>74811709.680000007</v>
      </c>
      <c r="J203" s="45">
        <f t="shared" si="243"/>
        <v>14687918</v>
      </c>
      <c r="K203" s="45">
        <f t="shared" si="243"/>
        <v>2984756.48</v>
      </c>
      <c r="L203" s="45">
        <f t="shared" si="243"/>
        <v>20716959.260000002</v>
      </c>
      <c r="M203" s="45">
        <f t="shared" si="243"/>
        <v>11582271.5</v>
      </c>
      <c r="N203" s="45">
        <f t="shared" si="243"/>
        <v>387959058.48000002</v>
      </c>
      <c r="O203" s="45">
        <f t="shared" si="243"/>
        <v>110013587.73999999</v>
      </c>
      <c r="P203" s="45">
        <f t="shared" si="243"/>
        <v>2198883.15</v>
      </c>
      <c r="Q203" s="45">
        <f t="shared" si="243"/>
        <v>284134888.63999999</v>
      </c>
      <c r="R203" s="45">
        <f t="shared" si="243"/>
        <v>3836389.92</v>
      </c>
      <c r="S203" s="45">
        <f t="shared" si="243"/>
        <v>10660165.689999999</v>
      </c>
      <c r="T203" s="45">
        <f t="shared" si="243"/>
        <v>1840898.39</v>
      </c>
      <c r="U203" s="45">
        <f t="shared" si="243"/>
        <v>844419.73</v>
      </c>
      <c r="V203" s="45">
        <f t="shared" si="243"/>
        <v>2673193.04</v>
      </c>
      <c r="W203" s="46">
        <f t="shared" si="243"/>
        <v>751923.22</v>
      </c>
      <c r="X203" s="45">
        <f t="shared" si="243"/>
        <v>753166</v>
      </c>
      <c r="Y203" s="45">
        <f t="shared" si="243"/>
        <v>3894359.95</v>
      </c>
      <c r="Z203" s="45">
        <f t="shared" si="243"/>
        <v>2587929.36</v>
      </c>
      <c r="AA203" s="45">
        <f t="shared" si="243"/>
        <v>208041605.44</v>
      </c>
      <c r="AB203" s="45">
        <f t="shared" si="243"/>
        <v>219004491.94</v>
      </c>
      <c r="AC203" s="45">
        <f t="shared" si="243"/>
        <v>7107479.5700000003</v>
      </c>
      <c r="AD203" s="45">
        <f t="shared" si="243"/>
        <v>8278526.8300000001</v>
      </c>
      <c r="AE203" s="45">
        <f t="shared" si="243"/>
        <v>1499888.86</v>
      </c>
      <c r="AF203" s="45">
        <f t="shared" si="243"/>
        <v>2154748.7799999998</v>
      </c>
      <c r="AG203" s="45">
        <f t="shared" si="243"/>
        <v>7108309.3899999997</v>
      </c>
      <c r="AH203" s="45">
        <f t="shared" si="243"/>
        <v>7463249.9000000004</v>
      </c>
      <c r="AI203" s="45">
        <f t="shared" si="243"/>
        <v>3322485.16</v>
      </c>
      <c r="AJ203" s="45">
        <f t="shared" si="243"/>
        <v>2558285.9</v>
      </c>
      <c r="AK203" s="45">
        <f t="shared" si="243"/>
        <v>2418201.67</v>
      </c>
      <c r="AL203" s="45">
        <f t="shared" si="243"/>
        <v>2710054.28</v>
      </c>
      <c r="AM203" s="45">
        <f t="shared" si="243"/>
        <v>3771608.22</v>
      </c>
      <c r="AN203" s="45">
        <f t="shared" si="243"/>
        <v>3588965.56</v>
      </c>
      <c r="AO203" s="45">
        <f t="shared" si="243"/>
        <v>35484504.649999999</v>
      </c>
      <c r="AP203" s="45">
        <f t="shared" si="243"/>
        <v>600813573.45000005</v>
      </c>
      <c r="AQ203" s="45">
        <f t="shared" si="243"/>
        <v>2809763.16</v>
      </c>
      <c r="AR203" s="45">
        <f t="shared" si="243"/>
        <v>445070616.48000002</v>
      </c>
      <c r="AS203" s="45">
        <f t="shared" si="243"/>
        <v>50652993.75</v>
      </c>
      <c r="AT203" s="45">
        <f t="shared" si="243"/>
        <v>18839078.890000001</v>
      </c>
      <c r="AU203" s="45">
        <f t="shared" si="243"/>
        <v>3419999.49</v>
      </c>
      <c r="AV203" s="45">
        <f t="shared" si="243"/>
        <v>3110591.05</v>
      </c>
      <c r="AW203" s="45">
        <f t="shared" si="243"/>
        <v>2542285.46</v>
      </c>
      <c r="AX203" s="45">
        <f t="shared" si="243"/>
        <v>810169.99</v>
      </c>
      <c r="AY203" s="45">
        <f t="shared" si="243"/>
        <v>4663344.9000000004</v>
      </c>
      <c r="AZ203" s="45">
        <f t="shared" si="243"/>
        <v>78677190.230000004</v>
      </c>
      <c r="BA203" s="45">
        <f t="shared" si="243"/>
        <v>61631116.850000001</v>
      </c>
      <c r="BB203" s="45">
        <f t="shared" si="243"/>
        <v>54044418.909999996</v>
      </c>
      <c r="BC203" s="45">
        <f t="shared" si="243"/>
        <v>218633629.40000001</v>
      </c>
      <c r="BD203" s="45">
        <f t="shared" si="243"/>
        <v>35059432.549999997</v>
      </c>
      <c r="BE203" s="45">
        <f t="shared" si="243"/>
        <v>10966373.470000001</v>
      </c>
      <c r="BF203" s="45">
        <f t="shared" si="243"/>
        <v>167785426.88</v>
      </c>
      <c r="BG203" s="45">
        <f t="shared" si="243"/>
        <v>7333518.1900000004</v>
      </c>
      <c r="BH203" s="45">
        <f t="shared" si="243"/>
        <v>5281462.87</v>
      </c>
      <c r="BI203" s="45">
        <f t="shared" si="243"/>
        <v>2666447.7799999998</v>
      </c>
      <c r="BJ203" s="45">
        <f t="shared" si="243"/>
        <v>43201766.159999996</v>
      </c>
      <c r="BK203" s="45">
        <f t="shared" si="243"/>
        <v>104028886.18000001</v>
      </c>
      <c r="BL203" s="45">
        <f t="shared" si="243"/>
        <v>2165118.04</v>
      </c>
      <c r="BM203" s="45">
        <f t="shared" si="243"/>
        <v>2945756</v>
      </c>
      <c r="BN203" s="45">
        <f t="shared" si="243"/>
        <v>25860958.239999998</v>
      </c>
      <c r="BO203" s="45">
        <f t="shared" ref="BO203:DZ203" si="244">+BO124</f>
        <v>11320927.84</v>
      </c>
      <c r="BP203" s="45">
        <f t="shared" si="244"/>
        <v>2438444.77</v>
      </c>
      <c r="BQ203" s="45">
        <f t="shared" si="244"/>
        <v>43608299</v>
      </c>
      <c r="BR203" s="45">
        <f t="shared" si="244"/>
        <v>33443362.52</v>
      </c>
      <c r="BS203" s="45">
        <f t="shared" si="244"/>
        <v>8282408.0999999996</v>
      </c>
      <c r="BT203" s="45">
        <f t="shared" si="244"/>
        <v>3660604.99</v>
      </c>
      <c r="BU203" s="45">
        <f t="shared" si="244"/>
        <v>3972018.93</v>
      </c>
      <c r="BV203" s="45">
        <f t="shared" si="244"/>
        <v>9451175.8599999994</v>
      </c>
      <c r="BW203" s="45">
        <f t="shared" si="244"/>
        <v>13824588.630000001</v>
      </c>
      <c r="BX203" s="45">
        <f t="shared" si="244"/>
        <v>1224583.4099999999</v>
      </c>
      <c r="BY203" s="45">
        <f t="shared" si="244"/>
        <v>4099436.51</v>
      </c>
      <c r="BZ203" s="45">
        <f t="shared" si="244"/>
        <v>2374373.08</v>
      </c>
      <c r="CA203" s="45">
        <f t="shared" si="244"/>
        <v>2408853.86</v>
      </c>
      <c r="CB203" s="45">
        <f t="shared" si="244"/>
        <v>597908470.08000004</v>
      </c>
      <c r="CC203" s="45">
        <f t="shared" si="244"/>
        <v>2037854.52</v>
      </c>
      <c r="CD203" s="45">
        <f t="shared" si="244"/>
        <v>1046718.05</v>
      </c>
      <c r="CE203" s="45">
        <f t="shared" si="244"/>
        <v>2038094.43</v>
      </c>
      <c r="CF203" s="45">
        <f t="shared" si="244"/>
        <v>1526080.2</v>
      </c>
      <c r="CG203" s="45">
        <f t="shared" si="244"/>
        <v>2042236.93</v>
      </c>
      <c r="CH203" s="45">
        <f t="shared" si="244"/>
        <v>1667811.78</v>
      </c>
      <c r="CI203" s="45">
        <f t="shared" si="244"/>
        <v>5463148.4900000002</v>
      </c>
      <c r="CJ203" s="45">
        <f t="shared" si="244"/>
        <v>8128194.9500000002</v>
      </c>
      <c r="CK203" s="45">
        <f t="shared" si="244"/>
        <v>35851639.219999999</v>
      </c>
      <c r="CL203" s="45">
        <f t="shared" si="244"/>
        <v>10364940.93</v>
      </c>
      <c r="CM203" s="45">
        <f t="shared" si="244"/>
        <v>6196012.8499999996</v>
      </c>
      <c r="CN203" s="45">
        <f t="shared" si="244"/>
        <v>195700942.83000001</v>
      </c>
      <c r="CO203" s="45">
        <f t="shared" si="244"/>
        <v>107269067.63</v>
      </c>
      <c r="CP203" s="45">
        <f t="shared" si="244"/>
        <v>8619392.2799999993</v>
      </c>
      <c r="CQ203" s="45">
        <f t="shared" si="244"/>
        <v>9611643.4299999997</v>
      </c>
      <c r="CR203" s="45">
        <f t="shared" si="244"/>
        <v>2291534.4500000002</v>
      </c>
      <c r="CS203" s="45">
        <f t="shared" si="244"/>
        <v>3304243.72</v>
      </c>
      <c r="CT203" s="45">
        <f t="shared" si="244"/>
        <v>1331158.08</v>
      </c>
      <c r="CU203" s="45">
        <f t="shared" si="244"/>
        <v>285123.46999999997</v>
      </c>
      <c r="CV203" s="45">
        <f t="shared" si="244"/>
        <v>735419.32</v>
      </c>
      <c r="CW203" s="45">
        <f t="shared" si="244"/>
        <v>2056323.97</v>
      </c>
      <c r="CX203" s="45">
        <f t="shared" si="244"/>
        <v>3806722.78</v>
      </c>
      <c r="CY203" s="45">
        <f t="shared" si="244"/>
        <v>549936.4</v>
      </c>
      <c r="CZ203" s="45">
        <f t="shared" si="244"/>
        <v>15932776.77</v>
      </c>
      <c r="DA203" s="45">
        <f t="shared" si="244"/>
        <v>2319475.7400000002</v>
      </c>
      <c r="DB203" s="45">
        <f t="shared" si="244"/>
        <v>3111142.23</v>
      </c>
      <c r="DC203" s="45">
        <f t="shared" si="244"/>
        <v>2275118.2000000002</v>
      </c>
      <c r="DD203" s="45">
        <f t="shared" si="244"/>
        <v>1809474.45</v>
      </c>
      <c r="DE203" s="45">
        <f t="shared" si="244"/>
        <v>3756864.98</v>
      </c>
      <c r="DF203" s="45">
        <f t="shared" si="244"/>
        <v>149529086.63</v>
      </c>
      <c r="DG203" s="45">
        <f t="shared" si="244"/>
        <v>1290325.53</v>
      </c>
      <c r="DH203" s="45">
        <f t="shared" si="244"/>
        <v>15267505.1</v>
      </c>
      <c r="DI203" s="45">
        <f t="shared" si="244"/>
        <v>19146000.559999999</v>
      </c>
      <c r="DJ203" s="45">
        <f t="shared" si="244"/>
        <v>5583372.5700000003</v>
      </c>
      <c r="DK203" s="45">
        <f t="shared" si="244"/>
        <v>3471536.87</v>
      </c>
      <c r="DL203" s="45">
        <f t="shared" si="244"/>
        <v>43592547.799999997</v>
      </c>
      <c r="DM203" s="45">
        <f t="shared" si="244"/>
        <v>3155165.59</v>
      </c>
      <c r="DN203" s="45">
        <f t="shared" si="244"/>
        <v>11185417.619999999</v>
      </c>
      <c r="DO203" s="45">
        <f t="shared" si="244"/>
        <v>21610090.449999999</v>
      </c>
      <c r="DP203" s="45">
        <f t="shared" si="244"/>
        <v>2478894.77</v>
      </c>
      <c r="DQ203" s="45">
        <f t="shared" si="244"/>
        <v>4184373.35</v>
      </c>
      <c r="DR203" s="45">
        <f t="shared" si="244"/>
        <v>9697590.6300000008</v>
      </c>
      <c r="DS203" s="45">
        <f t="shared" si="244"/>
        <v>6219935.5199999996</v>
      </c>
      <c r="DT203" s="45">
        <f t="shared" si="244"/>
        <v>2003750.96</v>
      </c>
      <c r="DU203" s="45">
        <f t="shared" si="244"/>
        <v>3542088.3</v>
      </c>
      <c r="DV203" s="45">
        <f t="shared" si="244"/>
        <v>2477398.38</v>
      </c>
      <c r="DW203" s="45">
        <f t="shared" si="244"/>
        <v>3272562.32</v>
      </c>
      <c r="DX203" s="45">
        <f t="shared" si="244"/>
        <v>2627307.1</v>
      </c>
      <c r="DY203" s="45">
        <f t="shared" si="244"/>
        <v>3484459.93</v>
      </c>
      <c r="DZ203" s="45">
        <f t="shared" si="244"/>
        <v>8231898.9299999997</v>
      </c>
      <c r="EA203" s="45">
        <f t="shared" ref="EA203:FX203" si="245">+EA124</f>
        <v>4541233.3499999996</v>
      </c>
      <c r="EB203" s="45">
        <f t="shared" si="245"/>
        <v>4595541.37</v>
      </c>
      <c r="EC203" s="45">
        <f t="shared" si="245"/>
        <v>2806669.03</v>
      </c>
      <c r="ED203" s="45">
        <f t="shared" si="245"/>
        <v>16629136.49</v>
      </c>
      <c r="EE203" s="45">
        <f t="shared" si="245"/>
        <v>2352309.73</v>
      </c>
      <c r="EF203" s="45">
        <f t="shared" si="245"/>
        <v>11298798.130000001</v>
      </c>
      <c r="EG203" s="45">
        <f t="shared" si="245"/>
        <v>2616977.2200000002</v>
      </c>
      <c r="EH203" s="45">
        <f t="shared" si="245"/>
        <v>2381869.33</v>
      </c>
      <c r="EI203" s="45">
        <f t="shared" si="245"/>
        <v>120858830.75</v>
      </c>
      <c r="EJ203" s="45">
        <f t="shared" si="245"/>
        <v>61884533.520000003</v>
      </c>
      <c r="EK203" s="45">
        <f t="shared" si="245"/>
        <v>5112470.6900000004</v>
      </c>
      <c r="EL203" s="45">
        <f t="shared" si="245"/>
        <v>3869272.13</v>
      </c>
      <c r="EM203" s="45">
        <f t="shared" si="245"/>
        <v>4218818.41</v>
      </c>
      <c r="EN203" s="45">
        <f t="shared" si="245"/>
        <v>7484030.9500000002</v>
      </c>
      <c r="EO203" s="45">
        <f t="shared" si="245"/>
        <v>3713896.47</v>
      </c>
      <c r="EP203" s="45">
        <f t="shared" si="245"/>
        <v>3689112.72</v>
      </c>
      <c r="EQ203" s="45">
        <f t="shared" si="245"/>
        <v>18081437.940000001</v>
      </c>
      <c r="ER203" s="45">
        <f t="shared" si="245"/>
        <v>3711995.57</v>
      </c>
      <c r="ES203" s="45">
        <f t="shared" si="245"/>
        <v>1661599.32</v>
      </c>
      <c r="ET203" s="45">
        <f t="shared" si="245"/>
        <v>2583885.98</v>
      </c>
      <c r="EU203" s="45">
        <f t="shared" si="245"/>
        <v>4815075.71</v>
      </c>
      <c r="EV203" s="45">
        <f t="shared" si="245"/>
        <v>1043567.46</v>
      </c>
      <c r="EW203" s="45">
        <f t="shared" si="245"/>
        <v>8354029.75</v>
      </c>
      <c r="EX203" s="45">
        <f t="shared" si="245"/>
        <v>2931547.1</v>
      </c>
      <c r="EY203" s="45">
        <f t="shared" si="245"/>
        <v>1801236.25</v>
      </c>
      <c r="EZ203" s="45">
        <f t="shared" si="245"/>
        <v>1661420.5</v>
      </c>
      <c r="FA203" s="45">
        <f t="shared" si="245"/>
        <v>24138191.5</v>
      </c>
      <c r="FB203" s="45">
        <f t="shared" si="245"/>
        <v>3410007.74</v>
      </c>
      <c r="FC203" s="45">
        <f t="shared" si="245"/>
        <v>18519957.91</v>
      </c>
      <c r="FD203" s="45">
        <f t="shared" si="245"/>
        <v>3310488.66</v>
      </c>
      <c r="FE203" s="45">
        <f t="shared" si="245"/>
        <v>1543478.41</v>
      </c>
      <c r="FF203" s="45">
        <f t="shared" si="245"/>
        <v>2357973.44</v>
      </c>
      <c r="FG203" s="45">
        <f t="shared" si="245"/>
        <v>1660381.25</v>
      </c>
      <c r="FH203" s="45">
        <f t="shared" si="245"/>
        <v>1289065.68</v>
      </c>
      <c r="FI203" s="45">
        <f t="shared" si="245"/>
        <v>13288998.289999999</v>
      </c>
      <c r="FJ203" s="45">
        <f t="shared" si="245"/>
        <v>13360444.26</v>
      </c>
      <c r="FK203" s="45">
        <f t="shared" si="245"/>
        <v>15843495.630000001</v>
      </c>
      <c r="FL203" s="45">
        <f t="shared" si="245"/>
        <v>32224766.440000001</v>
      </c>
      <c r="FM203" s="45">
        <f t="shared" si="245"/>
        <v>23648028.140000001</v>
      </c>
      <c r="FN203" s="45">
        <f t="shared" si="245"/>
        <v>140838599.84</v>
      </c>
      <c r="FO203" s="45">
        <f t="shared" si="245"/>
        <v>8358471.5999999996</v>
      </c>
      <c r="FP203" s="45">
        <f t="shared" si="245"/>
        <v>16584806.199999999</v>
      </c>
      <c r="FQ203" s="45">
        <f t="shared" si="245"/>
        <v>6307071.3600000003</v>
      </c>
      <c r="FR203" s="45">
        <f t="shared" si="245"/>
        <v>2035748.76</v>
      </c>
      <c r="FS203" s="45">
        <f t="shared" si="245"/>
        <v>2315094.9500000002</v>
      </c>
      <c r="FT203" s="46">
        <f t="shared" si="245"/>
        <v>1257305.26</v>
      </c>
      <c r="FU203" s="45">
        <f t="shared" si="245"/>
        <v>6263117.4100000001</v>
      </c>
      <c r="FV203" s="45">
        <f t="shared" si="245"/>
        <v>5373190.4000000004</v>
      </c>
      <c r="FW203" s="45">
        <f t="shared" si="245"/>
        <v>2061672.14</v>
      </c>
      <c r="FX203" s="45">
        <f t="shared" si="245"/>
        <v>1161478.03</v>
      </c>
      <c r="FY203" s="5"/>
      <c r="FZ203" s="45">
        <f>SUM(C203:FX203)</f>
        <v>6088876026.2200003</v>
      </c>
      <c r="GA203" s="45"/>
      <c r="GB203" s="45"/>
      <c r="GC203" s="45"/>
      <c r="GD203" s="45"/>
      <c r="GE203" s="5"/>
      <c r="GF203" s="5"/>
      <c r="GG203" s="5"/>
      <c r="GH203" s="5"/>
      <c r="GI203" s="5"/>
      <c r="GJ203" s="5"/>
      <c r="GK203" s="5"/>
      <c r="GL203" s="5"/>
      <c r="GM203" s="5"/>
    </row>
    <row r="204" spans="1:195" x14ac:dyDescent="0.2">
      <c r="A204" s="3" t="s">
        <v>529</v>
      </c>
      <c r="B204" s="2" t="s">
        <v>530</v>
      </c>
      <c r="C204" s="45">
        <f t="shared" ref="C204:BN204" si="246">+C159</f>
        <v>5022488.47</v>
      </c>
      <c r="D204" s="45">
        <f t="shared" si="246"/>
        <v>13077351.52</v>
      </c>
      <c r="E204" s="45">
        <f t="shared" si="246"/>
        <v>7928848.3799999999</v>
      </c>
      <c r="F204" s="45">
        <f t="shared" si="246"/>
        <v>4809902.91</v>
      </c>
      <c r="G204" s="45">
        <f t="shared" si="246"/>
        <v>271770.12</v>
      </c>
      <c r="H204" s="45">
        <f t="shared" si="246"/>
        <v>183776.13</v>
      </c>
      <c r="I204" s="45">
        <f t="shared" si="246"/>
        <v>9052730.9399999995</v>
      </c>
      <c r="J204" s="45">
        <f t="shared" si="246"/>
        <v>1358165.13</v>
      </c>
      <c r="K204" s="45">
        <f t="shared" si="246"/>
        <v>176124.82</v>
      </c>
      <c r="L204" s="45">
        <f t="shared" si="246"/>
        <v>1505794.26</v>
      </c>
      <c r="M204" s="45">
        <f t="shared" si="246"/>
        <v>1904274.3</v>
      </c>
      <c r="N204" s="45">
        <f t="shared" si="246"/>
        <v>10326677.109999999</v>
      </c>
      <c r="O204" s="45">
        <f t="shared" si="246"/>
        <v>2451670.46</v>
      </c>
      <c r="P204" s="45">
        <f t="shared" si="246"/>
        <v>136333.51999999999</v>
      </c>
      <c r="Q204" s="45">
        <f t="shared" si="246"/>
        <v>27559132.940000001</v>
      </c>
      <c r="R204" s="45">
        <f t="shared" si="246"/>
        <v>213676.22</v>
      </c>
      <c r="S204" s="45">
        <f t="shared" si="246"/>
        <v>519851.67</v>
      </c>
      <c r="T204" s="45">
        <f t="shared" si="246"/>
        <v>73011.899999999994</v>
      </c>
      <c r="U204" s="45">
        <f t="shared" si="246"/>
        <v>40818.589999999997</v>
      </c>
      <c r="V204" s="45">
        <f t="shared" si="246"/>
        <v>164953.62</v>
      </c>
      <c r="W204" s="46">
        <f t="shared" si="246"/>
        <v>109452.49</v>
      </c>
      <c r="X204" s="45">
        <f t="shared" si="246"/>
        <v>34344.370000000003</v>
      </c>
      <c r="Y204" s="45">
        <f t="shared" si="246"/>
        <v>380100.52</v>
      </c>
      <c r="Z204" s="45">
        <f t="shared" si="246"/>
        <v>163945.38</v>
      </c>
      <c r="AA204" s="45">
        <f t="shared" si="246"/>
        <v>8340498.9100000001</v>
      </c>
      <c r="AB204" s="45">
        <f t="shared" si="246"/>
        <v>4689854.84</v>
      </c>
      <c r="AC204" s="45">
        <f t="shared" si="246"/>
        <v>264326.98</v>
      </c>
      <c r="AD204" s="45">
        <f t="shared" si="246"/>
        <v>312221.3</v>
      </c>
      <c r="AE204" s="45">
        <f t="shared" si="246"/>
        <v>56957.8</v>
      </c>
      <c r="AF204" s="45">
        <f t="shared" si="246"/>
        <v>101814.73</v>
      </c>
      <c r="AG204" s="45">
        <f t="shared" si="246"/>
        <v>205313.41</v>
      </c>
      <c r="AH204" s="45">
        <f t="shared" si="246"/>
        <v>459784.93</v>
      </c>
      <c r="AI204" s="45">
        <f t="shared" si="246"/>
        <v>154817.65</v>
      </c>
      <c r="AJ204" s="45">
        <f t="shared" si="246"/>
        <v>179337.3</v>
      </c>
      <c r="AK204" s="45">
        <f t="shared" si="246"/>
        <v>207548.06</v>
      </c>
      <c r="AL204" s="45">
        <f t="shared" si="246"/>
        <v>226150.76</v>
      </c>
      <c r="AM204" s="45">
        <f t="shared" si="246"/>
        <v>309358.52</v>
      </c>
      <c r="AN204" s="45">
        <f t="shared" si="246"/>
        <v>147972.01</v>
      </c>
      <c r="AO204" s="45">
        <f t="shared" si="246"/>
        <v>1677673</v>
      </c>
      <c r="AP204" s="45">
        <f t="shared" si="246"/>
        <v>65510953.299999997</v>
      </c>
      <c r="AQ204" s="45">
        <f t="shared" si="246"/>
        <v>111581.96</v>
      </c>
      <c r="AR204" s="45">
        <f t="shared" si="246"/>
        <v>5784944.2199999997</v>
      </c>
      <c r="AS204" s="45">
        <f t="shared" si="246"/>
        <v>2019118.41</v>
      </c>
      <c r="AT204" s="45">
        <f t="shared" si="246"/>
        <v>342459.8</v>
      </c>
      <c r="AU204" s="45">
        <f t="shared" si="246"/>
        <v>120535.36</v>
      </c>
      <c r="AV204" s="45">
        <f t="shared" si="246"/>
        <v>131691.09</v>
      </c>
      <c r="AW204" s="45">
        <f t="shared" si="246"/>
        <v>45669.8</v>
      </c>
      <c r="AX204" s="45">
        <f t="shared" si="246"/>
        <v>22360.69</v>
      </c>
      <c r="AY204" s="45">
        <f t="shared" si="246"/>
        <v>209591.73</v>
      </c>
      <c r="AZ204" s="45">
        <f t="shared" si="246"/>
        <v>7779116.7400000002</v>
      </c>
      <c r="BA204" s="45">
        <f t="shared" si="246"/>
        <v>2296518.12</v>
      </c>
      <c r="BB204" s="45">
        <f t="shared" si="246"/>
        <v>2162605.0099999998</v>
      </c>
      <c r="BC204" s="45">
        <f t="shared" si="246"/>
        <v>13780444.91</v>
      </c>
      <c r="BD204" s="45">
        <f t="shared" si="246"/>
        <v>563622.01</v>
      </c>
      <c r="BE204" s="45">
        <f t="shared" si="246"/>
        <v>350387.31</v>
      </c>
      <c r="BF204" s="45">
        <f t="shared" si="246"/>
        <v>2169529.02</v>
      </c>
      <c r="BG204" s="45">
        <f t="shared" si="246"/>
        <v>515849.85</v>
      </c>
      <c r="BH204" s="45">
        <f t="shared" si="246"/>
        <v>144857.24</v>
      </c>
      <c r="BI204" s="45">
        <f t="shared" si="246"/>
        <v>184578.49</v>
      </c>
      <c r="BJ204" s="45">
        <f t="shared" si="246"/>
        <v>412704.31</v>
      </c>
      <c r="BK204" s="45">
        <f t="shared" si="246"/>
        <v>3826341.49</v>
      </c>
      <c r="BL204" s="45">
        <f t="shared" si="246"/>
        <v>126441.87</v>
      </c>
      <c r="BM204" s="45">
        <f t="shared" si="246"/>
        <v>201322.56</v>
      </c>
      <c r="BN204" s="45">
        <f t="shared" si="246"/>
        <v>1454055.07</v>
      </c>
      <c r="BO204" s="45">
        <f t="shared" ref="BO204:DZ204" si="247">+BO159</f>
        <v>588915.73</v>
      </c>
      <c r="BP204" s="45">
        <f t="shared" si="247"/>
        <v>123699.53</v>
      </c>
      <c r="BQ204" s="45">
        <f t="shared" si="247"/>
        <v>1859776.22</v>
      </c>
      <c r="BR204" s="45">
        <f t="shared" si="247"/>
        <v>1760951.55</v>
      </c>
      <c r="BS204" s="45">
        <f t="shared" si="247"/>
        <v>379317.48</v>
      </c>
      <c r="BT204" s="45">
        <f t="shared" si="247"/>
        <v>101515.54</v>
      </c>
      <c r="BU204" s="45">
        <f t="shared" si="247"/>
        <v>129747.82</v>
      </c>
      <c r="BV204" s="45">
        <f t="shared" si="247"/>
        <v>300579.13</v>
      </c>
      <c r="BW204" s="45">
        <f t="shared" si="247"/>
        <v>380654.33</v>
      </c>
      <c r="BX204" s="45">
        <f t="shared" si="247"/>
        <v>26350.98</v>
      </c>
      <c r="BY204" s="45">
        <f t="shared" si="247"/>
        <v>456801.03</v>
      </c>
      <c r="BZ204" s="45">
        <f t="shared" si="247"/>
        <v>122244.95</v>
      </c>
      <c r="CA204" s="45">
        <f t="shared" si="247"/>
        <v>128855.56</v>
      </c>
      <c r="CB204" s="45">
        <f t="shared" si="247"/>
        <v>19941137.949999999</v>
      </c>
      <c r="CC204" s="45">
        <f t="shared" si="247"/>
        <v>85083.79</v>
      </c>
      <c r="CD204" s="45">
        <f t="shared" si="247"/>
        <v>40166.74</v>
      </c>
      <c r="CE204" s="45">
        <f t="shared" si="247"/>
        <v>90692.1</v>
      </c>
      <c r="CF204" s="45">
        <f t="shared" si="247"/>
        <v>56942.11</v>
      </c>
      <c r="CG204" s="45">
        <f t="shared" si="247"/>
        <v>73163.63</v>
      </c>
      <c r="CH204" s="45">
        <f t="shared" si="247"/>
        <v>117426.75</v>
      </c>
      <c r="CI204" s="45">
        <f t="shared" si="247"/>
        <v>254809.86</v>
      </c>
      <c r="CJ204" s="45">
        <f t="shared" si="247"/>
        <v>716527.94</v>
      </c>
      <c r="CK204" s="45">
        <f t="shared" si="247"/>
        <v>1111343.8600000001</v>
      </c>
      <c r="CL204" s="45">
        <f t="shared" si="247"/>
        <v>251258.86</v>
      </c>
      <c r="CM204" s="45">
        <f t="shared" si="247"/>
        <v>293859.11</v>
      </c>
      <c r="CN204" s="45">
        <f t="shared" si="247"/>
        <v>5981839.6100000003</v>
      </c>
      <c r="CO204" s="45">
        <f t="shared" si="247"/>
        <v>4061613.57</v>
      </c>
      <c r="CP204" s="45">
        <f t="shared" si="247"/>
        <v>357729.32</v>
      </c>
      <c r="CQ204" s="45">
        <f t="shared" si="247"/>
        <v>651747.19999999995</v>
      </c>
      <c r="CR204" s="45">
        <f t="shared" si="247"/>
        <v>101786.48</v>
      </c>
      <c r="CS204" s="45">
        <f t="shared" si="247"/>
        <v>122206.47</v>
      </c>
      <c r="CT204" s="45">
        <f t="shared" si="247"/>
        <v>40523.25</v>
      </c>
      <c r="CU204" s="45">
        <f t="shared" si="247"/>
        <v>66553.62</v>
      </c>
      <c r="CV204" s="45">
        <f t="shared" si="247"/>
        <v>31025.5</v>
      </c>
      <c r="CW204" s="45">
        <f t="shared" si="247"/>
        <v>90740.6</v>
      </c>
      <c r="CX204" s="45">
        <f t="shared" si="247"/>
        <v>166156.42000000001</v>
      </c>
      <c r="CY204" s="45">
        <f t="shared" si="247"/>
        <v>47541.1</v>
      </c>
      <c r="CZ204" s="45">
        <f t="shared" si="247"/>
        <v>817843.66</v>
      </c>
      <c r="DA204" s="45">
        <f t="shared" si="247"/>
        <v>71267.17</v>
      </c>
      <c r="DB204" s="45">
        <f t="shared" si="247"/>
        <v>68916.45</v>
      </c>
      <c r="DC204" s="45">
        <f t="shared" si="247"/>
        <v>58470.91</v>
      </c>
      <c r="DD204" s="45">
        <f t="shared" si="247"/>
        <v>74564</v>
      </c>
      <c r="DE204" s="45">
        <f t="shared" si="247"/>
        <v>115187.13</v>
      </c>
      <c r="DF204" s="45">
        <f t="shared" si="247"/>
        <v>6607435.7800000003</v>
      </c>
      <c r="DG204" s="45">
        <f t="shared" si="247"/>
        <v>57179.72</v>
      </c>
      <c r="DH204" s="45">
        <f t="shared" si="247"/>
        <v>655798.63</v>
      </c>
      <c r="DI204" s="45">
        <f t="shared" si="247"/>
        <v>1411323.92</v>
      </c>
      <c r="DJ204" s="45">
        <f t="shared" si="247"/>
        <v>237947.39</v>
      </c>
      <c r="DK204" s="45">
        <f t="shared" si="247"/>
        <v>169994.38</v>
      </c>
      <c r="DL204" s="45">
        <f t="shared" si="247"/>
        <v>2740040.88</v>
      </c>
      <c r="DM204" s="45">
        <f t="shared" si="247"/>
        <v>133529.94</v>
      </c>
      <c r="DN204" s="45">
        <f t="shared" si="247"/>
        <v>599129.68000000005</v>
      </c>
      <c r="DO204" s="45">
        <f t="shared" si="247"/>
        <v>1911150.93</v>
      </c>
      <c r="DP204" s="45">
        <f t="shared" si="247"/>
        <v>78477.570000000007</v>
      </c>
      <c r="DQ204" s="45">
        <f t="shared" si="247"/>
        <v>195260.86</v>
      </c>
      <c r="DR204" s="45">
        <f t="shared" si="247"/>
        <v>1088605.6299999999</v>
      </c>
      <c r="DS204" s="45">
        <f t="shared" si="247"/>
        <v>703262.6</v>
      </c>
      <c r="DT204" s="45">
        <f t="shared" si="247"/>
        <v>132223.73000000001</v>
      </c>
      <c r="DU204" s="45">
        <f t="shared" si="247"/>
        <v>154006.85</v>
      </c>
      <c r="DV204" s="45">
        <f t="shared" si="247"/>
        <v>121820.94</v>
      </c>
      <c r="DW204" s="45">
        <f t="shared" si="247"/>
        <v>139939.29999999999</v>
      </c>
      <c r="DX204" s="45">
        <f t="shared" si="247"/>
        <v>69394.27</v>
      </c>
      <c r="DY204" s="45">
        <f t="shared" si="247"/>
        <v>94650.25</v>
      </c>
      <c r="DZ204" s="45">
        <f t="shared" si="247"/>
        <v>252615.4</v>
      </c>
      <c r="EA204" s="45">
        <f t="shared" ref="EA204:FU204" si="248">+EA159</f>
        <v>218040.74</v>
      </c>
      <c r="EB204" s="45">
        <f t="shared" si="248"/>
        <v>195176.09</v>
      </c>
      <c r="EC204" s="45">
        <f t="shared" si="248"/>
        <v>105959.64</v>
      </c>
      <c r="ED204" s="45">
        <f t="shared" si="248"/>
        <v>115136.44</v>
      </c>
      <c r="EE204" s="45">
        <f t="shared" si="248"/>
        <v>142816.41</v>
      </c>
      <c r="EF204" s="45">
        <f t="shared" si="248"/>
        <v>927725.12</v>
      </c>
      <c r="EG204" s="45">
        <f t="shared" si="248"/>
        <v>176903.09</v>
      </c>
      <c r="EH204" s="45">
        <f t="shared" si="248"/>
        <v>112145.42</v>
      </c>
      <c r="EI204" s="45">
        <f t="shared" si="248"/>
        <v>11784327.890000001</v>
      </c>
      <c r="EJ204" s="45">
        <f t="shared" si="248"/>
        <v>2582340.36</v>
      </c>
      <c r="EK204" s="45">
        <f t="shared" si="248"/>
        <v>172043.7</v>
      </c>
      <c r="EL204" s="45">
        <f t="shared" si="248"/>
        <v>118541.81</v>
      </c>
      <c r="EM204" s="45">
        <f t="shared" si="248"/>
        <v>282437.02</v>
      </c>
      <c r="EN204" s="45">
        <f t="shared" si="248"/>
        <v>724553.17</v>
      </c>
      <c r="EO204" s="45">
        <f t="shared" si="248"/>
        <v>114412.49</v>
      </c>
      <c r="EP204" s="45">
        <f t="shared" si="248"/>
        <v>128995.22</v>
      </c>
      <c r="EQ204" s="45">
        <f t="shared" si="248"/>
        <v>299132.07</v>
      </c>
      <c r="ER204" s="45">
        <f t="shared" si="248"/>
        <v>130303.44</v>
      </c>
      <c r="ES204" s="45">
        <f t="shared" si="248"/>
        <v>133249.81</v>
      </c>
      <c r="ET204" s="45">
        <f t="shared" si="248"/>
        <v>151349.51999999999</v>
      </c>
      <c r="EU204" s="45">
        <f t="shared" si="248"/>
        <v>816043.82</v>
      </c>
      <c r="EV204" s="45">
        <f t="shared" si="248"/>
        <v>47579.06</v>
      </c>
      <c r="EW204" s="45">
        <f t="shared" si="248"/>
        <v>201494.83</v>
      </c>
      <c r="EX204" s="45">
        <f t="shared" si="248"/>
        <v>158839.89000000001</v>
      </c>
      <c r="EY204" s="45">
        <f t="shared" si="248"/>
        <v>398159.32</v>
      </c>
      <c r="EZ204" s="45">
        <f t="shared" si="248"/>
        <v>75441.91</v>
      </c>
      <c r="FA204" s="45">
        <f t="shared" si="248"/>
        <v>860614.8</v>
      </c>
      <c r="FB204" s="45">
        <f t="shared" si="248"/>
        <v>206428.74</v>
      </c>
      <c r="FC204" s="45">
        <f t="shared" si="248"/>
        <v>638446.18999999994</v>
      </c>
      <c r="FD204" s="45">
        <f t="shared" si="248"/>
        <v>120072.47</v>
      </c>
      <c r="FE204" s="45">
        <f t="shared" si="248"/>
        <v>72160.429999999993</v>
      </c>
      <c r="FF204" s="45">
        <f t="shared" si="248"/>
        <v>85855.67</v>
      </c>
      <c r="FG204" s="45">
        <f t="shared" si="248"/>
        <v>63970.17</v>
      </c>
      <c r="FH204" s="45">
        <f t="shared" si="248"/>
        <v>40020.49</v>
      </c>
      <c r="FI204" s="45">
        <f t="shared" si="248"/>
        <v>767118.57</v>
      </c>
      <c r="FJ204" s="45">
        <f t="shared" si="248"/>
        <v>448699.86</v>
      </c>
      <c r="FK204" s="45">
        <f t="shared" si="248"/>
        <v>789852.18</v>
      </c>
      <c r="FL204" s="45">
        <f t="shared" si="248"/>
        <v>529838.13</v>
      </c>
      <c r="FM204" s="45">
        <f t="shared" si="248"/>
        <v>685866.84</v>
      </c>
      <c r="FN204" s="45">
        <f t="shared" si="248"/>
        <v>12312886.08</v>
      </c>
      <c r="FO204" s="45">
        <f t="shared" si="248"/>
        <v>364779.12</v>
      </c>
      <c r="FP204" s="45">
        <f t="shared" si="248"/>
        <v>1401135.97</v>
      </c>
      <c r="FQ204" s="45">
        <f t="shared" si="248"/>
        <v>344475.84</v>
      </c>
      <c r="FR204" s="45">
        <f t="shared" si="248"/>
        <v>65197.36</v>
      </c>
      <c r="FS204" s="45">
        <f t="shared" si="248"/>
        <v>31603.68</v>
      </c>
      <c r="FT204" s="46">
        <f t="shared" si="248"/>
        <v>57390.87</v>
      </c>
      <c r="FU204" s="45">
        <f t="shared" si="248"/>
        <v>511706.34</v>
      </c>
      <c r="FV204" s="45">
        <f>+FV159</f>
        <v>299142.73</v>
      </c>
      <c r="FW204" s="45">
        <f>+FW159</f>
        <v>100297.56</v>
      </c>
      <c r="FX204" s="45">
        <f>+FX159</f>
        <v>19014.650000000001</v>
      </c>
      <c r="FY204" s="45"/>
      <c r="FZ204" s="45">
        <f>SUM(C204:FX204)</f>
        <v>316067153.01000011</v>
      </c>
      <c r="GA204" s="45"/>
      <c r="GB204" s="45"/>
      <c r="GC204" s="45"/>
      <c r="GD204" s="45"/>
      <c r="GE204" s="5"/>
      <c r="GF204" s="5"/>
      <c r="GG204" s="5"/>
      <c r="GH204" s="5"/>
      <c r="GI204" s="5"/>
      <c r="GJ204" s="5"/>
      <c r="GK204" s="5"/>
      <c r="GL204" s="5"/>
      <c r="GM204" s="5"/>
    </row>
    <row r="205" spans="1:195" x14ac:dyDescent="0.2">
      <c r="A205" s="3" t="s">
        <v>531</v>
      </c>
      <c r="B205" s="2" t="s">
        <v>532</v>
      </c>
      <c r="C205" s="45">
        <f t="shared" ref="C205:BN205" si="249">+C203+C204</f>
        <v>50013751.119999997</v>
      </c>
      <c r="D205" s="45">
        <f t="shared" si="249"/>
        <v>306153461.33999997</v>
      </c>
      <c r="E205" s="45">
        <f t="shared" si="249"/>
        <v>64263918.5</v>
      </c>
      <c r="F205" s="45">
        <f t="shared" si="249"/>
        <v>126050624.52</v>
      </c>
      <c r="G205" s="45">
        <f t="shared" si="249"/>
        <v>8215004.7599999998</v>
      </c>
      <c r="H205" s="45">
        <f t="shared" si="249"/>
        <v>7965522.0199999996</v>
      </c>
      <c r="I205" s="45">
        <f t="shared" si="249"/>
        <v>83864440.620000005</v>
      </c>
      <c r="J205" s="45">
        <f t="shared" si="249"/>
        <v>16046083.129999999</v>
      </c>
      <c r="K205" s="45">
        <f t="shared" si="249"/>
        <v>3160881.3</v>
      </c>
      <c r="L205" s="45">
        <f t="shared" si="249"/>
        <v>22222753.520000003</v>
      </c>
      <c r="M205" s="45">
        <f t="shared" si="249"/>
        <v>13486545.800000001</v>
      </c>
      <c r="N205" s="45">
        <f t="shared" si="249"/>
        <v>398285735.59000003</v>
      </c>
      <c r="O205" s="45">
        <f t="shared" si="249"/>
        <v>112465258.19999999</v>
      </c>
      <c r="P205" s="45">
        <f t="shared" si="249"/>
        <v>2335216.67</v>
      </c>
      <c r="Q205" s="45">
        <f t="shared" si="249"/>
        <v>311694021.57999998</v>
      </c>
      <c r="R205" s="45">
        <f t="shared" si="249"/>
        <v>4050066.14</v>
      </c>
      <c r="S205" s="45">
        <f t="shared" si="249"/>
        <v>11180017.359999999</v>
      </c>
      <c r="T205" s="45">
        <f t="shared" si="249"/>
        <v>1913910.2899999998</v>
      </c>
      <c r="U205" s="45">
        <f t="shared" si="249"/>
        <v>885238.32</v>
      </c>
      <c r="V205" s="45">
        <f t="shared" si="249"/>
        <v>2838146.66</v>
      </c>
      <c r="W205" s="46">
        <f t="shared" si="249"/>
        <v>861375.71</v>
      </c>
      <c r="X205" s="45">
        <f t="shared" si="249"/>
        <v>787510.37</v>
      </c>
      <c r="Y205" s="45">
        <f t="shared" si="249"/>
        <v>4274460.4700000007</v>
      </c>
      <c r="Z205" s="45">
        <f t="shared" si="249"/>
        <v>2751874.7399999998</v>
      </c>
      <c r="AA205" s="45">
        <f t="shared" si="249"/>
        <v>216382104.34999999</v>
      </c>
      <c r="AB205" s="45">
        <f t="shared" si="249"/>
        <v>223694346.78</v>
      </c>
      <c r="AC205" s="45">
        <f t="shared" si="249"/>
        <v>7371806.5500000007</v>
      </c>
      <c r="AD205" s="45">
        <f t="shared" si="249"/>
        <v>8590748.1300000008</v>
      </c>
      <c r="AE205" s="45">
        <f t="shared" si="249"/>
        <v>1556846.6600000001</v>
      </c>
      <c r="AF205" s="45">
        <f t="shared" si="249"/>
        <v>2256563.5099999998</v>
      </c>
      <c r="AG205" s="45">
        <f t="shared" si="249"/>
        <v>7313622.7999999998</v>
      </c>
      <c r="AH205" s="45">
        <f t="shared" si="249"/>
        <v>7923034.8300000001</v>
      </c>
      <c r="AI205" s="45">
        <f t="shared" si="249"/>
        <v>3477302.81</v>
      </c>
      <c r="AJ205" s="45">
        <f t="shared" si="249"/>
        <v>2737623.1999999997</v>
      </c>
      <c r="AK205" s="45">
        <f t="shared" si="249"/>
        <v>2625749.73</v>
      </c>
      <c r="AL205" s="45">
        <f t="shared" si="249"/>
        <v>2936205.04</v>
      </c>
      <c r="AM205" s="45">
        <f t="shared" si="249"/>
        <v>4080966.74</v>
      </c>
      <c r="AN205" s="45">
        <f t="shared" si="249"/>
        <v>3736937.5700000003</v>
      </c>
      <c r="AO205" s="45">
        <f t="shared" si="249"/>
        <v>37162177.649999999</v>
      </c>
      <c r="AP205" s="45">
        <f t="shared" si="249"/>
        <v>666324526.75</v>
      </c>
      <c r="AQ205" s="45">
        <f t="shared" si="249"/>
        <v>2921345.12</v>
      </c>
      <c r="AR205" s="45">
        <f t="shared" si="249"/>
        <v>450855560.70000005</v>
      </c>
      <c r="AS205" s="45">
        <f t="shared" si="249"/>
        <v>52672112.159999996</v>
      </c>
      <c r="AT205" s="45">
        <f t="shared" si="249"/>
        <v>19181538.690000001</v>
      </c>
      <c r="AU205" s="45">
        <f t="shared" si="249"/>
        <v>3540534.85</v>
      </c>
      <c r="AV205" s="45">
        <f t="shared" si="249"/>
        <v>3242282.1399999997</v>
      </c>
      <c r="AW205" s="45">
        <f t="shared" si="249"/>
        <v>2587955.2599999998</v>
      </c>
      <c r="AX205" s="45">
        <f t="shared" si="249"/>
        <v>832530.67999999993</v>
      </c>
      <c r="AY205" s="45">
        <f t="shared" si="249"/>
        <v>4872936.6300000008</v>
      </c>
      <c r="AZ205" s="45">
        <f t="shared" si="249"/>
        <v>86456306.969999999</v>
      </c>
      <c r="BA205" s="45">
        <f t="shared" si="249"/>
        <v>63927634.969999999</v>
      </c>
      <c r="BB205" s="45">
        <f t="shared" si="249"/>
        <v>56207023.919999994</v>
      </c>
      <c r="BC205" s="45">
        <f t="shared" si="249"/>
        <v>232414074.31</v>
      </c>
      <c r="BD205" s="45">
        <f t="shared" si="249"/>
        <v>35623054.559999995</v>
      </c>
      <c r="BE205" s="45">
        <f t="shared" si="249"/>
        <v>11316760.780000001</v>
      </c>
      <c r="BF205" s="45">
        <f t="shared" si="249"/>
        <v>169954955.90000001</v>
      </c>
      <c r="BG205" s="45">
        <f t="shared" si="249"/>
        <v>7849368.04</v>
      </c>
      <c r="BH205" s="45">
        <f t="shared" si="249"/>
        <v>5426320.1100000003</v>
      </c>
      <c r="BI205" s="45">
        <f t="shared" si="249"/>
        <v>2851026.2699999996</v>
      </c>
      <c r="BJ205" s="45">
        <f t="shared" si="249"/>
        <v>43614470.469999999</v>
      </c>
      <c r="BK205" s="45">
        <f t="shared" si="249"/>
        <v>107855227.67</v>
      </c>
      <c r="BL205" s="45">
        <f t="shared" si="249"/>
        <v>2291559.91</v>
      </c>
      <c r="BM205" s="45">
        <f t="shared" si="249"/>
        <v>3147078.56</v>
      </c>
      <c r="BN205" s="45">
        <f t="shared" si="249"/>
        <v>27315013.309999999</v>
      </c>
      <c r="BO205" s="45">
        <f t="shared" ref="BO205:DZ205" si="250">+BO203+BO204</f>
        <v>11909843.57</v>
      </c>
      <c r="BP205" s="45">
        <f t="shared" si="250"/>
        <v>2562144.2999999998</v>
      </c>
      <c r="BQ205" s="45">
        <f t="shared" si="250"/>
        <v>45468075.219999999</v>
      </c>
      <c r="BR205" s="45">
        <f t="shared" si="250"/>
        <v>35204314.07</v>
      </c>
      <c r="BS205" s="45">
        <f t="shared" si="250"/>
        <v>8661725.5800000001</v>
      </c>
      <c r="BT205" s="45">
        <f t="shared" si="250"/>
        <v>3762120.5300000003</v>
      </c>
      <c r="BU205" s="45">
        <f t="shared" si="250"/>
        <v>4101766.75</v>
      </c>
      <c r="BV205" s="45">
        <f t="shared" si="250"/>
        <v>9751754.9900000002</v>
      </c>
      <c r="BW205" s="45">
        <f t="shared" si="250"/>
        <v>14205242.960000001</v>
      </c>
      <c r="BX205" s="45">
        <f t="shared" si="250"/>
        <v>1250934.3899999999</v>
      </c>
      <c r="BY205" s="45">
        <f t="shared" si="250"/>
        <v>4556237.54</v>
      </c>
      <c r="BZ205" s="45">
        <f t="shared" si="250"/>
        <v>2496618.0300000003</v>
      </c>
      <c r="CA205" s="45">
        <f t="shared" si="250"/>
        <v>2537709.42</v>
      </c>
      <c r="CB205" s="45">
        <f t="shared" si="250"/>
        <v>617849608.03000009</v>
      </c>
      <c r="CC205" s="45">
        <f t="shared" si="250"/>
        <v>2122938.31</v>
      </c>
      <c r="CD205" s="45">
        <f t="shared" si="250"/>
        <v>1086884.79</v>
      </c>
      <c r="CE205" s="45">
        <f t="shared" si="250"/>
        <v>2128786.5299999998</v>
      </c>
      <c r="CF205" s="45">
        <f t="shared" si="250"/>
        <v>1583022.31</v>
      </c>
      <c r="CG205" s="45">
        <f t="shared" si="250"/>
        <v>2115400.56</v>
      </c>
      <c r="CH205" s="45">
        <f t="shared" si="250"/>
        <v>1785238.53</v>
      </c>
      <c r="CI205" s="45">
        <f t="shared" si="250"/>
        <v>5717958.3500000006</v>
      </c>
      <c r="CJ205" s="45">
        <f t="shared" si="250"/>
        <v>8844722.8900000006</v>
      </c>
      <c r="CK205" s="45">
        <f t="shared" si="250"/>
        <v>36962983.079999998</v>
      </c>
      <c r="CL205" s="45">
        <f t="shared" si="250"/>
        <v>10616199.789999999</v>
      </c>
      <c r="CM205" s="45">
        <f t="shared" si="250"/>
        <v>6489871.96</v>
      </c>
      <c r="CN205" s="45">
        <f t="shared" si="250"/>
        <v>201682782.44000003</v>
      </c>
      <c r="CO205" s="45">
        <f t="shared" si="250"/>
        <v>111330681.19999999</v>
      </c>
      <c r="CP205" s="45">
        <f t="shared" si="250"/>
        <v>8977121.5999999996</v>
      </c>
      <c r="CQ205" s="45">
        <f t="shared" si="250"/>
        <v>10263390.629999999</v>
      </c>
      <c r="CR205" s="45">
        <f t="shared" si="250"/>
        <v>2393320.9300000002</v>
      </c>
      <c r="CS205" s="45">
        <f t="shared" si="250"/>
        <v>3426450.1900000004</v>
      </c>
      <c r="CT205" s="45">
        <f t="shared" si="250"/>
        <v>1371681.33</v>
      </c>
      <c r="CU205" s="45">
        <f t="shared" si="250"/>
        <v>351677.08999999997</v>
      </c>
      <c r="CV205" s="45">
        <f t="shared" si="250"/>
        <v>766444.82</v>
      </c>
      <c r="CW205" s="45">
        <f t="shared" si="250"/>
        <v>2147064.5699999998</v>
      </c>
      <c r="CX205" s="45">
        <f t="shared" si="250"/>
        <v>3972879.1999999997</v>
      </c>
      <c r="CY205" s="45">
        <f t="shared" si="250"/>
        <v>597477.5</v>
      </c>
      <c r="CZ205" s="45">
        <f t="shared" si="250"/>
        <v>16750620.43</v>
      </c>
      <c r="DA205" s="45">
        <f t="shared" si="250"/>
        <v>2390742.91</v>
      </c>
      <c r="DB205" s="45">
        <f t="shared" si="250"/>
        <v>3180058.68</v>
      </c>
      <c r="DC205" s="45">
        <f t="shared" si="250"/>
        <v>2333589.1100000003</v>
      </c>
      <c r="DD205" s="45">
        <f t="shared" si="250"/>
        <v>1884038.45</v>
      </c>
      <c r="DE205" s="45">
        <f t="shared" si="250"/>
        <v>3872052.11</v>
      </c>
      <c r="DF205" s="45">
        <f t="shared" si="250"/>
        <v>156136522.41</v>
      </c>
      <c r="DG205" s="45">
        <f t="shared" si="250"/>
        <v>1347505.25</v>
      </c>
      <c r="DH205" s="45">
        <f t="shared" si="250"/>
        <v>15923303.73</v>
      </c>
      <c r="DI205" s="45">
        <f t="shared" si="250"/>
        <v>20557324.479999997</v>
      </c>
      <c r="DJ205" s="45">
        <f t="shared" si="250"/>
        <v>5821319.96</v>
      </c>
      <c r="DK205" s="45">
        <f t="shared" si="250"/>
        <v>3641531.25</v>
      </c>
      <c r="DL205" s="45">
        <f t="shared" si="250"/>
        <v>46332588.68</v>
      </c>
      <c r="DM205" s="45">
        <f t="shared" si="250"/>
        <v>3288695.53</v>
      </c>
      <c r="DN205" s="45">
        <f t="shared" si="250"/>
        <v>11784547.299999999</v>
      </c>
      <c r="DO205" s="45">
        <f t="shared" si="250"/>
        <v>23521241.379999999</v>
      </c>
      <c r="DP205" s="45">
        <f t="shared" si="250"/>
        <v>2557372.34</v>
      </c>
      <c r="DQ205" s="45">
        <f t="shared" si="250"/>
        <v>4379634.21</v>
      </c>
      <c r="DR205" s="45">
        <f t="shared" si="250"/>
        <v>10786196.260000002</v>
      </c>
      <c r="DS205" s="45">
        <f t="shared" si="250"/>
        <v>6923198.1199999992</v>
      </c>
      <c r="DT205" s="45">
        <f t="shared" si="250"/>
        <v>2135974.69</v>
      </c>
      <c r="DU205" s="45">
        <f t="shared" si="250"/>
        <v>3696095.15</v>
      </c>
      <c r="DV205" s="45">
        <f t="shared" si="250"/>
        <v>2599219.3199999998</v>
      </c>
      <c r="DW205" s="45">
        <f t="shared" si="250"/>
        <v>3412501.6199999996</v>
      </c>
      <c r="DX205" s="45">
        <f t="shared" si="250"/>
        <v>2696701.37</v>
      </c>
      <c r="DY205" s="45">
        <f t="shared" si="250"/>
        <v>3579110.18</v>
      </c>
      <c r="DZ205" s="45">
        <f t="shared" si="250"/>
        <v>8484514.3300000001</v>
      </c>
      <c r="EA205" s="45">
        <f t="shared" ref="EA205:FU205" si="251">+EA203+EA204</f>
        <v>4759274.09</v>
      </c>
      <c r="EB205" s="45">
        <f t="shared" si="251"/>
        <v>4790717.46</v>
      </c>
      <c r="EC205" s="45">
        <f t="shared" si="251"/>
        <v>2912628.67</v>
      </c>
      <c r="ED205" s="45">
        <f t="shared" si="251"/>
        <v>16744272.93</v>
      </c>
      <c r="EE205" s="45">
        <f t="shared" si="251"/>
        <v>2495126.14</v>
      </c>
      <c r="EF205" s="45">
        <f t="shared" si="251"/>
        <v>12226523.25</v>
      </c>
      <c r="EG205" s="45">
        <f t="shared" si="251"/>
        <v>2793880.31</v>
      </c>
      <c r="EH205" s="45">
        <f t="shared" si="251"/>
        <v>2494014.75</v>
      </c>
      <c r="EI205" s="45">
        <f t="shared" si="251"/>
        <v>132643158.64</v>
      </c>
      <c r="EJ205" s="45">
        <f t="shared" si="251"/>
        <v>64466873.880000003</v>
      </c>
      <c r="EK205" s="45">
        <f t="shared" si="251"/>
        <v>5284514.3900000006</v>
      </c>
      <c r="EL205" s="45">
        <f t="shared" si="251"/>
        <v>3987813.94</v>
      </c>
      <c r="EM205" s="45">
        <f t="shared" si="251"/>
        <v>4501255.43</v>
      </c>
      <c r="EN205" s="45">
        <f t="shared" si="251"/>
        <v>8208584.1200000001</v>
      </c>
      <c r="EO205" s="45">
        <f t="shared" si="251"/>
        <v>3828308.9600000004</v>
      </c>
      <c r="EP205" s="45">
        <f t="shared" si="251"/>
        <v>3818107.9400000004</v>
      </c>
      <c r="EQ205" s="45">
        <f t="shared" si="251"/>
        <v>18380570.010000002</v>
      </c>
      <c r="ER205" s="45">
        <f t="shared" si="251"/>
        <v>3842299.01</v>
      </c>
      <c r="ES205" s="45">
        <f t="shared" si="251"/>
        <v>1794849.1300000001</v>
      </c>
      <c r="ET205" s="45">
        <f t="shared" si="251"/>
        <v>2735235.5</v>
      </c>
      <c r="EU205" s="45">
        <f t="shared" si="251"/>
        <v>5631119.5300000003</v>
      </c>
      <c r="EV205" s="45">
        <f t="shared" si="251"/>
        <v>1091146.52</v>
      </c>
      <c r="EW205" s="45">
        <f t="shared" si="251"/>
        <v>8555524.5800000001</v>
      </c>
      <c r="EX205" s="45">
        <f t="shared" si="251"/>
        <v>3090386.99</v>
      </c>
      <c r="EY205" s="45">
        <f t="shared" si="251"/>
        <v>2199395.5699999998</v>
      </c>
      <c r="EZ205" s="45">
        <f t="shared" si="251"/>
        <v>1736862.41</v>
      </c>
      <c r="FA205" s="45">
        <f t="shared" si="251"/>
        <v>24998806.300000001</v>
      </c>
      <c r="FB205" s="45">
        <f t="shared" si="251"/>
        <v>3616436.4800000004</v>
      </c>
      <c r="FC205" s="45">
        <f t="shared" si="251"/>
        <v>19158404.100000001</v>
      </c>
      <c r="FD205" s="45">
        <f t="shared" si="251"/>
        <v>3430561.1300000004</v>
      </c>
      <c r="FE205" s="45">
        <f t="shared" si="251"/>
        <v>1615638.8399999999</v>
      </c>
      <c r="FF205" s="45">
        <f t="shared" si="251"/>
        <v>2443829.11</v>
      </c>
      <c r="FG205" s="45">
        <f t="shared" si="251"/>
        <v>1724351.42</v>
      </c>
      <c r="FH205" s="45">
        <f t="shared" si="251"/>
        <v>1329086.17</v>
      </c>
      <c r="FI205" s="45">
        <f t="shared" si="251"/>
        <v>14056116.859999999</v>
      </c>
      <c r="FJ205" s="45">
        <f t="shared" si="251"/>
        <v>13809144.119999999</v>
      </c>
      <c r="FK205" s="45">
        <f t="shared" si="251"/>
        <v>16633347.810000001</v>
      </c>
      <c r="FL205" s="45">
        <f t="shared" si="251"/>
        <v>32754604.57</v>
      </c>
      <c r="FM205" s="45">
        <f t="shared" si="251"/>
        <v>24333894.98</v>
      </c>
      <c r="FN205" s="45">
        <f t="shared" si="251"/>
        <v>153151485.92000002</v>
      </c>
      <c r="FO205" s="45">
        <f t="shared" si="251"/>
        <v>8723250.7199999988</v>
      </c>
      <c r="FP205" s="45">
        <f t="shared" si="251"/>
        <v>17985942.169999998</v>
      </c>
      <c r="FQ205" s="45">
        <f t="shared" si="251"/>
        <v>6651547.2000000002</v>
      </c>
      <c r="FR205" s="45">
        <f t="shared" si="251"/>
        <v>2100946.12</v>
      </c>
      <c r="FS205" s="45">
        <f t="shared" si="251"/>
        <v>2346698.6300000004</v>
      </c>
      <c r="FT205" s="46">
        <f t="shared" si="251"/>
        <v>1314696.1300000001</v>
      </c>
      <c r="FU205" s="45">
        <f t="shared" si="251"/>
        <v>6774823.75</v>
      </c>
      <c r="FV205" s="45">
        <f>+FV203+FV204</f>
        <v>5672333.1300000008</v>
      </c>
      <c r="FW205" s="45">
        <f>+FW203+FW204</f>
        <v>2161969.6999999997</v>
      </c>
      <c r="FX205" s="45">
        <f>+FX203+FX204</f>
        <v>1180492.68</v>
      </c>
      <c r="FY205" s="45"/>
      <c r="FZ205" s="45">
        <f>SUM(C205:FX205)</f>
        <v>6404943179.2299986</v>
      </c>
      <c r="GA205" s="45"/>
      <c r="GB205" s="45"/>
      <c r="GC205" s="45"/>
      <c r="GD205" s="45"/>
      <c r="GE205" s="8"/>
      <c r="GF205" s="8"/>
      <c r="GG205" s="45"/>
      <c r="GH205" s="45"/>
      <c r="GI205" s="45"/>
      <c r="GJ205" s="45"/>
      <c r="GK205" s="5"/>
      <c r="GL205" s="5"/>
      <c r="GM205" s="5"/>
    </row>
    <row r="206" spans="1:195" x14ac:dyDescent="0.2">
      <c r="A206" s="3" t="s">
        <v>533</v>
      </c>
      <c r="B206" s="2" t="s">
        <v>534</v>
      </c>
      <c r="C206" s="45">
        <f>C170</f>
        <v>15200060</v>
      </c>
      <c r="D206" s="45">
        <f t="shared" ref="D206:BO206" si="252">D170</f>
        <v>18237200</v>
      </c>
      <c r="E206" s="45">
        <f t="shared" si="252"/>
        <v>0</v>
      </c>
      <c r="F206" s="45">
        <f t="shared" si="252"/>
        <v>0</v>
      </c>
      <c r="G206" s="45">
        <f t="shared" si="252"/>
        <v>0</v>
      </c>
      <c r="H206" s="45">
        <f t="shared" si="252"/>
        <v>28720</v>
      </c>
      <c r="I206" s="45">
        <f t="shared" si="252"/>
        <v>7180</v>
      </c>
      <c r="J206" s="45">
        <f t="shared" si="252"/>
        <v>0</v>
      </c>
      <c r="K206" s="45">
        <f t="shared" si="252"/>
        <v>0</v>
      </c>
      <c r="L206" s="45">
        <f t="shared" si="252"/>
        <v>0</v>
      </c>
      <c r="M206" s="45">
        <f t="shared" si="252"/>
        <v>0</v>
      </c>
      <c r="N206" s="45">
        <f t="shared" si="252"/>
        <v>78980</v>
      </c>
      <c r="O206" s="45">
        <f t="shared" si="252"/>
        <v>0</v>
      </c>
      <c r="P206" s="45">
        <f t="shared" si="252"/>
        <v>0</v>
      </c>
      <c r="Q206" s="45">
        <f t="shared" si="252"/>
        <v>944170</v>
      </c>
      <c r="R206" s="45">
        <f t="shared" si="252"/>
        <v>911860</v>
      </c>
      <c r="S206" s="45">
        <f t="shared" si="252"/>
        <v>21540</v>
      </c>
      <c r="T206" s="45">
        <f t="shared" si="252"/>
        <v>0</v>
      </c>
      <c r="U206" s="45">
        <f t="shared" si="252"/>
        <v>0</v>
      </c>
      <c r="V206" s="45">
        <f t="shared" si="252"/>
        <v>0</v>
      </c>
      <c r="W206" s="45">
        <f t="shared" si="252"/>
        <v>509780</v>
      </c>
      <c r="X206" s="45">
        <f t="shared" si="252"/>
        <v>0</v>
      </c>
      <c r="Y206" s="45">
        <f t="shared" si="252"/>
        <v>0</v>
      </c>
      <c r="Z206" s="45">
        <f t="shared" si="252"/>
        <v>0</v>
      </c>
      <c r="AA206" s="45">
        <f t="shared" si="252"/>
        <v>0</v>
      </c>
      <c r="AB206" s="45">
        <f t="shared" si="252"/>
        <v>875960</v>
      </c>
      <c r="AC206" s="45">
        <f t="shared" si="252"/>
        <v>21540</v>
      </c>
      <c r="AD206" s="45">
        <f t="shared" si="252"/>
        <v>0</v>
      </c>
      <c r="AE206" s="45">
        <f t="shared" si="252"/>
        <v>0</v>
      </c>
      <c r="AF206" s="45">
        <f t="shared" si="252"/>
        <v>0</v>
      </c>
      <c r="AG206" s="45">
        <f t="shared" si="252"/>
        <v>0</v>
      </c>
      <c r="AH206" s="45">
        <f t="shared" si="252"/>
        <v>0</v>
      </c>
      <c r="AI206" s="45">
        <f t="shared" si="252"/>
        <v>0</v>
      </c>
      <c r="AJ206" s="45">
        <f t="shared" si="252"/>
        <v>0</v>
      </c>
      <c r="AK206" s="45">
        <f t="shared" si="252"/>
        <v>0</v>
      </c>
      <c r="AL206" s="45">
        <f t="shared" si="252"/>
        <v>0</v>
      </c>
      <c r="AM206" s="45">
        <f t="shared" si="252"/>
        <v>0</v>
      </c>
      <c r="AN206" s="45">
        <f t="shared" si="252"/>
        <v>0</v>
      </c>
      <c r="AO206" s="45">
        <f t="shared" si="252"/>
        <v>28720</v>
      </c>
      <c r="AP206" s="45">
        <f t="shared" si="252"/>
        <v>1418050</v>
      </c>
      <c r="AQ206" s="45">
        <f t="shared" si="252"/>
        <v>28720</v>
      </c>
      <c r="AR206" s="45">
        <f t="shared" si="252"/>
        <v>22606230</v>
      </c>
      <c r="AS206" s="45">
        <f t="shared" si="252"/>
        <v>50260</v>
      </c>
      <c r="AT206" s="45">
        <f t="shared" si="252"/>
        <v>50260</v>
      </c>
      <c r="AU206" s="45">
        <f t="shared" si="252"/>
        <v>0</v>
      </c>
      <c r="AV206" s="45">
        <f t="shared" si="252"/>
        <v>0</v>
      </c>
      <c r="AW206" s="45">
        <f t="shared" si="252"/>
        <v>0</v>
      </c>
      <c r="AX206" s="45">
        <f t="shared" si="252"/>
        <v>0</v>
      </c>
      <c r="AY206" s="45">
        <f t="shared" si="252"/>
        <v>0</v>
      </c>
      <c r="AZ206" s="45">
        <f t="shared" si="252"/>
        <v>17950</v>
      </c>
      <c r="BA206" s="45">
        <f t="shared" si="252"/>
        <v>3590</v>
      </c>
      <c r="BB206" s="45">
        <f t="shared" si="252"/>
        <v>0</v>
      </c>
      <c r="BC206" s="45">
        <f t="shared" si="252"/>
        <v>1730380</v>
      </c>
      <c r="BD206" s="45">
        <f t="shared" si="252"/>
        <v>0</v>
      </c>
      <c r="BE206" s="45">
        <f t="shared" si="252"/>
        <v>0</v>
      </c>
      <c r="BF206" s="45">
        <f t="shared" si="252"/>
        <v>2107330</v>
      </c>
      <c r="BG206" s="45">
        <f t="shared" si="252"/>
        <v>0</v>
      </c>
      <c r="BH206" s="45">
        <f t="shared" si="252"/>
        <v>0</v>
      </c>
      <c r="BI206" s="45">
        <f t="shared" si="252"/>
        <v>0</v>
      </c>
      <c r="BJ206" s="45">
        <f t="shared" si="252"/>
        <v>0</v>
      </c>
      <c r="BK206" s="45">
        <f t="shared" si="252"/>
        <v>28375360</v>
      </c>
      <c r="BL206" s="45">
        <f t="shared" si="252"/>
        <v>82570</v>
      </c>
      <c r="BM206" s="45">
        <f t="shared" si="252"/>
        <v>0</v>
      </c>
      <c r="BN206" s="45">
        <f t="shared" si="252"/>
        <v>0</v>
      </c>
      <c r="BO206" s="45">
        <f t="shared" si="252"/>
        <v>0</v>
      </c>
      <c r="BP206" s="45">
        <f t="shared" ref="BP206:EA206" si="253">BP170</f>
        <v>0</v>
      </c>
      <c r="BQ206" s="45">
        <f t="shared" si="253"/>
        <v>0</v>
      </c>
      <c r="BR206" s="45">
        <f t="shared" si="253"/>
        <v>0</v>
      </c>
      <c r="BS206" s="45">
        <f t="shared" si="253"/>
        <v>0</v>
      </c>
      <c r="BT206" s="45">
        <f t="shared" si="253"/>
        <v>0</v>
      </c>
      <c r="BU206" s="45">
        <f t="shared" si="253"/>
        <v>0</v>
      </c>
      <c r="BV206" s="45">
        <f t="shared" si="253"/>
        <v>0</v>
      </c>
      <c r="BW206" s="45">
        <f t="shared" si="253"/>
        <v>0</v>
      </c>
      <c r="BX206" s="45">
        <f t="shared" si="253"/>
        <v>0</v>
      </c>
      <c r="BY206" s="45">
        <f t="shared" si="253"/>
        <v>0</v>
      </c>
      <c r="BZ206" s="45">
        <f t="shared" si="253"/>
        <v>0</v>
      </c>
      <c r="CA206" s="45">
        <f t="shared" si="253"/>
        <v>0</v>
      </c>
      <c r="CB206" s="45">
        <f t="shared" si="253"/>
        <v>2161180</v>
      </c>
      <c r="CC206" s="45">
        <f t="shared" si="253"/>
        <v>0</v>
      </c>
      <c r="CD206" s="45">
        <f t="shared" si="253"/>
        <v>0</v>
      </c>
      <c r="CE206" s="45">
        <f t="shared" si="253"/>
        <v>0</v>
      </c>
      <c r="CF206" s="45">
        <f t="shared" si="253"/>
        <v>0</v>
      </c>
      <c r="CG206" s="45">
        <f t="shared" si="253"/>
        <v>0</v>
      </c>
      <c r="CH206" s="45">
        <f t="shared" si="253"/>
        <v>0</v>
      </c>
      <c r="CI206" s="45">
        <f t="shared" si="253"/>
        <v>0</v>
      </c>
      <c r="CJ206" s="45">
        <f t="shared" si="253"/>
        <v>0</v>
      </c>
      <c r="CK206" s="45">
        <f t="shared" si="253"/>
        <v>82570</v>
      </c>
      <c r="CL206" s="45">
        <f t="shared" si="253"/>
        <v>14360</v>
      </c>
      <c r="CM206" s="45">
        <f t="shared" si="253"/>
        <v>21540</v>
      </c>
      <c r="CN206" s="45">
        <f t="shared" si="253"/>
        <v>4745980</v>
      </c>
      <c r="CO206" s="45">
        <f t="shared" si="253"/>
        <v>531320</v>
      </c>
      <c r="CP206" s="45">
        <f t="shared" si="253"/>
        <v>0</v>
      </c>
      <c r="CQ206" s="45">
        <f t="shared" si="253"/>
        <v>0</v>
      </c>
      <c r="CR206" s="45">
        <f t="shared" si="253"/>
        <v>0</v>
      </c>
      <c r="CS206" s="45">
        <f t="shared" si="253"/>
        <v>0</v>
      </c>
      <c r="CT206" s="45">
        <f t="shared" si="253"/>
        <v>0</v>
      </c>
      <c r="CU206" s="45">
        <f t="shared" si="253"/>
        <v>3073040</v>
      </c>
      <c r="CV206" s="45">
        <f t="shared" si="253"/>
        <v>0</v>
      </c>
      <c r="CW206" s="45">
        <f t="shared" si="253"/>
        <v>0</v>
      </c>
      <c r="CX206" s="45">
        <f t="shared" si="253"/>
        <v>0</v>
      </c>
      <c r="CY206" s="45">
        <f t="shared" si="253"/>
        <v>477470</v>
      </c>
      <c r="CZ206" s="45">
        <f t="shared" si="253"/>
        <v>0</v>
      </c>
      <c r="DA206" s="45">
        <f t="shared" si="253"/>
        <v>0</v>
      </c>
      <c r="DB206" s="45">
        <f t="shared" si="253"/>
        <v>0</v>
      </c>
      <c r="DC206" s="45">
        <f t="shared" si="253"/>
        <v>0</v>
      </c>
      <c r="DD206" s="45">
        <f t="shared" si="253"/>
        <v>0</v>
      </c>
      <c r="DE206" s="45">
        <f t="shared" si="253"/>
        <v>0</v>
      </c>
      <c r="DF206" s="45">
        <f t="shared" si="253"/>
        <v>104110</v>
      </c>
      <c r="DG206" s="45">
        <f t="shared" si="253"/>
        <v>0</v>
      </c>
      <c r="DH206" s="45">
        <f t="shared" si="253"/>
        <v>0</v>
      </c>
      <c r="DI206" s="45">
        <f t="shared" si="253"/>
        <v>53850</v>
      </c>
      <c r="DJ206" s="45">
        <f t="shared" si="253"/>
        <v>86160</v>
      </c>
      <c r="DK206" s="45">
        <f t="shared" si="253"/>
        <v>14360</v>
      </c>
      <c r="DL206" s="45">
        <f t="shared" si="253"/>
        <v>0</v>
      </c>
      <c r="DM206" s="45">
        <f t="shared" si="253"/>
        <v>0</v>
      </c>
      <c r="DN206" s="45">
        <f t="shared" si="253"/>
        <v>0</v>
      </c>
      <c r="DO206" s="45">
        <f t="shared" si="253"/>
        <v>0</v>
      </c>
      <c r="DP206" s="45">
        <f t="shared" si="253"/>
        <v>0</v>
      </c>
      <c r="DQ206" s="45">
        <f t="shared" si="253"/>
        <v>0</v>
      </c>
      <c r="DR206" s="45">
        <f t="shared" si="253"/>
        <v>0</v>
      </c>
      <c r="DS206" s="45">
        <f t="shared" si="253"/>
        <v>0</v>
      </c>
      <c r="DT206" s="45">
        <f t="shared" si="253"/>
        <v>0</v>
      </c>
      <c r="DU206" s="45">
        <f t="shared" si="253"/>
        <v>0</v>
      </c>
      <c r="DV206" s="45">
        <f t="shared" si="253"/>
        <v>0</v>
      </c>
      <c r="DW206" s="45">
        <f t="shared" si="253"/>
        <v>0</v>
      </c>
      <c r="DX206" s="45">
        <f t="shared" si="253"/>
        <v>0</v>
      </c>
      <c r="DY206" s="45">
        <f t="shared" si="253"/>
        <v>0</v>
      </c>
      <c r="DZ206" s="45">
        <f t="shared" si="253"/>
        <v>28720</v>
      </c>
      <c r="EA206" s="45">
        <f t="shared" si="253"/>
        <v>0</v>
      </c>
      <c r="EB206" s="45">
        <f t="shared" ref="EB206:FX206" si="254">EB170</f>
        <v>0</v>
      </c>
      <c r="EC206" s="45">
        <f t="shared" si="254"/>
        <v>0</v>
      </c>
      <c r="ED206" s="45">
        <f t="shared" si="254"/>
        <v>0</v>
      </c>
      <c r="EE206" s="45">
        <f t="shared" si="254"/>
        <v>28720</v>
      </c>
      <c r="EF206" s="45">
        <f t="shared" si="254"/>
        <v>28720</v>
      </c>
      <c r="EG206" s="45">
        <f t="shared" si="254"/>
        <v>0</v>
      </c>
      <c r="EH206" s="45">
        <f t="shared" si="254"/>
        <v>21540</v>
      </c>
      <c r="EI206" s="45">
        <f t="shared" si="254"/>
        <v>0</v>
      </c>
      <c r="EJ206" s="45">
        <f t="shared" si="254"/>
        <v>0</v>
      </c>
      <c r="EK206" s="45">
        <f t="shared" si="254"/>
        <v>0</v>
      </c>
      <c r="EL206" s="45">
        <f t="shared" si="254"/>
        <v>0</v>
      </c>
      <c r="EM206" s="45">
        <f t="shared" si="254"/>
        <v>0</v>
      </c>
      <c r="EN206" s="45">
        <f t="shared" si="254"/>
        <v>538500</v>
      </c>
      <c r="EO206" s="45">
        <f t="shared" si="254"/>
        <v>0</v>
      </c>
      <c r="EP206" s="45">
        <f t="shared" si="254"/>
        <v>0</v>
      </c>
      <c r="EQ206" s="45">
        <f t="shared" si="254"/>
        <v>0</v>
      </c>
      <c r="ER206" s="45">
        <f t="shared" si="254"/>
        <v>0</v>
      </c>
      <c r="ES206" s="45">
        <f t="shared" si="254"/>
        <v>0</v>
      </c>
      <c r="ET206" s="45">
        <f t="shared" si="254"/>
        <v>0</v>
      </c>
      <c r="EU206" s="45">
        <f t="shared" si="254"/>
        <v>0</v>
      </c>
      <c r="EV206" s="45">
        <f t="shared" si="254"/>
        <v>0</v>
      </c>
      <c r="EW206" s="45">
        <f t="shared" si="254"/>
        <v>0</v>
      </c>
      <c r="EX206" s="45">
        <f t="shared" si="254"/>
        <v>0</v>
      </c>
      <c r="EY206" s="45">
        <f t="shared" si="254"/>
        <v>4803420</v>
      </c>
      <c r="EZ206" s="45">
        <f t="shared" si="254"/>
        <v>0</v>
      </c>
      <c r="FA206" s="45">
        <f t="shared" si="254"/>
        <v>0</v>
      </c>
      <c r="FB206" s="45">
        <f t="shared" si="254"/>
        <v>0</v>
      </c>
      <c r="FC206" s="45">
        <f t="shared" si="254"/>
        <v>0</v>
      </c>
      <c r="FD206" s="45">
        <f t="shared" si="254"/>
        <v>0</v>
      </c>
      <c r="FE206" s="45">
        <f t="shared" si="254"/>
        <v>0</v>
      </c>
      <c r="FF206" s="45">
        <f t="shared" si="254"/>
        <v>0</v>
      </c>
      <c r="FG206" s="45">
        <f t="shared" si="254"/>
        <v>0</v>
      </c>
      <c r="FH206" s="45">
        <f t="shared" si="254"/>
        <v>0</v>
      </c>
      <c r="FI206" s="45">
        <f t="shared" si="254"/>
        <v>7180</v>
      </c>
      <c r="FJ206" s="45">
        <f t="shared" si="254"/>
        <v>0</v>
      </c>
      <c r="FK206" s="45">
        <f t="shared" si="254"/>
        <v>0</v>
      </c>
      <c r="FL206" s="45">
        <f t="shared" si="254"/>
        <v>0</v>
      </c>
      <c r="FM206" s="45">
        <f t="shared" si="254"/>
        <v>0</v>
      </c>
      <c r="FN206" s="45">
        <f t="shared" si="254"/>
        <v>703640</v>
      </c>
      <c r="FO206" s="45">
        <f t="shared" si="254"/>
        <v>0</v>
      </c>
      <c r="FP206" s="45">
        <f t="shared" si="254"/>
        <v>0</v>
      </c>
      <c r="FQ206" s="45">
        <f t="shared" si="254"/>
        <v>0</v>
      </c>
      <c r="FR206" s="45">
        <f t="shared" si="254"/>
        <v>0</v>
      </c>
      <c r="FS206" s="45">
        <f t="shared" si="254"/>
        <v>0</v>
      </c>
      <c r="FT206" s="46">
        <f t="shared" si="254"/>
        <v>0</v>
      </c>
      <c r="FU206" s="45">
        <f t="shared" si="254"/>
        <v>0</v>
      </c>
      <c r="FV206" s="45">
        <f t="shared" si="254"/>
        <v>0</v>
      </c>
      <c r="FW206" s="45">
        <f t="shared" si="254"/>
        <v>0</v>
      </c>
      <c r="FX206" s="45">
        <f t="shared" si="254"/>
        <v>0</v>
      </c>
      <c r="FY206" s="45"/>
      <c r="FZ206" s="45"/>
      <c r="GA206" s="45"/>
      <c r="GB206" s="45"/>
      <c r="GC206" s="45"/>
      <c r="GD206" s="45"/>
      <c r="GE206" s="5"/>
      <c r="GF206" s="5"/>
      <c r="GG206" s="5"/>
      <c r="GH206" s="5"/>
      <c r="GI206" s="5"/>
      <c r="GJ206" s="5"/>
      <c r="GK206" s="5"/>
      <c r="GL206" s="5"/>
      <c r="GM206" s="5"/>
    </row>
    <row r="207" spans="1:195" x14ac:dyDescent="0.2">
      <c r="A207" s="3" t="s">
        <v>535</v>
      </c>
      <c r="B207" s="2" t="s">
        <v>536</v>
      </c>
      <c r="C207" s="45">
        <f>C205+C206</f>
        <v>65213811.119999997</v>
      </c>
      <c r="D207" s="45">
        <f t="shared" ref="D207:BO207" si="255">D205+D206</f>
        <v>324390661.33999997</v>
      </c>
      <c r="E207" s="45">
        <f t="shared" si="255"/>
        <v>64263918.5</v>
      </c>
      <c r="F207" s="45">
        <f t="shared" si="255"/>
        <v>126050624.52</v>
      </c>
      <c r="G207" s="45">
        <f t="shared" si="255"/>
        <v>8215004.7599999998</v>
      </c>
      <c r="H207" s="45">
        <f t="shared" si="255"/>
        <v>7994242.0199999996</v>
      </c>
      <c r="I207" s="45">
        <f t="shared" si="255"/>
        <v>83871620.620000005</v>
      </c>
      <c r="J207" s="45">
        <f t="shared" si="255"/>
        <v>16046083.129999999</v>
      </c>
      <c r="K207" s="45">
        <f t="shared" si="255"/>
        <v>3160881.3</v>
      </c>
      <c r="L207" s="45">
        <f t="shared" si="255"/>
        <v>22222753.520000003</v>
      </c>
      <c r="M207" s="45">
        <f t="shared" si="255"/>
        <v>13486545.800000001</v>
      </c>
      <c r="N207" s="45">
        <f t="shared" si="255"/>
        <v>398364715.59000003</v>
      </c>
      <c r="O207" s="45">
        <f t="shared" si="255"/>
        <v>112465258.19999999</v>
      </c>
      <c r="P207" s="45">
        <f t="shared" si="255"/>
        <v>2335216.67</v>
      </c>
      <c r="Q207" s="45">
        <f t="shared" si="255"/>
        <v>312638191.57999998</v>
      </c>
      <c r="R207" s="45">
        <f t="shared" si="255"/>
        <v>4961926.1400000006</v>
      </c>
      <c r="S207" s="45">
        <f t="shared" si="255"/>
        <v>11201557.359999999</v>
      </c>
      <c r="T207" s="45">
        <f t="shared" si="255"/>
        <v>1913910.2899999998</v>
      </c>
      <c r="U207" s="45">
        <f t="shared" si="255"/>
        <v>885238.32</v>
      </c>
      <c r="V207" s="45">
        <f t="shared" si="255"/>
        <v>2838146.66</v>
      </c>
      <c r="W207" s="46">
        <f t="shared" si="255"/>
        <v>1371155.71</v>
      </c>
      <c r="X207" s="45">
        <f t="shared" si="255"/>
        <v>787510.37</v>
      </c>
      <c r="Y207" s="45">
        <f t="shared" si="255"/>
        <v>4274460.4700000007</v>
      </c>
      <c r="Z207" s="45">
        <f t="shared" si="255"/>
        <v>2751874.7399999998</v>
      </c>
      <c r="AA207" s="45">
        <f t="shared" si="255"/>
        <v>216382104.34999999</v>
      </c>
      <c r="AB207" s="45">
        <f t="shared" si="255"/>
        <v>224570306.78</v>
      </c>
      <c r="AC207" s="45">
        <f t="shared" si="255"/>
        <v>7393346.5500000007</v>
      </c>
      <c r="AD207" s="45">
        <f t="shared" si="255"/>
        <v>8590748.1300000008</v>
      </c>
      <c r="AE207" s="45">
        <f t="shared" si="255"/>
        <v>1556846.6600000001</v>
      </c>
      <c r="AF207" s="45">
        <f t="shared" si="255"/>
        <v>2256563.5099999998</v>
      </c>
      <c r="AG207" s="45">
        <f t="shared" si="255"/>
        <v>7313622.7999999998</v>
      </c>
      <c r="AH207" s="45">
        <f t="shared" si="255"/>
        <v>7923034.8300000001</v>
      </c>
      <c r="AI207" s="45">
        <f t="shared" si="255"/>
        <v>3477302.81</v>
      </c>
      <c r="AJ207" s="45">
        <f t="shared" si="255"/>
        <v>2737623.1999999997</v>
      </c>
      <c r="AK207" s="45">
        <f t="shared" si="255"/>
        <v>2625749.73</v>
      </c>
      <c r="AL207" s="45">
        <f t="shared" si="255"/>
        <v>2936205.04</v>
      </c>
      <c r="AM207" s="45">
        <f t="shared" si="255"/>
        <v>4080966.74</v>
      </c>
      <c r="AN207" s="45">
        <f t="shared" si="255"/>
        <v>3736937.5700000003</v>
      </c>
      <c r="AO207" s="45">
        <f t="shared" si="255"/>
        <v>37190897.649999999</v>
      </c>
      <c r="AP207" s="45">
        <f t="shared" si="255"/>
        <v>667742576.75</v>
      </c>
      <c r="AQ207" s="45">
        <f t="shared" si="255"/>
        <v>2950065.12</v>
      </c>
      <c r="AR207" s="45">
        <f t="shared" si="255"/>
        <v>473461790.70000005</v>
      </c>
      <c r="AS207" s="45">
        <f t="shared" si="255"/>
        <v>52722372.159999996</v>
      </c>
      <c r="AT207" s="45">
        <f t="shared" si="255"/>
        <v>19231798.690000001</v>
      </c>
      <c r="AU207" s="45">
        <f t="shared" si="255"/>
        <v>3540534.85</v>
      </c>
      <c r="AV207" s="45">
        <f t="shared" si="255"/>
        <v>3242282.1399999997</v>
      </c>
      <c r="AW207" s="45">
        <f t="shared" si="255"/>
        <v>2587955.2599999998</v>
      </c>
      <c r="AX207" s="45">
        <f t="shared" si="255"/>
        <v>832530.67999999993</v>
      </c>
      <c r="AY207" s="45">
        <f t="shared" si="255"/>
        <v>4872936.6300000008</v>
      </c>
      <c r="AZ207" s="45">
        <f t="shared" si="255"/>
        <v>86474256.969999999</v>
      </c>
      <c r="BA207" s="45">
        <f t="shared" si="255"/>
        <v>63931224.969999999</v>
      </c>
      <c r="BB207" s="45">
        <f t="shared" si="255"/>
        <v>56207023.919999994</v>
      </c>
      <c r="BC207" s="45">
        <f t="shared" si="255"/>
        <v>234144454.31</v>
      </c>
      <c r="BD207" s="45">
        <f t="shared" si="255"/>
        <v>35623054.559999995</v>
      </c>
      <c r="BE207" s="45">
        <f t="shared" si="255"/>
        <v>11316760.780000001</v>
      </c>
      <c r="BF207" s="45">
        <f t="shared" si="255"/>
        <v>172062285.90000001</v>
      </c>
      <c r="BG207" s="45">
        <f t="shared" si="255"/>
        <v>7849368.04</v>
      </c>
      <c r="BH207" s="45">
        <f t="shared" si="255"/>
        <v>5426320.1100000003</v>
      </c>
      <c r="BI207" s="45">
        <f t="shared" si="255"/>
        <v>2851026.2699999996</v>
      </c>
      <c r="BJ207" s="45">
        <f t="shared" si="255"/>
        <v>43614470.469999999</v>
      </c>
      <c r="BK207" s="45">
        <f t="shared" si="255"/>
        <v>136230587.67000002</v>
      </c>
      <c r="BL207" s="45">
        <f t="shared" si="255"/>
        <v>2374129.91</v>
      </c>
      <c r="BM207" s="45">
        <f t="shared" si="255"/>
        <v>3147078.56</v>
      </c>
      <c r="BN207" s="45">
        <f t="shared" si="255"/>
        <v>27315013.309999999</v>
      </c>
      <c r="BO207" s="45">
        <f t="shared" si="255"/>
        <v>11909843.57</v>
      </c>
      <c r="BP207" s="45">
        <f t="shared" ref="BP207:EA207" si="256">BP205+BP206</f>
        <v>2562144.2999999998</v>
      </c>
      <c r="BQ207" s="45">
        <f t="shared" si="256"/>
        <v>45468075.219999999</v>
      </c>
      <c r="BR207" s="45">
        <f t="shared" si="256"/>
        <v>35204314.07</v>
      </c>
      <c r="BS207" s="45">
        <f t="shared" si="256"/>
        <v>8661725.5800000001</v>
      </c>
      <c r="BT207" s="45">
        <f t="shared" si="256"/>
        <v>3762120.5300000003</v>
      </c>
      <c r="BU207" s="45">
        <f t="shared" si="256"/>
        <v>4101766.75</v>
      </c>
      <c r="BV207" s="45">
        <f t="shared" si="256"/>
        <v>9751754.9900000002</v>
      </c>
      <c r="BW207" s="45">
        <f t="shared" si="256"/>
        <v>14205242.960000001</v>
      </c>
      <c r="BX207" s="45">
        <f t="shared" si="256"/>
        <v>1250934.3899999999</v>
      </c>
      <c r="BY207" s="45">
        <f t="shared" si="256"/>
        <v>4556237.54</v>
      </c>
      <c r="BZ207" s="45">
        <f t="shared" si="256"/>
        <v>2496618.0300000003</v>
      </c>
      <c r="CA207" s="45">
        <f t="shared" si="256"/>
        <v>2537709.42</v>
      </c>
      <c r="CB207" s="45">
        <f t="shared" si="256"/>
        <v>620010788.03000009</v>
      </c>
      <c r="CC207" s="45">
        <f t="shared" si="256"/>
        <v>2122938.31</v>
      </c>
      <c r="CD207" s="45">
        <f t="shared" si="256"/>
        <v>1086884.79</v>
      </c>
      <c r="CE207" s="45">
        <f t="shared" si="256"/>
        <v>2128786.5299999998</v>
      </c>
      <c r="CF207" s="45">
        <f t="shared" si="256"/>
        <v>1583022.31</v>
      </c>
      <c r="CG207" s="45">
        <f t="shared" si="256"/>
        <v>2115400.56</v>
      </c>
      <c r="CH207" s="45">
        <f t="shared" si="256"/>
        <v>1785238.53</v>
      </c>
      <c r="CI207" s="45">
        <f t="shared" si="256"/>
        <v>5717958.3500000006</v>
      </c>
      <c r="CJ207" s="45">
        <f t="shared" si="256"/>
        <v>8844722.8900000006</v>
      </c>
      <c r="CK207" s="45">
        <f t="shared" si="256"/>
        <v>37045553.079999998</v>
      </c>
      <c r="CL207" s="45">
        <f t="shared" si="256"/>
        <v>10630559.789999999</v>
      </c>
      <c r="CM207" s="45">
        <f t="shared" si="256"/>
        <v>6511411.96</v>
      </c>
      <c r="CN207" s="45">
        <f t="shared" si="256"/>
        <v>206428762.44000003</v>
      </c>
      <c r="CO207" s="45">
        <f t="shared" si="256"/>
        <v>111862001.19999999</v>
      </c>
      <c r="CP207" s="45">
        <f t="shared" si="256"/>
        <v>8977121.5999999996</v>
      </c>
      <c r="CQ207" s="45">
        <f t="shared" si="256"/>
        <v>10263390.629999999</v>
      </c>
      <c r="CR207" s="45">
        <f t="shared" si="256"/>
        <v>2393320.9300000002</v>
      </c>
      <c r="CS207" s="45">
        <f t="shared" si="256"/>
        <v>3426450.1900000004</v>
      </c>
      <c r="CT207" s="45">
        <f t="shared" si="256"/>
        <v>1371681.33</v>
      </c>
      <c r="CU207" s="45">
        <f t="shared" si="256"/>
        <v>3424717.09</v>
      </c>
      <c r="CV207" s="45">
        <f t="shared" si="256"/>
        <v>766444.82</v>
      </c>
      <c r="CW207" s="45">
        <f t="shared" si="256"/>
        <v>2147064.5699999998</v>
      </c>
      <c r="CX207" s="45">
        <f t="shared" si="256"/>
        <v>3972879.1999999997</v>
      </c>
      <c r="CY207" s="45">
        <f t="shared" si="256"/>
        <v>1074947.5</v>
      </c>
      <c r="CZ207" s="45">
        <f t="shared" si="256"/>
        <v>16750620.43</v>
      </c>
      <c r="DA207" s="45">
        <f t="shared" si="256"/>
        <v>2390742.91</v>
      </c>
      <c r="DB207" s="45">
        <f t="shared" si="256"/>
        <v>3180058.68</v>
      </c>
      <c r="DC207" s="45">
        <f t="shared" si="256"/>
        <v>2333589.1100000003</v>
      </c>
      <c r="DD207" s="45">
        <f t="shared" si="256"/>
        <v>1884038.45</v>
      </c>
      <c r="DE207" s="45">
        <f t="shared" si="256"/>
        <v>3872052.11</v>
      </c>
      <c r="DF207" s="45">
        <f t="shared" si="256"/>
        <v>156240632.41</v>
      </c>
      <c r="DG207" s="45">
        <f t="shared" si="256"/>
        <v>1347505.25</v>
      </c>
      <c r="DH207" s="45">
        <f t="shared" si="256"/>
        <v>15923303.73</v>
      </c>
      <c r="DI207" s="45">
        <f t="shared" si="256"/>
        <v>20611174.479999997</v>
      </c>
      <c r="DJ207" s="45">
        <f t="shared" si="256"/>
        <v>5907479.96</v>
      </c>
      <c r="DK207" s="45">
        <f t="shared" si="256"/>
        <v>3655891.25</v>
      </c>
      <c r="DL207" s="45">
        <f t="shared" si="256"/>
        <v>46332588.68</v>
      </c>
      <c r="DM207" s="45">
        <f t="shared" si="256"/>
        <v>3288695.53</v>
      </c>
      <c r="DN207" s="45">
        <f t="shared" si="256"/>
        <v>11784547.299999999</v>
      </c>
      <c r="DO207" s="45">
        <f t="shared" si="256"/>
        <v>23521241.379999999</v>
      </c>
      <c r="DP207" s="45">
        <f t="shared" si="256"/>
        <v>2557372.34</v>
      </c>
      <c r="DQ207" s="45">
        <f t="shared" si="256"/>
        <v>4379634.21</v>
      </c>
      <c r="DR207" s="45">
        <f t="shared" si="256"/>
        <v>10786196.260000002</v>
      </c>
      <c r="DS207" s="45">
        <f t="shared" si="256"/>
        <v>6923198.1199999992</v>
      </c>
      <c r="DT207" s="45">
        <f t="shared" si="256"/>
        <v>2135974.69</v>
      </c>
      <c r="DU207" s="45">
        <f t="shared" si="256"/>
        <v>3696095.15</v>
      </c>
      <c r="DV207" s="45">
        <f t="shared" si="256"/>
        <v>2599219.3199999998</v>
      </c>
      <c r="DW207" s="45">
        <f t="shared" si="256"/>
        <v>3412501.6199999996</v>
      </c>
      <c r="DX207" s="45">
        <f t="shared" si="256"/>
        <v>2696701.37</v>
      </c>
      <c r="DY207" s="45">
        <f t="shared" si="256"/>
        <v>3579110.18</v>
      </c>
      <c r="DZ207" s="45">
        <f t="shared" si="256"/>
        <v>8513234.3300000001</v>
      </c>
      <c r="EA207" s="45">
        <f t="shared" si="256"/>
        <v>4759274.09</v>
      </c>
      <c r="EB207" s="45">
        <f t="shared" ref="EB207:FX207" si="257">EB205+EB206</f>
        <v>4790717.46</v>
      </c>
      <c r="EC207" s="45">
        <f t="shared" si="257"/>
        <v>2912628.67</v>
      </c>
      <c r="ED207" s="45">
        <f t="shared" si="257"/>
        <v>16744272.93</v>
      </c>
      <c r="EE207" s="45">
        <f t="shared" si="257"/>
        <v>2523846.14</v>
      </c>
      <c r="EF207" s="45">
        <f t="shared" si="257"/>
        <v>12255243.25</v>
      </c>
      <c r="EG207" s="45">
        <f t="shared" si="257"/>
        <v>2793880.31</v>
      </c>
      <c r="EH207" s="45">
        <f t="shared" si="257"/>
        <v>2515554.75</v>
      </c>
      <c r="EI207" s="45">
        <f t="shared" si="257"/>
        <v>132643158.64</v>
      </c>
      <c r="EJ207" s="45">
        <f t="shared" si="257"/>
        <v>64466873.880000003</v>
      </c>
      <c r="EK207" s="45">
        <f t="shared" si="257"/>
        <v>5284514.3900000006</v>
      </c>
      <c r="EL207" s="45">
        <f t="shared" si="257"/>
        <v>3987813.94</v>
      </c>
      <c r="EM207" s="45">
        <f t="shared" si="257"/>
        <v>4501255.43</v>
      </c>
      <c r="EN207" s="45">
        <f t="shared" si="257"/>
        <v>8747084.120000001</v>
      </c>
      <c r="EO207" s="45">
        <f t="shared" si="257"/>
        <v>3828308.9600000004</v>
      </c>
      <c r="EP207" s="45">
        <f t="shared" si="257"/>
        <v>3818107.9400000004</v>
      </c>
      <c r="EQ207" s="45">
        <f t="shared" si="257"/>
        <v>18380570.010000002</v>
      </c>
      <c r="ER207" s="45">
        <f t="shared" si="257"/>
        <v>3842299.01</v>
      </c>
      <c r="ES207" s="45">
        <f t="shared" si="257"/>
        <v>1794849.1300000001</v>
      </c>
      <c r="ET207" s="45">
        <f t="shared" si="257"/>
        <v>2735235.5</v>
      </c>
      <c r="EU207" s="45">
        <f t="shared" si="257"/>
        <v>5631119.5300000003</v>
      </c>
      <c r="EV207" s="45">
        <f t="shared" si="257"/>
        <v>1091146.52</v>
      </c>
      <c r="EW207" s="45">
        <f t="shared" si="257"/>
        <v>8555524.5800000001</v>
      </c>
      <c r="EX207" s="45">
        <f t="shared" si="257"/>
        <v>3090386.99</v>
      </c>
      <c r="EY207" s="45">
        <f t="shared" si="257"/>
        <v>7002815.5700000003</v>
      </c>
      <c r="EZ207" s="45">
        <f t="shared" si="257"/>
        <v>1736862.41</v>
      </c>
      <c r="FA207" s="45">
        <f t="shared" si="257"/>
        <v>24998806.300000001</v>
      </c>
      <c r="FB207" s="45">
        <f t="shared" si="257"/>
        <v>3616436.4800000004</v>
      </c>
      <c r="FC207" s="45">
        <f t="shared" si="257"/>
        <v>19158404.100000001</v>
      </c>
      <c r="FD207" s="45">
        <f t="shared" si="257"/>
        <v>3430561.1300000004</v>
      </c>
      <c r="FE207" s="45">
        <f t="shared" si="257"/>
        <v>1615638.8399999999</v>
      </c>
      <c r="FF207" s="45">
        <f t="shared" si="257"/>
        <v>2443829.11</v>
      </c>
      <c r="FG207" s="45">
        <f t="shared" si="257"/>
        <v>1724351.42</v>
      </c>
      <c r="FH207" s="45">
        <f t="shared" si="257"/>
        <v>1329086.17</v>
      </c>
      <c r="FI207" s="45">
        <f t="shared" si="257"/>
        <v>14063296.859999999</v>
      </c>
      <c r="FJ207" s="45">
        <f t="shared" si="257"/>
        <v>13809144.119999999</v>
      </c>
      <c r="FK207" s="45">
        <f t="shared" si="257"/>
        <v>16633347.810000001</v>
      </c>
      <c r="FL207" s="45">
        <f t="shared" si="257"/>
        <v>32754604.57</v>
      </c>
      <c r="FM207" s="45">
        <f t="shared" si="257"/>
        <v>24333894.98</v>
      </c>
      <c r="FN207" s="45">
        <f t="shared" si="257"/>
        <v>153855125.92000002</v>
      </c>
      <c r="FO207" s="45">
        <f t="shared" si="257"/>
        <v>8723250.7199999988</v>
      </c>
      <c r="FP207" s="45">
        <f t="shared" si="257"/>
        <v>17985942.169999998</v>
      </c>
      <c r="FQ207" s="45">
        <f t="shared" si="257"/>
        <v>6651547.2000000002</v>
      </c>
      <c r="FR207" s="45">
        <f t="shared" si="257"/>
        <v>2100946.12</v>
      </c>
      <c r="FS207" s="45">
        <f t="shared" si="257"/>
        <v>2346698.6300000004</v>
      </c>
      <c r="FT207" s="46">
        <f t="shared" si="257"/>
        <v>1314696.1300000001</v>
      </c>
      <c r="FU207" s="45">
        <f t="shared" si="257"/>
        <v>6774823.75</v>
      </c>
      <c r="FV207" s="45">
        <f t="shared" si="257"/>
        <v>5672333.1300000008</v>
      </c>
      <c r="FW207" s="45">
        <f t="shared" si="257"/>
        <v>2161969.6999999997</v>
      </c>
      <c r="FX207" s="45">
        <f t="shared" si="257"/>
        <v>1180492.68</v>
      </c>
      <c r="FY207" s="45"/>
      <c r="FZ207" s="45"/>
      <c r="GA207" s="45"/>
      <c r="GB207" s="45"/>
      <c r="GC207" s="45"/>
      <c r="GD207" s="45"/>
      <c r="GE207" s="5"/>
      <c r="GF207" s="5"/>
      <c r="GG207" s="5"/>
      <c r="GH207" s="5"/>
      <c r="GI207" s="5"/>
      <c r="GJ207" s="5"/>
      <c r="GK207" s="5"/>
      <c r="GL207" s="5"/>
      <c r="GM207" s="5"/>
    </row>
    <row r="208" spans="1:195" x14ac:dyDescent="0.2">
      <c r="A208" s="3" t="s">
        <v>537</v>
      </c>
      <c r="B208" s="2" t="s">
        <v>538</v>
      </c>
      <c r="C208" s="45">
        <f>C200</f>
        <v>60929607.629999995</v>
      </c>
      <c r="D208" s="45">
        <f t="shared" ref="D208:BO208" si="258">D200</f>
        <v>315262857.245</v>
      </c>
      <c r="E208" s="45">
        <f t="shared" si="258"/>
        <v>57733162.119999997</v>
      </c>
      <c r="F208" s="45">
        <f t="shared" si="258"/>
        <v>124072421.83499998</v>
      </c>
      <c r="G208" s="45">
        <f t="shared" si="258"/>
        <v>7495729.6749999998</v>
      </c>
      <c r="H208" s="45">
        <f t="shared" si="258"/>
        <v>7403562.8449999997</v>
      </c>
      <c r="I208" s="45">
        <f t="shared" si="258"/>
        <v>76588240.590000004</v>
      </c>
      <c r="J208" s="45">
        <f t="shared" si="258"/>
        <v>15534703.870000001</v>
      </c>
      <c r="K208" s="45">
        <f t="shared" si="258"/>
        <v>2302073.2749999999</v>
      </c>
      <c r="L208" s="45">
        <f t="shared" si="258"/>
        <v>20502257.125</v>
      </c>
      <c r="M208" s="45">
        <f t="shared" si="258"/>
        <v>10961152.134999998</v>
      </c>
      <c r="N208" s="45">
        <f t="shared" si="258"/>
        <v>382040320.97499996</v>
      </c>
      <c r="O208" s="45">
        <f t="shared" si="258"/>
        <v>110869639.84</v>
      </c>
      <c r="P208" s="45">
        <f t="shared" si="258"/>
        <v>1185735.635</v>
      </c>
      <c r="Q208" s="45">
        <f t="shared" si="258"/>
        <v>284843159.17999995</v>
      </c>
      <c r="R208" s="45">
        <f t="shared" si="258"/>
        <v>4283259.37</v>
      </c>
      <c r="S208" s="45">
        <f t="shared" si="258"/>
        <v>10531978.275</v>
      </c>
      <c r="T208" s="45">
        <f t="shared" si="258"/>
        <v>1056640.44</v>
      </c>
      <c r="U208" s="45">
        <f t="shared" si="258"/>
        <v>422357.69</v>
      </c>
      <c r="V208" s="45">
        <f t="shared" si="258"/>
        <v>1993886.4799999997</v>
      </c>
      <c r="W208" s="46">
        <f t="shared" si="258"/>
        <v>933630.11999999988</v>
      </c>
      <c r="X208" s="45">
        <f t="shared" si="258"/>
        <v>373107.5</v>
      </c>
      <c r="Y208" s="45">
        <f t="shared" si="258"/>
        <v>3755700.0949999993</v>
      </c>
      <c r="Z208" s="45">
        <f t="shared" si="258"/>
        <v>1937920.3549999997</v>
      </c>
      <c r="AA208" s="45">
        <f t="shared" si="258"/>
        <v>209028253.36999997</v>
      </c>
      <c r="AB208" s="45">
        <f t="shared" si="258"/>
        <v>216063471.97999999</v>
      </c>
      <c r="AC208" s="45">
        <f t="shared" si="258"/>
        <v>6809111.6399999997</v>
      </c>
      <c r="AD208" s="45">
        <f t="shared" si="258"/>
        <v>8215080.9350000005</v>
      </c>
      <c r="AE208" s="45">
        <f t="shared" si="258"/>
        <v>825313.78999999992</v>
      </c>
      <c r="AF208" s="45">
        <f t="shared" si="258"/>
        <v>1267819.2849999999</v>
      </c>
      <c r="AG208" s="45">
        <f t="shared" si="258"/>
        <v>6556991.2050000001</v>
      </c>
      <c r="AH208" s="45">
        <f t="shared" si="258"/>
        <v>7632287.0199999996</v>
      </c>
      <c r="AI208" s="45">
        <f t="shared" si="258"/>
        <v>2782635.7349999999</v>
      </c>
      <c r="AJ208" s="45">
        <f t="shared" si="258"/>
        <v>1706593.7050000001</v>
      </c>
      <c r="AK208" s="45">
        <f t="shared" si="258"/>
        <v>1582722.0149999999</v>
      </c>
      <c r="AL208" s="45">
        <f t="shared" si="258"/>
        <v>1981947.04</v>
      </c>
      <c r="AM208" s="45">
        <f t="shared" si="258"/>
        <v>3507956.7149999994</v>
      </c>
      <c r="AN208" s="45">
        <f t="shared" si="258"/>
        <v>3034110.19</v>
      </c>
      <c r="AO208" s="45">
        <f t="shared" si="258"/>
        <v>36996211.100000001</v>
      </c>
      <c r="AP208" s="45">
        <f t="shared" si="258"/>
        <v>600842112.49000001</v>
      </c>
      <c r="AQ208" s="45">
        <f t="shared" si="258"/>
        <v>1999473.8150000002</v>
      </c>
      <c r="AR208" s="45">
        <f t="shared" si="258"/>
        <v>466318354.65499997</v>
      </c>
      <c r="AS208" s="45">
        <f t="shared" si="258"/>
        <v>48206498.809999995</v>
      </c>
      <c r="AT208" s="45">
        <f t="shared" si="258"/>
        <v>18596687.609999999</v>
      </c>
      <c r="AU208" s="45">
        <f t="shared" si="258"/>
        <v>2535638.5699999994</v>
      </c>
      <c r="AV208" s="45">
        <f t="shared" si="258"/>
        <v>2222974.4849999999</v>
      </c>
      <c r="AW208" s="45">
        <f t="shared" si="258"/>
        <v>1495414.8599999999</v>
      </c>
      <c r="AX208" s="45">
        <f t="shared" si="258"/>
        <v>373107.5</v>
      </c>
      <c r="AY208" s="45">
        <f t="shared" si="258"/>
        <v>4107913.5749999997</v>
      </c>
      <c r="AZ208" s="45">
        <f t="shared" si="258"/>
        <v>80970338.059999987</v>
      </c>
      <c r="BA208" s="45">
        <f t="shared" si="258"/>
        <v>64897431.25999999</v>
      </c>
      <c r="BB208" s="45">
        <f t="shared" si="258"/>
        <v>56481759.564999998</v>
      </c>
      <c r="BC208" s="45">
        <f t="shared" si="258"/>
        <v>226185882.28</v>
      </c>
      <c r="BD208" s="45">
        <f t="shared" si="258"/>
        <v>36122029.504999995</v>
      </c>
      <c r="BE208" s="45">
        <f t="shared" si="258"/>
        <v>10613415.944999998</v>
      </c>
      <c r="BF208" s="45">
        <f t="shared" si="258"/>
        <v>173243531.88499999</v>
      </c>
      <c r="BG208" s="45">
        <f t="shared" si="258"/>
        <v>6932337.3499999996</v>
      </c>
      <c r="BH208" s="45">
        <f t="shared" si="258"/>
        <v>4707870.4349999996</v>
      </c>
      <c r="BI208" s="45">
        <f t="shared" si="258"/>
        <v>1689430.76</v>
      </c>
      <c r="BJ208" s="45">
        <f t="shared" si="258"/>
        <v>43849832.045000002</v>
      </c>
      <c r="BK208" s="45">
        <f t="shared" si="258"/>
        <v>135287821.69499999</v>
      </c>
      <c r="BL208" s="45">
        <f t="shared" si="258"/>
        <v>1341434.7049999998</v>
      </c>
      <c r="BM208" s="45">
        <f t="shared" si="258"/>
        <v>2130443.8249999997</v>
      </c>
      <c r="BN208" s="45">
        <f t="shared" si="258"/>
        <v>27683084.069999997</v>
      </c>
      <c r="BO208" s="45">
        <f t="shared" si="258"/>
        <v>11642446.43</v>
      </c>
      <c r="BP208" s="45">
        <f t="shared" ref="BP208:EA208" si="259">BP200</f>
        <v>1535710.47</v>
      </c>
      <c r="BQ208" s="45">
        <f t="shared" si="259"/>
        <v>41819381.029999994</v>
      </c>
      <c r="BR208" s="45">
        <f t="shared" si="259"/>
        <v>34565425.015000001</v>
      </c>
      <c r="BS208" s="45">
        <f t="shared" si="259"/>
        <v>7867344.7449999992</v>
      </c>
      <c r="BT208" s="45">
        <f t="shared" si="259"/>
        <v>2783381.9499999997</v>
      </c>
      <c r="BU208" s="45">
        <f t="shared" si="259"/>
        <v>3292300.5799999996</v>
      </c>
      <c r="BV208" s="45">
        <f t="shared" si="259"/>
        <v>9198592.3049999978</v>
      </c>
      <c r="BW208" s="45">
        <f t="shared" si="259"/>
        <v>13538578.744999999</v>
      </c>
      <c r="BX208" s="45">
        <f t="shared" si="259"/>
        <v>570108.26</v>
      </c>
      <c r="BY208" s="45">
        <f t="shared" si="259"/>
        <v>3928821.9749999996</v>
      </c>
      <c r="BZ208" s="45">
        <f t="shared" si="259"/>
        <v>1582722.0149999999</v>
      </c>
      <c r="CA208" s="45">
        <f t="shared" si="259"/>
        <v>1437956.3049999999</v>
      </c>
      <c r="CB208" s="45">
        <f t="shared" si="259"/>
        <v>603594799.48500001</v>
      </c>
      <c r="CC208" s="45">
        <f t="shared" si="259"/>
        <v>1243940.405</v>
      </c>
      <c r="CD208" s="45">
        <f t="shared" si="259"/>
        <v>550706.66999999993</v>
      </c>
      <c r="CE208" s="45">
        <f t="shared" si="259"/>
        <v>1227523.675</v>
      </c>
      <c r="CF208" s="45">
        <f t="shared" si="259"/>
        <v>866355.61499999987</v>
      </c>
      <c r="CG208" s="45">
        <f t="shared" si="259"/>
        <v>1229762.3199999998</v>
      </c>
      <c r="CH208" s="45">
        <f t="shared" si="259"/>
        <v>933514.96499999997</v>
      </c>
      <c r="CI208" s="45">
        <f t="shared" si="259"/>
        <v>5448861.9299999997</v>
      </c>
      <c r="CJ208" s="45">
        <f t="shared" si="259"/>
        <v>7867344.7449999992</v>
      </c>
      <c r="CK208" s="45">
        <f t="shared" si="259"/>
        <v>35778510.739999995</v>
      </c>
      <c r="CL208" s="45">
        <f t="shared" si="259"/>
        <v>9814401.5949999988</v>
      </c>
      <c r="CM208" s="45">
        <f t="shared" si="259"/>
        <v>5583080.3949999996</v>
      </c>
      <c r="CN208" s="45">
        <f t="shared" si="259"/>
        <v>209147700.36999997</v>
      </c>
      <c r="CO208" s="45">
        <f t="shared" si="259"/>
        <v>112773995.44</v>
      </c>
      <c r="CP208" s="45">
        <f t="shared" si="259"/>
        <v>8123296.4900000002</v>
      </c>
      <c r="CQ208" s="45">
        <f t="shared" si="259"/>
        <v>9571699.8049999997</v>
      </c>
      <c r="CR208" s="45">
        <f t="shared" si="259"/>
        <v>1405122.845</v>
      </c>
      <c r="CS208" s="45">
        <f t="shared" si="259"/>
        <v>2682642.9249999998</v>
      </c>
      <c r="CT208" s="45">
        <f t="shared" si="259"/>
        <v>708904.25</v>
      </c>
      <c r="CU208" s="45">
        <f t="shared" si="259"/>
        <v>3358840.3449999997</v>
      </c>
      <c r="CV208" s="45">
        <f t="shared" si="259"/>
        <v>382062.07999999996</v>
      </c>
      <c r="CW208" s="45">
        <f t="shared" si="259"/>
        <v>1193197.7849999999</v>
      </c>
      <c r="CX208" s="45">
        <f t="shared" si="259"/>
        <v>3452736.8049999997</v>
      </c>
      <c r="CY208" s="45">
        <f t="shared" si="259"/>
        <v>773717.35499999998</v>
      </c>
      <c r="CZ208" s="45">
        <f t="shared" si="259"/>
        <v>16613730.759999996</v>
      </c>
      <c r="DA208" s="45">
        <f t="shared" si="259"/>
        <v>1419300.93</v>
      </c>
      <c r="DB208" s="45">
        <f t="shared" si="259"/>
        <v>2344607.5299999998</v>
      </c>
      <c r="DC208" s="45">
        <f t="shared" si="259"/>
        <v>1358857.5149999999</v>
      </c>
      <c r="DD208" s="45">
        <f t="shared" si="259"/>
        <v>988734.875</v>
      </c>
      <c r="DE208" s="45">
        <f t="shared" si="259"/>
        <v>3355728.855</v>
      </c>
      <c r="DF208" s="45">
        <f t="shared" si="259"/>
        <v>161266402.19499996</v>
      </c>
      <c r="DG208" s="45">
        <f t="shared" si="259"/>
        <v>636521.3949999999</v>
      </c>
      <c r="DH208" s="45">
        <f t="shared" si="259"/>
        <v>16180926.060000001</v>
      </c>
      <c r="DI208" s="45">
        <f t="shared" si="259"/>
        <v>20410595.199999999</v>
      </c>
      <c r="DJ208" s="45">
        <f t="shared" si="259"/>
        <v>5309665</v>
      </c>
      <c r="DK208" s="45">
        <f t="shared" si="259"/>
        <v>2863408.87</v>
      </c>
      <c r="DL208" s="45">
        <f t="shared" si="259"/>
        <v>44374421.189999998</v>
      </c>
      <c r="DM208" s="45">
        <f t="shared" si="259"/>
        <v>2147606.77</v>
      </c>
      <c r="DN208" s="45">
        <f t="shared" si="259"/>
        <v>11028311.484999999</v>
      </c>
      <c r="DO208" s="45">
        <f t="shared" si="259"/>
        <v>22243176.719999999</v>
      </c>
      <c r="DP208" s="45">
        <f t="shared" si="259"/>
        <v>1484967.8499999999</v>
      </c>
      <c r="DQ208" s="45">
        <f t="shared" si="259"/>
        <v>3741522.01</v>
      </c>
      <c r="DR208" s="45">
        <f t="shared" si="259"/>
        <v>9810488.6050000004</v>
      </c>
      <c r="DS208" s="45">
        <f t="shared" si="259"/>
        <v>6026432.3399999999</v>
      </c>
      <c r="DT208" s="45">
        <f t="shared" si="259"/>
        <v>1129023.2949999999</v>
      </c>
      <c r="DU208" s="45">
        <f t="shared" si="259"/>
        <v>3054257.9950000001</v>
      </c>
      <c r="DV208" s="45">
        <f t="shared" si="259"/>
        <v>1587945.52</v>
      </c>
      <c r="DW208" s="45">
        <f t="shared" si="259"/>
        <v>2605036.5649999999</v>
      </c>
      <c r="DX208" s="45">
        <f t="shared" si="259"/>
        <v>1410346.3499999999</v>
      </c>
      <c r="DY208" s="45">
        <f t="shared" si="259"/>
        <v>2422960.105</v>
      </c>
      <c r="DZ208" s="45">
        <f t="shared" si="259"/>
        <v>7714734.5</v>
      </c>
      <c r="EA208" s="45">
        <f t="shared" si="259"/>
        <v>3953447.0699999994</v>
      </c>
      <c r="EB208" s="45">
        <f t="shared" ref="EB208:FX208" si="260">EB200</f>
        <v>4337001.5799999991</v>
      </c>
      <c r="EC208" s="45">
        <f t="shared" si="260"/>
        <v>2191633.4549999996</v>
      </c>
      <c r="ED208" s="45">
        <f t="shared" si="260"/>
        <v>12286429.975</v>
      </c>
      <c r="EE208" s="45">
        <f t="shared" si="260"/>
        <v>1598010.1449999998</v>
      </c>
      <c r="EF208" s="45">
        <f t="shared" si="260"/>
        <v>11688329.375</v>
      </c>
      <c r="EG208" s="45">
        <f t="shared" si="260"/>
        <v>2050598.82</v>
      </c>
      <c r="EH208" s="45">
        <f t="shared" si="260"/>
        <v>1622917.39</v>
      </c>
      <c r="EI208" s="45">
        <f t="shared" si="260"/>
        <v>127306517.64500001</v>
      </c>
      <c r="EJ208" s="45">
        <f t="shared" si="260"/>
        <v>65815416.784999996</v>
      </c>
      <c r="EK208" s="45">
        <f t="shared" si="260"/>
        <v>4842935.3499999996</v>
      </c>
      <c r="EL208" s="45">
        <f t="shared" si="260"/>
        <v>3621381.395</v>
      </c>
      <c r="EM208" s="45">
        <f t="shared" si="260"/>
        <v>3924344.6850000005</v>
      </c>
      <c r="EN208" s="45">
        <f t="shared" si="260"/>
        <v>8144669.4949999992</v>
      </c>
      <c r="EO208" s="45">
        <f t="shared" si="260"/>
        <v>3441543.58</v>
      </c>
      <c r="EP208" s="45">
        <f t="shared" si="260"/>
        <v>2781143.3049999997</v>
      </c>
      <c r="EQ208" s="45">
        <f t="shared" si="260"/>
        <v>17483071.234999999</v>
      </c>
      <c r="ER208" s="45">
        <f t="shared" si="260"/>
        <v>2816215.41</v>
      </c>
      <c r="ES208" s="45">
        <f t="shared" si="260"/>
        <v>924560.38500000001</v>
      </c>
      <c r="ET208" s="45">
        <f t="shared" si="260"/>
        <v>1444672.24</v>
      </c>
      <c r="EU208" s="45">
        <f t="shared" si="260"/>
        <v>4662351.3199999994</v>
      </c>
      <c r="EV208" s="45">
        <f t="shared" si="260"/>
        <v>491009.47</v>
      </c>
      <c r="EW208" s="45">
        <f t="shared" si="260"/>
        <v>5995837.5249999994</v>
      </c>
      <c r="EX208" s="45">
        <f t="shared" si="260"/>
        <v>1908817.97</v>
      </c>
      <c r="EY208" s="45">
        <f t="shared" si="260"/>
        <v>6604783.0099999998</v>
      </c>
      <c r="EZ208" s="45">
        <f t="shared" si="260"/>
        <v>905158.79499999993</v>
      </c>
      <c r="FA208" s="45">
        <f t="shared" si="260"/>
        <v>22752095.349999998</v>
      </c>
      <c r="FB208" s="45">
        <f t="shared" si="260"/>
        <v>2755771.9950000001</v>
      </c>
      <c r="FC208" s="45">
        <f t="shared" si="260"/>
        <v>18946398.849999998</v>
      </c>
      <c r="FD208" s="45">
        <f t="shared" si="260"/>
        <v>2616976.0049999999</v>
      </c>
      <c r="FE208" s="45">
        <f t="shared" si="260"/>
        <v>817851.6399999999</v>
      </c>
      <c r="FF208" s="45">
        <f t="shared" si="260"/>
        <v>1438702.52</v>
      </c>
      <c r="FG208" s="45">
        <f t="shared" si="260"/>
        <v>871579.11999999988</v>
      </c>
      <c r="FH208" s="45">
        <f t="shared" si="260"/>
        <v>663385.13500000001</v>
      </c>
      <c r="FI208" s="45">
        <f t="shared" si="260"/>
        <v>13442034.859999998</v>
      </c>
      <c r="FJ208" s="45">
        <f t="shared" si="260"/>
        <v>13603499.449999999</v>
      </c>
      <c r="FK208" s="45">
        <f t="shared" si="260"/>
        <v>16192119.285</v>
      </c>
      <c r="FL208" s="45">
        <f t="shared" si="260"/>
        <v>34093070.920000002</v>
      </c>
      <c r="FM208" s="45">
        <f t="shared" si="260"/>
        <v>24792247.16</v>
      </c>
      <c r="FN208" s="45">
        <f t="shared" si="260"/>
        <v>148199750.685</v>
      </c>
      <c r="FO208" s="45">
        <f t="shared" si="260"/>
        <v>8188963.4100000001</v>
      </c>
      <c r="FP208" s="45">
        <f t="shared" si="260"/>
        <v>16764466.190000001</v>
      </c>
      <c r="FQ208" s="45">
        <f t="shared" si="260"/>
        <v>5952557.0549999988</v>
      </c>
      <c r="FR208" s="45">
        <f t="shared" si="260"/>
        <v>1137977.875</v>
      </c>
      <c r="FS208" s="45">
        <f t="shared" si="260"/>
        <v>1377512.89</v>
      </c>
      <c r="FT208" s="46">
        <f t="shared" si="260"/>
        <v>623835.73999999987</v>
      </c>
      <c r="FU208" s="45">
        <f t="shared" si="260"/>
        <v>5762272.2299999995</v>
      </c>
      <c r="FV208" s="45">
        <f t="shared" si="260"/>
        <v>5040682.3250000002</v>
      </c>
      <c r="FW208" s="45">
        <f t="shared" si="260"/>
        <v>1159618.1099999999</v>
      </c>
      <c r="FX208" s="45">
        <f t="shared" si="260"/>
        <v>546975.59499999997</v>
      </c>
      <c r="FY208" s="45"/>
      <c r="FZ208" s="45">
        <f>SUM(C208:FX208)</f>
        <v>6195426770.9300022</v>
      </c>
      <c r="GA208" s="45"/>
      <c r="GB208" s="45"/>
      <c r="GC208" s="45"/>
      <c r="GD208" s="45"/>
      <c r="GE208" s="5"/>
      <c r="GF208" s="5"/>
      <c r="GG208" s="5"/>
      <c r="GH208" s="5"/>
      <c r="GI208" s="5"/>
      <c r="GJ208" s="5"/>
      <c r="GK208" s="5"/>
      <c r="GL208" s="5"/>
      <c r="GM208" s="5"/>
    </row>
    <row r="209" spans="1:195" x14ac:dyDescent="0.2">
      <c r="A209" s="3" t="s">
        <v>539</v>
      </c>
      <c r="B209" s="2" t="s">
        <v>540</v>
      </c>
      <c r="C209" s="45">
        <f t="shared" ref="C209:BN209" si="261">IF(C184&gt;0,C184,999999999.99)</f>
        <v>136615973.24000001</v>
      </c>
      <c r="D209" s="45">
        <f t="shared" si="261"/>
        <v>999999999.99000001</v>
      </c>
      <c r="E209" s="45">
        <f t="shared" si="261"/>
        <v>171598319.69999999</v>
      </c>
      <c r="F209" s="45">
        <f t="shared" si="261"/>
        <v>999999999.99000001</v>
      </c>
      <c r="G209" s="45">
        <f t="shared" si="261"/>
        <v>999999999.99000001</v>
      </c>
      <c r="H209" s="45">
        <f t="shared" si="261"/>
        <v>999999999.99000001</v>
      </c>
      <c r="I209" s="45">
        <f t="shared" si="261"/>
        <v>260208789.09999999</v>
      </c>
      <c r="J209" s="45">
        <f t="shared" si="261"/>
        <v>22720879.77</v>
      </c>
      <c r="K209" s="45">
        <f t="shared" si="261"/>
        <v>999999999.99000001</v>
      </c>
      <c r="L209" s="45">
        <f t="shared" si="261"/>
        <v>33669215.049999997</v>
      </c>
      <c r="M209" s="45">
        <f t="shared" si="261"/>
        <v>17127672.199999999</v>
      </c>
      <c r="N209" s="45">
        <f t="shared" si="261"/>
        <v>999999999.99000001</v>
      </c>
      <c r="O209" s="45">
        <f t="shared" si="261"/>
        <v>999999999.99000001</v>
      </c>
      <c r="P209" s="45">
        <f t="shared" si="261"/>
        <v>999999999.99000001</v>
      </c>
      <c r="Q209" s="45">
        <f t="shared" si="261"/>
        <v>2492492509.23</v>
      </c>
      <c r="R209" s="45">
        <f t="shared" si="261"/>
        <v>999999999.99000001</v>
      </c>
      <c r="S209" s="45">
        <f t="shared" si="261"/>
        <v>13771128.59</v>
      </c>
      <c r="T209" s="45">
        <f t="shared" si="261"/>
        <v>999999999.99000001</v>
      </c>
      <c r="U209" s="45">
        <f t="shared" si="261"/>
        <v>999999999.99000001</v>
      </c>
      <c r="V209" s="45">
        <f t="shared" si="261"/>
        <v>999999999.99000001</v>
      </c>
      <c r="W209" s="46">
        <f t="shared" si="261"/>
        <v>999999999.99000001</v>
      </c>
      <c r="X209" s="45">
        <f t="shared" si="261"/>
        <v>999999999.99000001</v>
      </c>
      <c r="Y209" s="45">
        <f t="shared" si="261"/>
        <v>4228220.05</v>
      </c>
      <c r="Z209" s="45">
        <f t="shared" si="261"/>
        <v>999999999.99000001</v>
      </c>
      <c r="AA209" s="45">
        <f t="shared" si="261"/>
        <v>999999999.99000001</v>
      </c>
      <c r="AB209" s="45">
        <f t="shared" si="261"/>
        <v>999999999.99000001</v>
      </c>
      <c r="AC209" s="45">
        <f t="shared" si="261"/>
        <v>999999999.99000001</v>
      </c>
      <c r="AD209" s="45">
        <f t="shared" si="261"/>
        <v>999999999.99000001</v>
      </c>
      <c r="AE209" s="45">
        <f t="shared" si="261"/>
        <v>999999999.99000001</v>
      </c>
      <c r="AF209" s="45">
        <f t="shared" si="261"/>
        <v>999999999.99000001</v>
      </c>
      <c r="AG209" s="45">
        <f t="shared" si="261"/>
        <v>999999999.99000001</v>
      </c>
      <c r="AH209" s="45">
        <f t="shared" si="261"/>
        <v>9282893.3399999999</v>
      </c>
      <c r="AI209" s="45">
        <f t="shared" si="261"/>
        <v>999999999.99000001</v>
      </c>
      <c r="AJ209" s="45">
        <f t="shared" si="261"/>
        <v>999999999.99000001</v>
      </c>
      <c r="AK209" s="45">
        <f t="shared" si="261"/>
        <v>999999999.99000001</v>
      </c>
      <c r="AL209" s="45">
        <f t="shared" si="261"/>
        <v>999999999.99000001</v>
      </c>
      <c r="AM209" s="45">
        <f t="shared" si="261"/>
        <v>4038140.46</v>
      </c>
      <c r="AN209" s="45">
        <f t="shared" si="261"/>
        <v>999999999.99000001</v>
      </c>
      <c r="AO209" s="45">
        <f t="shared" si="261"/>
        <v>64287450.75</v>
      </c>
      <c r="AP209" s="45">
        <f t="shared" si="261"/>
        <v>10596093550.620001</v>
      </c>
      <c r="AQ209" s="45">
        <f t="shared" si="261"/>
        <v>999999999.99000001</v>
      </c>
      <c r="AR209" s="45">
        <f t="shared" si="261"/>
        <v>999999999.99000001</v>
      </c>
      <c r="AS209" s="45">
        <f t="shared" si="261"/>
        <v>999999999.99000001</v>
      </c>
      <c r="AT209" s="45">
        <f t="shared" si="261"/>
        <v>999999999.99000001</v>
      </c>
      <c r="AU209" s="45">
        <f t="shared" si="261"/>
        <v>999999999.99000001</v>
      </c>
      <c r="AV209" s="45">
        <f t="shared" si="261"/>
        <v>999999999.99000001</v>
      </c>
      <c r="AW209" s="45">
        <f t="shared" si="261"/>
        <v>999999999.99000001</v>
      </c>
      <c r="AX209" s="45">
        <f t="shared" si="261"/>
        <v>999999999.99000001</v>
      </c>
      <c r="AY209" s="45">
        <f t="shared" si="261"/>
        <v>4987521.6399999997</v>
      </c>
      <c r="AZ209" s="45">
        <f t="shared" si="261"/>
        <v>265964894.12</v>
      </c>
      <c r="BA209" s="45">
        <f t="shared" si="261"/>
        <v>999999999.99000001</v>
      </c>
      <c r="BB209" s="45">
        <f t="shared" si="261"/>
        <v>999999999.99000001</v>
      </c>
      <c r="BC209" s="45">
        <f t="shared" si="261"/>
        <v>1270361764.6199999</v>
      </c>
      <c r="BD209" s="45">
        <f t="shared" si="261"/>
        <v>999999999.99000001</v>
      </c>
      <c r="BE209" s="45">
        <f t="shared" si="261"/>
        <v>999999999.99000001</v>
      </c>
      <c r="BF209" s="45">
        <f t="shared" si="261"/>
        <v>999999999.99000001</v>
      </c>
      <c r="BG209" s="45">
        <f t="shared" si="261"/>
        <v>8938841.7799999993</v>
      </c>
      <c r="BH209" s="45">
        <f t="shared" si="261"/>
        <v>999999999.99000001</v>
      </c>
      <c r="BI209" s="45">
        <f t="shared" si="261"/>
        <v>999999999.99000001</v>
      </c>
      <c r="BJ209" s="45">
        <f t="shared" si="261"/>
        <v>999999999.99000001</v>
      </c>
      <c r="BK209" s="45">
        <f t="shared" si="261"/>
        <v>999999999.99000001</v>
      </c>
      <c r="BL209" s="45">
        <f t="shared" si="261"/>
        <v>999999999.99000001</v>
      </c>
      <c r="BM209" s="45">
        <f t="shared" si="261"/>
        <v>999999999.99000001</v>
      </c>
      <c r="BN209" s="45">
        <f t="shared" si="261"/>
        <v>44412163.520000003</v>
      </c>
      <c r="BO209" s="45">
        <f t="shared" ref="BO209:DZ209" si="262">IF(BO184&gt;0,BO184,999999999.99)</f>
        <v>15008953.77</v>
      </c>
      <c r="BP209" s="45">
        <f t="shared" si="262"/>
        <v>999999999.99000001</v>
      </c>
      <c r="BQ209" s="45">
        <f t="shared" si="262"/>
        <v>999999999.99000001</v>
      </c>
      <c r="BR209" s="45">
        <f t="shared" si="262"/>
        <v>61068270.560000002</v>
      </c>
      <c r="BS209" s="45">
        <f t="shared" si="262"/>
        <v>10108589.08</v>
      </c>
      <c r="BT209" s="45">
        <f t="shared" si="262"/>
        <v>999999999.99000001</v>
      </c>
      <c r="BU209" s="45">
        <f t="shared" si="262"/>
        <v>999999999.99000001</v>
      </c>
      <c r="BV209" s="45">
        <f t="shared" si="262"/>
        <v>999999999.99000001</v>
      </c>
      <c r="BW209" s="45">
        <f t="shared" si="262"/>
        <v>999999999.99000001</v>
      </c>
      <c r="BX209" s="45">
        <f t="shared" si="262"/>
        <v>999999999.99000001</v>
      </c>
      <c r="BY209" s="45">
        <f t="shared" si="262"/>
        <v>4513956.2699999996</v>
      </c>
      <c r="BZ209" s="45">
        <f t="shared" si="262"/>
        <v>999999999.99000001</v>
      </c>
      <c r="CA209" s="45">
        <f t="shared" si="262"/>
        <v>999999999.99000001</v>
      </c>
      <c r="CB209" s="45">
        <f t="shared" si="262"/>
        <v>999999999.99000001</v>
      </c>
      <c r="CC209" s="45">
        <f t="shared" si="262"/>
        <v>999999999.99000001</v>
      </c>
      <c r="CD209" s="45">
        <f t="shared" si="262"/>
        <v>999999999.99000001</v>
      </c>
      <c r="CE209" s="45">
        <f t="shared" si="262"/>
        <v>999999999.99000001</v>
      </c>
      <c r="CF209" s="45">
        <f t="shared" si="262"/>
        <v>999999999.99000001</v>
      </c>
      <c r="CG209" s="45">
        <f t="shared" si="262"/>
        <v>999999999.99000001</v>
      </c>
      <c r="CH209" s="45">
        <f t="shared" si="262"/>
        <v>999999999.99000001</v>
      </c>
      <c r="CI209" s="45">
        <f t="shared" si="262"/>
        <v>6144393.0800000001</v>
      </c>
      <c r="CJ209" s="45">
        <f t="shared" si="262"/>
        <v>10420657.279999999</v>
      </c>
      <c r="CK209" s="45">
        <f t="shared" si="262"/>
        <v>999999999.99000001</v>
      </c>
      <c r="CL209" s="45">
        <f t="shared" si="262"/>
        <v>999999999.99000001</v>
      </c>
      <c r="CM209" s="45">
        <f t="shared" si="262"/>
        <v>7030264.4100000001</v>
      </c>
      <c r="CN209" s="45">
        <f t="shared" si="262"/>
        <v>999999999.99000001</v>
      </c>
      <c r="CO209" s="45">
        <f t="shared" si="262"/>
        <v>999999999.99000001</v>
      </c>
      <c r="CP209" s="45">
        <f t="shared" si="262"/>
        <v>999999999.99000001</v>
      </c>
      <c r="CQ209" s="45">
        <f t="shared" si="262"/>
        <v>12414091.050000001</v>
      </c>
      <c r="CR209" s="45">
        <f t="shared" si="262"/>
        <v>999999999.99000001</v>
      </c>
      <c r="CS209" s="45">
        <f t="shared" si="262"/>
        <v>999999999.99000001</v>
      </c>
      <c r="CT209" s="45">
        <f t="shared" si="262"/>
        <v>999999999.99000001</v>
      </c>
      <c r="CU209" s="45">
        <f t="shared" si="262"/>
        <v>999999999.99000001</v>
      </c>
      <c r="CV209" s="45">
        <f t="shared" si="262"/>
        <v>999999999.99000001</v>
      </c>
      <c r="CW209" s="45">
        <f t="shared" si="262"/>
        <v>999999999.99000001</v>
      </c>
      <c r="CX209" s="45">
        <f t="shared" si="262"/>
        <v>999999999.99000001</v>
      </c>
      <c r="CY209" s="45">
        <f t="shared" si="262"/>
        <v>999999999.99000001</v>
      </c>
      <c r="CZ209" s="45">
        <f t="shared" si="262"/>
        <v>23186438.260000002</v>
      </c>
      <c r="DA209" s="45">
        <f t="shared" si="262"/>
        <v>999999999.99000001</v>
      </c>
      <c r="DB209" s="45">
        <f t="shared" si="262"/>
        <v>999999999.99000001</v>
      </c>
      <c r="DC209" s="45">
        <f t="shared" si="262"/>
        <v>999999999.99000001</v>
      </c>
      <c r="DD209" s="45">
        <f t="shared" si="262"/>
        <v>999999999.99000001</v>
      </c>
      <c r="DE209" s="45">
        <f t="shared" si="262"/>
        <v>999999999.99000001</v>
      </c>
      <c r="DF209" s="45">
        <f t="shared" si="262"/>
        <v>553892331.47000003</v>
      </c>
      <c r="DG209" s="45">
        <f t="shared" si="262"/>
        <v>999999999.99000001</v>
      </c>
      <c r="DH209" s="45">
        <f t="shared" si="262"/>
        <v>21454230.100000001</v>
      </c>
      <c r="DI209" s="45">
        <f t="shared" si="262"/>
        <v>31350458.300000001</v>
      </c>
      <c r="DJ209" s="45">
        <f t="shared" si="262"/>
        <v>999999999.99000001</v>
      </c>
      <c r="DK209" s="45">
        <f t="shared" si="262"/>
        <v>999999999.99000001</v>
      </c>
      <c r="DL209" s="45">
        <f t="shared" si="262"/>
        <v>91932382.540000007</v>
      </c>
      <c r="DM209" s="45">
        <f t="shared" si="262"/>
        <v>999999999.99000001</v>
      </c>
      <c r="DN209" s="45">
        <f t="shared" si="262"/>
        <v>14744412.859999999</v>
      </c>
      <c r="DO209" s="45">
        <f t="shared" si="262"/>
        <v>37534857.810000002</v>
      </c>
      <c r="DP209" s="45">
        <f t="shared" si="262"/>
        <v>999999999.99000001</v>
      </c>
      <c r="DQ209" s="45">
        <f t="shared" si="262"/>
        <v>4427923.6900000004</v>
      </c>
      <c r="DR209" s="45">
        <f t="shared" si="262"/>
        <v>13373068.82</v>
      </c>
      <c r="DS209" s="45">
        <f t="shared" si="262"/>
        <v>7537454.79</v>
      </c>
      <c r="DT209" s="45">
        <f t="shared" si="262"/>
        <v>999999999.99000001</v>
      </c>
      <c r="DU209" s="45">
        <f t="shared" si="262"/>
        <v>999999999.99000001</v>
      </c>
      <c r="DV209" s="45">
        <f t="shared" si="262"/>
        <v>999999999.99000001</v>
      </c>
      <c r="DW209" s="45">
        <f t="shared" si="262"/>
        <v>999999999.99000001</v>
      </c>
      <c r="DX209" s="45">
        <f t="shared" si="262"/>
        <v>999999999.99000001</v>
      </c>
      <c r="DY209" s="45">
        <f t="shared" si="262"/>
        <v>999999999.99000001</v>
      </c>
      <c r="DZ209" s="45">
        <f t="shared" si="262"/>
        <v>999999999.99000001</v>
      </c>
      <c r="EA209" s="45">
        <f t="shared" ref="EA209:FU209" si="263">IF(EA184&gt;0,EA184,999999999.99)</f>
        <v>4847222.32</v>
      </c>
      <c r="EB209" s="45">
        <f t="shared" si="263"/>
        <v>4943260.8600000003</v>
      </c>
      <c r="EC209" s="45">
        <f t="shared" si="263"/>
        <v>999999999.99000001</v>
      </c>
      <c r="ED209" s="45">
        <f t="shared" si="263"/>
        <v>999999999.99000001</v>
      </c>
      <c r="EE209" s="45">
        <f t="shared" si="263"/>
        <v>999999999.99000001</v>
      </c>
      <c r="EF209" s="45">
        <f t="shared" si="263"/>
        <v>15797820.73</v>
      </c>
      <c r="EG209" s="45">
        <f t="shared" si="263"/>
        <v>999999999.99000001</v>
      </c>
      <c r="EH209" s="45">
        <f t="shared" si="263"/>
        <v>999999999.99000001</v>
      </c>
      <c r="EI209" s="45">
        <f t="shared" si="263"/>
        <v>551046525.88999999</v>
      </c>
      <c r="EJ209" s="45">
        <f t="shared" si="263"/>
        <v>999999999.99000001</v>
      </c>
      <c r="EK209" s="45">
        <f t="shared" si="263"/>
        <v>999999999.99000001</v>
      </c>
      <c r="EL209" s="45">
        <f t="shared" si="263"/>
        <v>999999999.99000001</v>
      </c>
      <c r="EM209" s="45">
        <f t="shared" si="263"/>
        <v>4543530.08</v>
      </c>
      <c r="EN209" s="45">
        <f t="shared" si="263"/>
        <v>10246933.550000001</v>
      </c>
      <c r="EO209" s="45">
        <f t="shared" si="263"/>
        <v>999999999.99000001</v>
      </c>
      <c r="EP209" s="45">
        <f t="shared" si="263"/>
        <v>999999999.99000001</v>
      </c>
      <c r="EQ209" s="45">
        <f t="shared" si="263"/>
        <v>999999999.99000001</v>
      </c>
      <c r="ER209" s="45">
        <f t="shared" si="263"/>
        <v>999999999.99000001</v>
      </c>
      <c r="ES209" s="45">
        <f t="shared" si="263"/>
        <v>999999999.99000001</v>
      </c>
      <c r="ET209" s="45">
        <f t="shared" si="263"/>
        <v>999999999.99000001</v>
      </c>
      <c r="EU209" s="45">
        <f t="shared" si="263"/>
        <v>5620472.29</v>
      </c>
      <c r="EV209" s="45">
        <f t="shared" si="263"/>
        <v>999999999.99000001</v>
      </c>
      <c r="EW209" s="45">
        <f t="shared" si="263"/>
        <v>999999999.99000001</v>
      </c>
      <c r="EX209" s="45">
        <f t="shared" si="263"/>
        <v>999999999.99000001</v>
      </c>
      <c r="EY209" s="45">
        <f t="shared" si="263"/>
        <v>6967636.04</v>
      </c>
      <c r="EZ209" s="45">
        <f t="shared" si="263"/>
        <v>999999999.99000001</v>
      </c>
      <c r="FA209" s="45">
        <f t="shared" si="263"/>
        <v>999999999.99000001</v>
      </c>
      <c r="FB209" s="45">
        <f t="shared" si="263"/>
        <v>999999999.99000001</v>
      </c>
      <c r="FC209" s="45">
        <f t="shared" si="263"/>
        <v>999999999.99000001</v>
      </c>
      <c r="FD209" s="45">
        <f t="shared" si="263"/>
        <v>999999999.99000001</v>
      </c>
      <c r="FE209" s="45">
        <f t="shared" si="263"/>
        <v>999999999.99000001</v>
      </c>
      <c r="FF209" s="45">
        <f t="shared" si="263"/>
        <v>999999999.99000001</v>
      </c>
      <c r="FG209" s="45">
        <f t="shared" si="263"/>
        <v>999999999.99000001</v>
      </c>
      <c r="FH209" s="45">
        <f t="shared" si="263"/>
        <v>999999999.99000001</v>
      </c>
      <c r="FI209" s="45">
        <f t="shared" si="263"/>
        <v>18532413.800000001</v>
      </c>
      <c r="FJ209" s="45">
        <f t="shared" si="263"/>
        <v>999999999.99000001</v>
      </c>
      <c r="FK209" s="45">
        <f t="shared" si="263"/>
        <v>22819427.870000001</v>
      </c>
      <c r="FL209" s="45">
        <f t="shared" si="263"/>
        <v>999999999.99000001</v>
      </c>
      <c r="FM209" s="45">
        <f t="shared" si="263"/>
        <v>999999999.99000001</v>
      </c>
      <c r="FN209" s="45">
        <f t="shared" si="263"/>
        <v>694569086.62</v>
      </c>
      <c r="FO209" s="45">
        <f t="shared" si="263"/>
        <v>10228227.57</v>
      </c>
      <c r="FP209" s="45">
        <f t="shared" si="263"/>
        <v>26072362.68</v>
      </c>
      <c r="FQ209" s="45">
        <f t="shared" si="263"/>
        <v>7290450.9299999997</v>
      </c>
      <c r="FR209" s="45">
        <f t="shared" si="263"/>
        <v>999999999.99000001</v>
      </c>
      <c r="FS209" s="45">
        <f t="shared" si="263"/>
        <v>999999999.99000001</v>
      </c>
      <c r="FT209" s="46">
        <f t="shared" si="263"/>
        <v>999999999.99000001</v>
      </c>
      <c r="FU209" s="45">
        <f t="shared" si="263"/>
        <v>7361906.25</v>
      </c>
      <c r="FV209" s="45">
        <f>IF(FV184&gt;0,FV184,999999999.99)</f>
        <v>6011958.4199999999</v>
      </c>
      <c r="FW209" s="45">
        <f>IF(FW184&gt;0,FW184,999999999.99)</f>
        <v>999999999.99000001</v>
      </c>
      <c r="FX209" s="45">
        <f>IF(FX184&gt;0,FX184,999999999.99)</f>
        <v>999999999.99000001</v>
      </c>
      <c r="FY209" s="45"/>
      <c r="FZ209" s="45"/>
      <c r="GA209" s="45"/>
      <c r="GB209" s="45"/>
      <c r="GC209" s="45"/>
      <c r="GD209" s="45"/>
      <c r="GE209" s="5"/>
      <c r="GF209" s="5"/>
      <c r="GG209" s="5"/>
      <c r="GH209" s="5"/>
      <c r="GI209" s="5"/>
      <c r="GJ209" s="5"/>
      <c r="GK209" s="5"/>
      <c r="GL209" s="5"/>
      <c r="GM209" s="5"/>
    </row>
    <row r="210" spans="1:195" x14ac:dyDescent="0.2">
      <c r="A210" s="8"/>
      <c r="B210" s="2" t="s">
        <v>541</v>
      </c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6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  <c r="FP210" s="45"/>
      <c r="FQ210" s="45"/>
      <c r="FR210" s="45"/>
      <c r="FS210" s="45"/>
      <c r="FT210" s="46"/>
      <c r="FU210" s="45"/>
      <c r="FV210" s="45"/>
      <c r="FW210" s="45"/>
      <c r="FX210" s="45"/>
      <c r="FY210" s="45"/>
      <c r="FZ210" s="45"/>
      <c r="GA210" s="45"/>
      <c r="GB210" s="45"/>
      <c r="GC210" s="45"/>
      <c r="GD210" s="45"/>
      <c r="GE210" s="5"/>
      <c r="GF210" s="5"/>
      <c r="GG210" s="5"/>
      <c r="GH210" s="5"/>
      <c r="GI210" s="5"/>
      <c r="GJ210" s="5"/>
      <c r="GK210" s="5"/>
      <c r="GL210" s="5"/>
      <c r="GM210" s="5"/>
    </row>
    <row r="211" spans="1:195" x14ac:dyDescent="0.2">
      <c r="A211" s="8"/>
      <c r="B211" s="2" t="s">
        <v>542</v>
      </c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6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  <c r="FP211" s="45"/>
      <c r="FQ211" s="45"/>
      <c r="FR211" s="45"/>
      <c r="FS211" s="45"/>
      <c r="FT211" s="46"/>
      <c r="FU211" s="45"/>
      <c r="FV211" s="45"/>
      <c r="FW211" s="45"/>
      <c r="FX211" s="45"/>
      <c r="FY211" s="45"/>
      <c r="FZ211" s="45"/>
      <c r="GA211" s="45"/>
      <c r="GB211" s="45"/>
      <c r="GC211" s="45"/>
      <c r="GD211" s="45"/>
      <c r="GE211" s="5"/>
      <c r="GF211" s="5"/>
      <c r="GG211" s="5"/>
      <c r="GH211" s="5"/>
      <c r="GI211" s="5"/>
      <c r="GJ211" s="5"/>
      <c r="GK211" s="5"/>
      <c r="GL211" s="5"/>
      <c r="GM211" s="5"/>
    </row>
    <row r="212" spans="1:195" x14ac:dyDescent="0.2">
      <c r="A212" s="3" t="s">
        <v>543</v>
      </c>
      <c r="B212" s="2" t="s">
        <v>544</v>
      </c>
      <c r="C212" s="45">
        <f>MIN(C209,MAX(C207,C208))</f>
        <v>65213811.119999997</v>
      </c>
      <c r="D212" s="45">
        <f t="shared" ref="D212:BO212" si="264">MIN(D209,MAX(D207,D208))</f>
        <v>324390661.33999997</v>
      </c>
      <c r="E212" s="45">
        <f t="shared" si="264"/>
        <v>64263918.5</v>
      </c>
      <c r="F212" s="45">
        <f t="shared" si="264"/>
        <v>126050624.52</v>
      </c>
      <c r="G212" s="45">
        <f t="shared" si="264"/>
        <v>8215004.7599999998</v>
      </c>
      <c r="H212" s="45">
        <f t="shared" si="264"/>
        <v>7994242.0199999996</v>
      </c>
      <c r="I212" s="45">
        <f t="shared" si="264"/>
        <v>83871620.620000005</v>
      </c>
      <c r="J212" s="45">
        <f t="shared" si="264"/>
        <v>16046083.129999999</v>
      </c>
      <c r="K212" s="45">
        <f t="shared" si="264"/>
        <v>3160881.3</v>
      </c>
      <c r="L212" s="45">
        <f t="shared" si="264"/>
        <v>22222753.520000003</v>
      </c>
      <c r="M212" s="45">
        <f t="shared" si="264"/>
        <v>13486545.800000001</v>
      </c>
      <c r="N212" s="45">
        <f t="shared" si="264"/>
        <v>398364715.59000003</v>
      </c>
      <c r="O212" s="45">
        <f t="shared" si="264"/>
        <v>112465258.19999999</v>
      </c>
      <c r="P212" s="45">
        <f t="shared" si="264"/>
        <v>2335216.67</v>
      </c>
      <c r="Q212" s="45">
        <f t="shared" si="264"/>
        <v>312638191.57999998</v>
      </c>
      <c r="R212" s="45">
        <f t="shared" si="264"/>
        <v>4961926.1400000006</v>
      </c>
      <c r="S212" s="45">
        <f t="shared" si="264"/>
        <v>11201557.359999999</v>
      </c>
      <c r="T212" s="45">
        <f t="shared" si="264"/>
        <v>1913910.2899999998</v>
      </c>
      <c r="U212" s="45">
        <f t="shared" si="264"/>
        <v>885238.32</v>
      </c>
      <c r="V212" s="45">
        <f t="shared" si="264"/>
        <v>2838146.66</v>
      </c>
      <c r="W212" s="46">
        <f t="shared" si="264"/>
        <v>1371155.71</v>
      </c>
      <c r="X212" s="45">
        <f t="shared" si="264"/>
        <v>787510.37</v>
      </c>
      <c r="Y212" s="45">
        <f t="shared" si="264"/>
        <v>4228220.05</v>
      </c>
      <c r="Z212" s="45">
        <f t="shared" si="264"/>
        <v>2751874.7399999998</v>
      </c>
      <c r="AA212" s="45">
        <f t="shared" si="264"/>
        <v>216382104.34999999</v>
      </c>
      <c r="AB212" s="45">
        <f t="shared" si="264"/>
        <v>224570306.78</v>
      </c>
      <c r="AC212" s="45">
        <f t="shared" si="264"/>
        <v>7393346.5500000007</v>
      </c>
      <c r="AD212" s="45">
        <f t="shared" si="264"/>
        <v>8590748.1300000008</v>
      </c>
      <c r="AE212" s="45">
        <f t="shared" si="264"/>
        <v>1556846.6600000001</v>
      </c>
      <c r="AF212" s="45">
        <f t="shared" si="264"/>
        <v>2256563.5099999998</v>
      </c>
      <c r="AG212" s="45">
        <f t="shared" si="264"/>
        <v>7313622.7999999998</v>
      </c>
      <c r="AH212" s="45">
        <f t="shared" si="264"/>
        <v>7923034.8300000001</v>
      </c>
      <c r="AI212" s="45">
        <f t="shared" si="264"/>
        <v>3477302.81</v>
      </c>
      <c r="AJ212" s="45">
        <f t="shared" si="264"/>
        <v>2737623.1999999997</v>
      </c>
      <c r="AK212" s="45">
        <f t="shared" si="264"/>
        <v>2625749.73</v>
      </c>
      <c r="AL212" s="45">
        <f t="shared" si="264"/>
        <v>2936205.04</v>
      </c>
      <c r="AM212" s="45">
        <f t="shared" si="264"/>
        <v>4038140.46</v>
      </c>
      <c r="AN212" s="45">
        <f t="shared" si="264"/>
        <v>3736937.5700000003</v>
      </c>
      <c r="AO212" s="45">
        <f t="shared" si="264"/>
        <v>37190897.649999999</v>
      </c>
      <c r="AP212" s="45">
        <f t="shared" si="264"/>
        <v>667742576.75</v>
      </c>
      <c r="AQ212" s="45">
        <f t="shared" si="264"/>
        <v>2950065.12</v>
      </c>
      <c r="AR212" s="45">
        <f t="shared" si="264"/>
        <v>473461790.70000005</v>
      </c>
      <c r="AS212" s="45">
        <f t="shared" si="264"/>
        <v>52722372.159999996</v>
      </c>
      <c r="AT212" s="45">
        <f t="shared" si="264"/>
        <v>19231798.690000001</v>
      </c>
      <c r="AU212" s="45">
        <f t="shared" si="264"/>
        <v>3540534.85</v>
      </c>
      <c r="AV212" s="45">
        <f t="shared" si="264"/>
        <v>3242282.1399999997</v>
      </c>
      <c r="AW212" s="45">
        <f t="shared" si="264"/>
        <v>2587955.2599999998</v>
      </c>
      <c r="AX212" s="45">
        <f t="shared" si="264"/>
        <v>832530.67999999993</v>
      </c>
      <c r="AY212" s="45">
        <f t="shared" si="264"/>
        <v>4872936.6300000008</v>
      </c>
      <c r="AZ212" s="45">
        <f t="shared" si="264"/>
        <v>86474256.969999999</v>
      </c>
      <c r="BA212" s="45">
        <f t="shared" si="264"/>
        <v>64897431.25999999</v>
      </c>
      <c r="BB212" s="45">
        <f t="shared" si="264"/>
        <v>56481759.564999998</v>
      </c>
      <c r="BC212" s="45">
        <f t="shared" si="264"/>
        <v>234144454.31</v>
      </c>
      <c r="BD212" s="45">
        <f t="shared" si="264"/>
        <v>36122029.504999995</v>
      </c>
      <c r="BE212" s="45">
        <f t="shared" si="264"/>
        <v>11316760.780000001</v>
      </c>
      <c r="BF212" s="45">
        <f t="shared" si="264"/>
        <v>173243531.88499999</v>
      </c>
      <c r="BG212" s="45">
        <f t="shared" si="264"/>
        <v>7849368.04</v>
      </c>
      <c r="BH212" s="45">
        <f t="shared" si="264"/>
        <v>5426320.1100000003</v>
      </c>
      <c r="BI212" s="45">
        <f t="shared" si="264"/>
        <v>2851026.2699999996</v>
      </c>
      <c r="BJ212" s="45">
        <f t="shared" si="264"/>
        <v>43849832.045000002</v>
      </c>
      <c r="BK212" s="45">
        <f t="shared" si="264"/>
        <v>136230587.67000002</v>
      </c>
      <c r="BL212" s="45">
        <f t="shared" si="264"/>
        <v>2374129.91</v>
      </c>
      <c r="BM212" s="45">
        <f t="shared" si="264"/>
        <v>3147078.56</v>
      </c>
      <c r="BN212" s="45">
        <f t="shared" si="264"/>
        <v>27683084.069999997</v>
      </c>
      <c r="BO212" s="45">
        <f t="shared" si="264"/>
        <v>11909843.57</v>
      </c>
      <c r="BP212" s="45">
        <f t="shared" ref="BP212:EA212" si="265">MIN(BP209,MAX(BP207,BP208))</f>
        <v>2562144.2999999998</v>
      </c>
      <c r="BQ212" s="45">
        <f t="shared" si="265"/>
        <v>45468075.219999999</v>
      </c>
      <c r="BR212" s="45">
        <f t="shared" si="265"/>
        <v>35204314.07</v>
      </c>
      <c r="BS212" s="45">
        <f t="shared" si="265"/>
        <v>8661725.5800000001</v>
      </c>
      <c r="BT212" s="45">
        <f t="shared" si="265"/>
        <v>3762120.5300000003</v>
      </c>
      <c r="BU212" s="45">
        <f t="shared" si="265"/>
        <v>4101766.75</v>
      </c>
      <c r="BV212" s="45">
        <f t="shared" si="265"/>
        <v>9751754.9900000002</v>
      </c>
      <c r="BW212" s="45">
        <f t="shared" si="265"/>
        <v>14205242.960000001</v>
      </c>
      <c r="BX212" s="45">
        <f t="shared" si="265"/>
        <v>1250934.3899999999</v>
      </c>
      <c r="BY212" s="45">
        <f t="shared" si="265"/>
        <v>4513956.2699999996</v>
      </c>
      <c r="BZ212" s="45">
        <f t="shared" si="265"/>
        <v>2496618.0300000003</v>
      </c>
      <c r="CA212" s="45">
        <f t="shared" si="265"/>
        <v>2537709.42</v>
      </c>
      <c r="CB212" s="45">
        <f t="shared" si="265"/>
        <v>620010788.03000009</v>
      </c>
      <c r="CC212" s="45">
        <f t="shared" si="265"/>
        <v>2122938.31</v>
      </c>
      <c r="CD212" s="45">
        <f t="shared" si="265"/>
        <v>1086884.79</v>
      </c>
      <c r="CE212" s="45">
        <f t="shared" si="265"/>
        <v>2128786.5299999998</v>
      </c>
      <c r="CF212" s="45">
        <f t="shared" si="265"/>
        <v>1583022.31</v>
      </c>
      <c r="CG212" s="45">
        <f t="shared" si="265"/>
        <v>2115400.56</v>
      </c>
      <c r="CH212" s="45">
        <f t="shared" si="265"/>
        <v>1785238.53</v>
      </c>
      <c r="CI212" s="45">
        <f t="shared" si="265"/>
        <v>5717958.3500000006</v>
      </c>
      <c r="CJ212" s="45">
        <f t="shared" si="265"/>
        <v>8844722.8900000006</v>
      </c>
      <c r="CK212" s="45">
        <f t="shared" si="265"/>
        <v>37045553.079999998</v>
      </c>
      <c r="CL212" s="45">
        <f t="shared" si="265"/>
        <v>10630559.789999999</v>
      </c>
      <c r="CM212" s="45">
        <f t="shared" si="265"/>
        <v>6511411.96</v>
      </c>
      <c r="CN212" s="45">
        <f t="shared" si="265"/>
        <v>209147700.36999997</v>
      </c>
      <c r="CO212" s="45">
        <f t="shared" si="265"/>
        <v>112773995.44</v>
      </c>
      <c r="CP212" s="45">
        <f t="shared" si="265"/>
        <v>8977121.5999999996</v>
      </c>
      <c r="CQ212" s="45">
        <f t="shared" si="265"/>
        <v>10263390.629999999</v>
      </c>
      <c r="CR212" s="45">
        <f t="shared" si="265"/>
        <v>2393320.9300000002</v>
      </c>
      <c r="CS212" s="45">
        <f t="shared" si="265"/>
        <v>3426450.1900000004</v>
      </c>
      <c r="CT212" s="45">
        <f t="shared" si="265"/>
        <v>1371681.33</v>
      </c>
      <c r="CU212" s="45">
        <f t="shared" si="265"/>
        <v>3424717.09</v>
      </c>
      <c r="CV212" s="45">
        <f t="shared" si="265"/>
        <v>766444.82</v>
      </c>
      <c r="CW212" s="45">
        <f t="shared" si="265"/>
        <v>2147064.5699999998</v>
      </c>
      <c r="CX212" s="45">
        <f t="shared" si="265"/>
        <v>3972879.1999999997</v>
      </c>
      <c r="CY212" s="45">
        <f t="shared" si="265"/>
        <v>1074947.5</v>
      </c>
      <c r="CZ212" s="45">
        <f t="shared" si="265"/>
        <v>16750620.43</v>
      </c>
      <c r="DA212" s="45">
        <f t="shared" si="265"/>
        <v>2390742.91</v>
      </c>
      <c r="DB212" s="45">
        <f t="shared" si="265"/>
        <v>3180058.68</v>
      </c>
      <c r="DC212" s="45">
        <f t="shared" si="265"/>
        <v>2333589.1100000003</v>
      </c>
      <c r="DD212" s="45">
        <f t="shared" si="265"/>
        <v>1884038.45</v>
      </c>
      <c r="DE212" s="45">
        <f t="shared" si="265"/>
        <v>3872052.11</v>
      </c>
      <c r="DF212" s="45">
        <f t="shared" si="265"/>
        <v>161266402.19499996</v>
      </c>
      <c r="DG212" s="45">
        <f t="shared" si="265"/>
        <v>1347505.25</v>
      </c>
      <c r="DH212" s="45">
        <f t="shared" si="265"/>
        <v>16180926.060000001</v>
      </c>
      <c r="DI212" s="45">
        <f t="shared" si="265"/>
        <v>20611174.479999997</v>
      </c>
      <c r="DJ212" s="45">
        <f t="shared" si="265"/>
        <v>5907479.96</v>
      </c>
      <c r="DK212" s="45">
        <f t="shared" si="265"/>
        <v>3655891.25</v>
      </c>
      <c r="DL212" s="45">
        <f t="shared" si="265"/>
        <v>46332588.68</v>
      </c>
      <c r="DM212" s="45">
        <f t="shared" si="265"/>
        <v>3288695.53</v>
      </c>
      <c r="DN212" s="45">
        <f t="shared" si="265"/>
        <v>11784547.299999999</v>
      </c>
      <c r="DO212" s="45">
        <f t="shared" si="265"/>
        <v>23521241.379999999</v>
      </c>
      <c r="DP212" s="45">
        <f t="shared" si="265"/>
        <v>2557372.34</v>
      </c>
      <c r="DQ212" s="45">
        <f t="shared" si="265"/>
        <v>4379634.21</v>
      </c>
      <c r="DR212" s="45">
        <f t="shared" si="265"/>
        <v>10786196.260000002</v>
      </c>
      <c r="DS212" s="45">
        <f t="shared" si="265"/>
        <v>6923198.1199999992</v>
      </c>
      <c r="DT212" s="45">
        <f t="shared" si="265"/>
        <v>2135974.69</v>
      </c>
      <c r="DU212" s="45">
        <f t="shared" si="265"/>
        <v>3696095.15</v>
      </c>
      <c r="DV212" s="45">
        <f t="shared" si="265"/>
        <v>2599219.3199999998</v>
      </c>
      <c r="DW212" s="45">
        <f t="shared" si="265"/>
        <v>3412501.6199999996</v>
      </c>
      <c r="DX212" s="45">
        <f t="shared" si="265"/>
        <v>2696701.37</v>
      </c>
      <c r="DY212" s="45">
        <f t="shared" si="265"/>
        <v>3579110.18</v>
      </c>
      <c r="DZ212" s="45">
        <f t="shared" si="265"/>
        <v>8513234.3300000001</v>
      </c>
      <c r="EA212" s="45">
        <f t="shared" si="265"/>
        <v>4759274.09</v>
      </c>
      <c r="EB212" s="45">
        <f t="shared" ref="EB212:FX212" si="266">MIN(EB209,MAX(EB207,EB208))</f>
        <v>4790717.46</v>
      </c>
      <c r="EC212" s="45">
        <f t="shared" si="266"/>
        <v>2912628.67</v>
      </c>
      <c r="ED212" s="45">
        <f t="shared" si="266"/>
        <v>16744272.93</v>
      </c>
      <c r="EE212" s="45">
        <f t="shared" si="266"/>
        <v>2523846.14</v>
      </c>
      <c r="EF212" s="45">
        <f t="shared" si="266"/>
        <v>12255243.25</v>
      </c>
      <c r="EG212" s="45">
        <f t="shared" si="266"/>
        <v>2793880.31</v>
      </c>
      <c r="EH212" s="45">
        <f t="shared" si="266"/>
        <v>2515554.75</v>
      </c>
      <c r="EI212" s="45">
        <f t="shared" si="266"/>
        <v>132643158.64</v>
      </c>
      <c r="EJ212" s="45">
        <f t="shared" si="266"/>
        <v>65815416.784999996</v>
      </c>
      <c r="EK212" s="45">
        <f t="shared" si="266"/>
        <v>5284514.3900000006</v>
      </c>
      <c r="EL212" s="45">
        <f t="shared" si="266"/>
        <v>3987813.94</v>
      </c>
      <c r="EM212" s="45">
        <f t="shared" si="266"/>
        <v>4501255.43</v>
      </c>
      <c r="EN212" s="45">
        <f t="shared" si="266"/>
        <v>8747084.120000001</v>
      </c>
      <c r="EO212" s="45">
        <f t="shared" si="266"/>
        <v>3828308.9600000004</v>
      </c>
      <c r="EP212" s="45">
        <f t="shared" si="266"/>
        <v>3818107.9400000004</v>
      </c>
      <c r="EQ212" s="45">
        <f t="shared" si="266"/>
        <v>18380570.010000002</v>
      </c>
      <c r="ER212" s="45">
        <f t="shared" si="266"/>
        <v>3842299.01</v>
      </c>
      <c r="ES212" s="45">
        <f t="shared" si="266"/>
        <v>1794849.1300000001</v>
      </c>
      <c r="ET212" s="45">
        <f t="shared" si="266"/>
        <v>2735235.5</v>
      </c>
      <c r="EU212" s="45">
        <f t="shared" si="266"/>
        <v>5620472.29</v>
      </c>
      <c r="EV212" s="45">
        <f t="shared" si="266"/>
        <v>1091146.52</v>
      </c>
      <c r="EW212" s="45">
        <f t="shared" si="266"/>
        <v>8555524.5800000001</v>
      </c>
      <c r="EX212" s="45">
        <f t="shared" si="266"/>
        <v>3090386.99</v>
      </c>
      <c r="EY212" s="45">
        <f t="shared" si="266"/>
        <v>6967636.04</v>
      </c>
      <c r="EZ212" s="45">
        <f t="shared" si="266"/>
        <v>1736862.41</v>
      </c>
      <c r="FA212" s="45">
        <f t="shared" si="266"/>
        <v>24998806.300000001</v>
      </c>
      <c r="FB212" s="45">
        <f t="shared" si="266"/>
        <v>3616436.4800000004</v>
      </c>
      <c r="FC212" s="45">
        <f t="shared" si="266"/>
        <v>19158404.100000001</v>
      </c>
      <c r="FD212" s="45">
        <f t="shared" si="266"/>
        <v>3430561.1300000004</v>
      </c>
      <c r="FE212" s="45">
        <f t="shared" si="266"/>
        <v>1615638.8399999999</v>
      </c>
      <c r="FF212" s="45">
        <f t="shared" si="266"/>
        <v>2443829.11</v>
      </c>
      <c r="FG212" s="45">
        <f t="shared" si="266"/>
        <v>1724351.42</v>
      </c>
      <c r="FH212" s="45">
        <f t="shared" si="266"/>
        <v>1329086.17</v>
      </c>
      <c r="FI212" s="45">
        <f t="shared" si="266"/>
        <v>14063296.859999999</v>
      </c>
      <c r="FJ212" s="45">
        <f t="shared" si="266"/>
        <v>13809144.119999999</v>
      </c>
      <c r="FK212" s="45">
        <f t="shared" si="266"/>
        <v>16633347.810000001</v>
      </c>
      <c r="FL212" s="45">
        <f t="shared" si="266"/>
        <v>34093070.920000002</v>
      </c>
      <c r="FM212" s="45">
        <f t="shared" si="266"/>
        <v>24792247.16</v>
      </c>
      <c r="FN212" s="45">
        <f t="shared" si="266"/>
        <v>153855125.92000002</v>
      </c>
      <c r="FO212" s="45">
        <f t="shared" si="266"/>
        <v>8723250.7199999988</v>
      </c>
      <c r="FP212" s="45">
        <f t="shared" si="266"/>
        <v>17985942.169999998</v>
      </c>
      <c r="FQ212" s="45">
        <f t="shared" si="266"/>
        <v>6651547.2000000002</v>
      </c>
      <c r="FR212" s="45">
        <f t="shared" si="266"/>
        <v>2100946.12</v>
      </c>
      <c r="FS212" s="45">
        <f t="shared" si="266"/>
        <v>2346698.6300000004</v>
      </c>
      <c r="FT212" s="46">
        <f t="shared" si="266"/>
        <v>1314696.1300000001</v>
      </c>
      <c r="FU212" s="45">
        <f t="shared" si="266"/>
        <v>6774823.75</v>
      </c>
      <c r="FV212" s="45">
        <f t="shared" si="266"/>
        <v>5672333.1300000008</v>
      </c>
      <c r="FW212" s="45">
        <f t="shared" si="266"/>
        <v>2161969.6999999997</v>
      </c>
      <c r="FX212" s="45">
        <f t="shared" si="266"/>
        <v>1180492.68</v>
      </c>
      <c r="FY212" s="45"/>
      <c r="FZ212" s="45"/>
      <c r="GA212" s="45"/>
      <c r="GB212" s="45"/>
      <c r="GC212" s="45"/>
      <c r="GD212" s="45"/>
      <c r="GE212" s="8"/>
      <c r="GF212" s="8"/>
      <c r="GG212" s="5"/>
      <c r="GH212" s="45"/>
      <c r="GI212" s="45"/>
      <c r="GJ212" s="45"/>
      <c r="GK212" s="45"/>
      <c r="GL212" s="5"/>
      <c r="GM212" s="5"/>
    </row>
    <row r="213" spans="1:195" x14ac:dyDescent="0.2">
      <c r="A213" s="8"/>
      <c r="B213" s="2" t="s">
        <v>545</v>
      </c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6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  <c r="FP213" s="45"/>
      <c r="FQ213" s="45"/>
      <c r="FR213" s="45"/>
      <c r="FS213" s="45"/>
      <c r="FT213" s="46"/>
      <c r="FU213" s="45"/>
      <c r="FV213" s="45"/>
      <c r="FW213" s="45"/>
      <c r="FX213" s="45"/>
      <c r="FY213" s="45"/>
      <c r="FZ213" s="45"/>
      <c r="GA213" s="45"/>
      <c r="GB213" s="45"/>
      <c r="GC213" s="45"/>
      <c r="GD213" s="45"/>
      <c r="GE213" s="5"/>
      <c r="GF213" s="5"/>
      <c r="GG213" s="5"/>
      <c r="GH213" s="5"/>
      <c r="GI213" s="5"/>
      <c r="GJ213" s="5"/>
      <c r="GK213" s="5"/>
      <c r="GL213" s="5"/>
      <c r="GM213" s="5"/>
    </row>
    <row r="214" spans="1:195" x14ac:dyDescent="0.2">
      <c r="A214" s="93" t="s">
        <v>546</v>
      </c>
      <c r="B214" s="94" t="s">
        <v>547</v>
      </c>
      <c r="C214" s="45">
        <v>0</v>
      </c>
      <c r="D214" s="45">
        <v>0</v>
      </c>
      <c r="E214" s="45">
        <v>0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5">
        <v>0</v>
      </c>
      <c r="U214" s="45">
        <v>0</v>
      </c>
      <c r="V214" s="45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0</v>
      </c>
      <c r="AB214" s="45">
        <v>0</v>
      </c>
      <c r="AC214" s="45">
        <v>0</v>
      </c>
      <c r="AD214" s="45">
        <v>0</v>
      </c>
      <c r="AE214" s="45">
        <v>0</v>
      </c>
      <c r="AF214" s="45">
        <v>0</v>
      </c>
      <c r="AG214" s="45">
        <v>0</v>
      </c>
      <c r="AH214" s="45"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45">
        <v>0</v>
      </c>
      <c r="AO214" s="45">
        <v>0</v>
      </c>
      <c r="AP214" s="45">
        <v>0</v>
      </c>
      <c r="AQ214" s="45">
        <v>0</v>
      </c>
      <c r="AR214" s="45">
        <v>0</v>
      </c>
      <c r="AS214" s="45">
        <v>0</v>
      </c>
      <c r="AT214" s="45">
        <v>0</v>
      </c>
      <c r="AU214" s="45">
        <v>0</v>
      </c>
      <c r="AV214" s="45">
        <v>0</v>
      </c>
      <c r="AW214" s="45">
        <v>0</v>
      </c>
      <c r="AX214" s="45">
        <v>0</v>
      </c>
      <c r="AY214" s="45">
        <v>0</v>
      </c>
      <c r="AZ214" s="45">
        <v>0</v>
      </c>
      <c r="BA214" s="45">
        <v>0</v>
      </c>
      <c r="BB214" s="45">
        <v>0</v>
      </c>
      <c r="BC214" s="45">
        <v>0</v>
      </c>
      <c r="BD214" s="45">
        <v>0</v>
      </c>
      <c r="BE214" s="45">
        <v>0</v>
      </c>
      <c r="BF214" s="45">
        <v>0</v>
      </c>
      <c r="BG214" s="45">
        <v>0</v>
      </c>
      <c r="BH214" s="45">
        <v>0</v>
      </c>
      <c r="BI214" s="45">
        <v>0</v>
      </c>
      <c r="BJ214" s="45">
        <v>0</v>
      </c>
      <c r="BK214" s="45">
        <v>0</v>
      </c>
      <c r="BL214" s="45">
        <v>0</v>
      </c>
      <c r="BM214" s="45">
        <v>0</v>
      </c>
      <c r="BN214" s="45">
        <v>0</v>
      </c>
      <c r="BO214" s="45">
        <v>0</v>
      </c>
      <c r="BP214" s="45">
        <v>0</v>
      </c>
      <c r="BQ214" s="45">
        <v>0</v>
      </c>
      <c r="BR214" s="45">
        <v>0</v>
      </c>
      <c r="BS214" s="45">
        <v>0</v>
      </c>
      <c r="BT214" s="45">
        <v>0</v>
      </c>
      <c r="BU214" s="45">
        <v>0</v>
      </c>
      <c r="BV214" s="45">
        <v>0</v>
      </c>
      <c r="BW214" s="45">
        <v>0</v>
      </c>
      <c r="BX214" s="45">
        <v>0</v>
      </c>
      <c r="BY214" s="45">
        <v>0</v>
      </c>
      <c r="BZ214" s="45">
        <v>0</v>
      </c>
      <c r="CA214" s="45">
        <v>0</v>
      </c>
      <c r="CB214" s="45">
        <v>0</v>
      </c>
      <c r="CC214" s="45">
        <v>0</v>
      </c>
      <c r="CD214" s="45">
        <v>0</v>
      </c>
      <c r="CE214" s="45">
        <v>0</v>
      </c>
      <c r="CF214" s="45">
        <v>0</v>
      </c>
      <c r="CG214" s="45">
        <v>0</v>
      </c>
      <c r="CH214" s="45">
        <v>0</v>
      </c>
      <c r="CI214" s="45">
        <v>0</v>
      </c>
      <c r="CJ214" s="45">
        <v>0</v>
      </c>
      <c r="CK214" s="45">
        <v>0</v>
      </c>
      <c r="CL214" s="45">
        <v>0</v>
      </c>
      <c r="CM214" s="45">
        <v>0</v>
      </c>
      <c r="CN214" s="45">
        <v>0</v>
      </c>
      <c r="CO214" s="45">
        <v>0</v>
      </c>
      <c r="CP214" s="45">
        <v>0</v>
      </c>
      <c r="CQ214" s="45">
        <v>0</v>
      </c>
      <c r="CR214" s="45">
        <v>0</v>
      </c>
      <c r="CS214" s="45">
        <v>0</v>
      </c>
      <c r="CT214" s="45">
        <v>0</v>
      </c>
      <c r="CU214" s="45">
        <v>0</v>
      </c>
      <c r="CV214" s="45">
        <v>0</v>
      </c>
      <c r="CW214" s="45">
        <v>0</v>
      </c>
      <c r="CX214" s="45">
        <v>0</v>
      </c>
      <c r="CY214" s="45">
        <v>0</v>
      </c>
      <c r="CZ214" s="45">
        <v>0</v>
      </c>
      <c r="DA214" s="45">
        <v>0</v>
      </c>
      <c r="DB214" s="45">
        <v>0</v>
      </c>
      <c r="DC214" s="45">
        <v>0</v>
      </c>
      <c r="DD214" s="45">
        <v>0</v>
      </c>
      <c r="DE214" s="45">
        <v>0</v>
      </c>
      <c r="DF214" s="45">
        <v>0</v>
      </c>
      <c r="DG214" s="45">
        <v>0</v>
      </c>
      <c r="DH214" s="45">
        <v>0</v>
      </c>
      <c r="DI214" s="45">
        <v>0</v>
      </c>
      <c r="DJ214" s="45">
        <v>0</v>
      </c>
      <c r="DK214" s="45">
        <v>0</v>
      </c>
      <c r="DL214" s="45">
        <v>0</v>
      </c>
      <c r="DM214" s="45">
        <v>0</v>
      </c>
      <c r="DN214" s="45">
        <v>0</v>
      </c>
      <c r="DO214" s="45">
        <v>0</v>
      </c>
      <c r="DP214" s="45">
        <v>0</v>
      </c>
      <c r="DQ214" s="45">
        <v>0</v>
      </c>
      <c r="DR214" s="45">
        <v>0</v>
      </c>
      <c r="DS214" s="45">
        <v>0</v>
      </c>
      <c r="DT214" s="45">
        <v>0</v>
      </c>
      <c r="DU214" s="45">
        <v>0</v>
      </c>
      <c r="DV214" s="45">
        <v>0</v>
      </c>
      <c r="DW214" s="45">
        <v>0</v>
      </c>
      <c r="DX214" s="45">
        <v>0</v>
      </c>
      <c r="DY214" s="45">
        <v>0</v>
      </c>
      <c r="DZ214" s="45">
        <v>0</v>
      </c>
      <c r="EA214" s="45">
        <v>0</v>
      </c>
      <c r="EB214" s="45">
        <v>0</v>
      </c>
      <c r="EC214" s="45">
        <v>0</v>
      </c>
      <c r="ED214" s="45">
        <v>0</v>
      </c>
      <c r="EE214" s="45">
        <v>0</v>
      </c>
      <c r="EF214" s="45">
        <v>0</v>
      </c>
      <c r="EG214" s="45">
        <v>0</v>
      </c>
      <c r="EH214" s="45">
        <v>0</v>
      </c>
      <c r="EI214" s="45">
        <v>0</v>
      </c>
      <c r="EJ214" s="45">
        <v>0</v>
      </c>
      <c r="EK214" s="45">
        <v>0</v>
      </c>
      <c r="EL214" s="45">
        <v>0</v>
      </c>
      <c r="EM214" s="45">
        <v>0</v>
      </c>
      <c r="EN214" s="45">
        <v>0</v>
      </c>
      <c r="EO214" s="45">
        <v>0</v>
      </c>
      <c r="EP214" s="45">
        <v>0</v>
      </c>
      <c r="EQ214" s="45">
        <v>0</v>
      </c>
      <c r="ER214" s="45">
        <v>0</v>
      </c>
      <c r="ES214" s="45">
        <v>0</v>
      </c>
      <c r="ET214" s="45">
        <v>0</v>
      </c>
      <c r="EU214" s="45">
        <v>0</v>
      </c>
      <c r="EV214" s="45">
        <v>0</v>
      </c>
      <c r="EW214" s="45">
        <v>0</v>
      </c>
      <c r="EX214" s="45">
        <v>0</v>
      </c>
      <c r="EY214" s="45">
        <v>0</v>
      </c>
      <c r="EZ214" s="45">
        <v>0</v>
      </c>
      <c r="FA214" s="45">
        <v>0</v>
      </c>
      <c r="FB214" s="45">
        <v>0</v>
      </c>
      <c r="FC214" s="45">
        <v>0</v>
      </c>
      <c r="FD214" s="45">
        <v>0</v>
      </c>
      <c r="FE214" s="45">
        <v>0</v>
      </c>
      <c r="FF214" s="45">
        <v>0</v>
      </c>
      <c r="FG214" s="45">
        <v>0</v>
      </c>
      <c r="FH214" s="45">
        <v>0</v>
      </c>
      <c r="FI214" s="45">
        <v>0</v>
      </c>
      <c r="FJ214" s="45">
        <v>0</v>
      </c>
      <c r="FK214" s="45">
        <v>0</v>
      </c>
      <c r="FL214" s="45">
        <v>0</v>
      </c>
      <c r="FM214" s="45">
        <v>0</v>
      </c>
      <c r="FN214" s="45">
        <v>0</v>
      </c>
      <c r="FO214" s="45">
        <v>0</v>
      </c>
      <c r="FP214" s="45">
        <v>0</v>
      </c>
      <c r="FQ214" s="45">
        <v>0</v>
      </c>
      <c r="FR214" s="45">
        <v>0</v>
      </c>
      <c r="FS214" s="45">
        <v>0</v>
      </c>
      <c r="FT214" s="45">
        <v>0</v>
      </c>
      <c r="FU214" s="45">
        <v>0</v>
      </c>
      <c r="FV214" s="45">
        <v>0</v>
      </c>
      <c r="FW214" s="45">
        <v>0</v>
      </c>
      <c r="FX214" s="45">
        <v>0</v>
      </c>
      <c r="FY214" s="45"/>
      <c r="FZ214" s="45">
        <f>SUM(C214:FX214)</f>
        <v>0</v>
      </c>
      <c r="GA214" s="45"/>
      <c r="GB214" s="45"/>
      <c r="GC214" s="45"/>
      <c r="GD214" s="45"/>
      <c r="GE214" s="5"/>
      <c r="GF214" s="5"/>
      <c r="GG214" s="5"/>
      <c r="GH214" s="5"/>
      <c r="GI214" s="5"/>
      <c r="GJ214" s="5"/>
      <c r="GK214" s="5"/>
      <c r="GL214" s="5"/>
      <c r="GM214" s="5"/>
    </row>
    <row r="215" spans="1:195" x14ac:dyDescent="0.2">
      <c r="A215" s="94"/>
      <c r="B215" s="94" t="s">
        <v>548</v>
      </c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6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  <c r="FP215" s="45"/>
      <c r="FQ215" s="45"/>
      <c r="FR215" s="45"/>
      <c r="FS215" s="45"/>
      <c r="FT215" s="46"/>
      <c r="FU215" s="45"/>
      <c r="FV215" s="45"/>
      <c r="FW215" s="45"/>
      <c r="FX215" s="45"/>
      <c r="FY215" s="45"/>
      <c r="FZ215" s="45"/>
      <c r="GA215" s="45"/>
      <c r="GB215" s="45"/>
      <c r="GC215" s="45"/>
      <c r="GD215" s="45"/>
      <c r="GE215" s="5"/>
      <c r="GF215" s="5"/>
      <c r="GG215" s="5"/>
      <c r="GH215" s="5"/>
      <c r="GI215" s="5"/>
      <c r="GJ215" s="5"/>
      <c r="GK215" s="5"/>
      <c r="GL215" s="5"/>
      <c r="GM215" s="5"/>
    </row>
    <row r="216" spans="1:195" x14ac:dyDescent="0.2">
      <c r="A216" s="3" t="s">
        <v>549</v>
      </c>
      <c r="B216" s="2" t="s">
        <v>550</v>
      </c>
      <c r="C216" s="45">
        <f t="shared" ref="C216:BN216" si="267">+C192</f>
        <v>65676515.979999997</v>
      </c>
      <c r="D216" s="45">
        <f t="shared" si="267"/>
        <v>323789857.97000003</v>
      </c>
      <c r="E216" s="45">
        <f t="shared" si="267"/>
        <v>64467911.969999999</v>
      </c>
      <c r="F216" s="45">
        <f t="shared" si="267"/>
        <v>125586808.14</v>
      </c>
      <c r="G216" s="45">
        <f t="shared" si="267"/>
        <v>8140685.3799999999</v>
      </c>
      <c r="H216" s="45">
        <f t="shared" si="267"/>
        <v>8029294.7999999998</v>
      </c>
      <c r="I216" s="45">
        <f t="shared" si="267"/>
        <v>84239129.799999997</v>
      </c>
      <c r="J216" s="45">
        <f t="shared" si="267"/>
        <v>16185919.720000001</v>
      </c>
      <c r="K216" s="45">
        <f t="shared" si="267"/>
        <v>3190842.79</v>
      </c>
      <c r="L216" s="45">
        <f t="shared" si="267"/>
        <v>22181636.100000001</v>
      </c>
      <c r="M216" s="45">
        <f t="shared" si="267"/>
        <v>13465185.880000001</v>
      </c>
      <c r="N216" s="45">
        <f t="shared" si="267"/>
        <v>398189564.91000003</v>
      </c>
      <c r="O216" s="45">
        <f t="shared" si="267"/>
        <v>112476988.16</v>
      </c>
      <c r="P216" s="45">
        <f t="shared" si="267"/>
        <v>2329966.61</v>
      </c>
      <c r="Q216" s="45">
        <f t="shared" si="267"/>
        <v>312741085.69999999</v>
      </c>
      <c r="R216" s="45">
        <f t="shared" si="267"/>
        <v>5030645.2300000004</v>
      </c>
      <c r="S216" s="45">
        <f t="shared" si="267"/>
        <v>11230378.960000001</v>
      </c>
      <c r="T216" s="45">
        <f t="shared" si="267"/>
        <v>1897897.01</v>
      </c>
      <c r="U216" s="45">
        <f t="shared" si="267"/>
        <v>878642.73</v>
      </c>
      <c r="V216" s="45">
        <f t="shared" si="267"/>
        <v>2822111.56</v>
      </c>
      <c r="W216" s="46">
        <f t="shared" si="267"/>
        <v>1158002.3700000001</v>
      </c>
      <c r="X216" s="45">
        <f t="shared" si="267"/>
        <v>781893.63</v>
      </c>
      <c r="Y216" s="45">
        <f t="shared" si="267"/>
        <v>4246098.16</v>
      </c>
      <c r="Z216" s="45">
        <f t="shared" si="267"/>
        <v>2709373.98</v>
      </c>
      <c r="AA216" s="45">
        <f t="shared" si="267"/>
        <v>215439867.47999999</v>
      </c>
      <c r="AB216" s="45">
        <f t="shared" si="267"/>
        <v>224255150.71000001</v>
      </c>
      <c r="AC216" s="45">
        <f t="shared" si="267"/>
        <v>7392020.5199999996</v>
      </c>
      <c r="AD216" s="45">
        <f t="shared" si="267"/>
        <v>8588520.4199999999</v>
      </c>
      <c r="AE216" s="45">
        <f t="shared" si="267"/>
        <v>1544479.18</v>
      </c>
      <c r="AF216" s="45">
        <f t="shared" si="267"/>
        <v>2222429.27</v>
      </c>
      <c r="AG216" s="45">
        <f t="shared" si="267"/>
        <v>7267879.3099999996</v>
      </c>
      <c r="AH216" s="45">
        <f t="shared" si="267"/>
        <v>7960835.71</v>
      </c>
      <c r="AI216" s="45">
        <f t="shared" si="267"/>
        <v>3646199.61</v>
      </c>
      <c r="AJ216" s="45">
        <f t="shared" si="267"/>
        <v>2670446.5099999998</v>
      </c>
      <c r="AK216" s="45">
        <f t="shared" si="267"/>
        <v>2618469.87</v>
      </c>
      <c r="AL216" s="45">
        <f t="shared" si="267"/>
        <v>2962012.66</v>
      </c>
      <c r="AM216" s="45">
        <f t="shared" si="267"/>
        <v>4036162.2</v>
      </c>
      <c r="AN216" s="45">
        <f t="shared" si="267"/>
        <v>3638805.19</v>
      </c>
      <c r="AO216" s="45">
        <f t="shared" si="267"/>
        <v>37093119.329999998</v>
      </c>
      <c r="AP216" s="45">
        <f t="shared" si="267"/>
        <v>670201103.5</v>
      </c>
      <c r="AQ216" s="45">
        <f t="shared" si="267"/>
        <v>2971111.82</v>
      </c>
      <c r="AR216" s="45">
        <f t="shared" si="267"/>
        <v>473012145.44999999</v>
      </c>
      <c r="AS216" s="45">
        <f t="shared" si="267"/>
        <v>52769423.600000001</v>
      </c>
      <c r="AT216" s="45">
        <f t="shared" si="267"/>
        <v>19210373.699999999</v>
      </c>
      <c r="AU216" s="45">
        <f t="shared" si="267"/>
        <v>3471393.03</v>
      </c>
      <c r="AV216" s="45">
        <f t="shared" si="267"/>
        <v>3208280.7</v>
      </c>
      <c r="AW216" s="45">
        <f t="shared" si="267"/>
        <v>2547069.27</v>
      </c>
      <c r="AX216" s="45">
        <f t="shared" si="267"/>
        <v>858283.91</v>
      </c>
      <c r="AY216" s="45">
        <f t="shared" si="267"/>
        <v>4874818.07</v>
      </c>
      <c r="AZ216" s="45">
        <f t="shared" si="267"/>
        <v>86143050.349999994</v>
      </c>
      <c r="BA216" s="45">
        <f t="shared" si="267"/>
        <v>64905669.439999998</v>
      </c>
      <c r="BB216" s="45">
        <f t="shared" si="267"/>
        <v>56461146.270000003</v>
      </c>
      <c r="BC216" s="45">
        <f t="shared" si="267"/>
        <v>233643459.86000001</v>
      </c>
      <c r="BD216" s="45">
        <f t="shared" si="267"/>
        <v>36068342.270000003</v>
      </c>
      <c r="BE216" s="45">
        <f t="shared" si="267"/>
        <v>11296327.85</v>
      </c>
      <c r="BF216" s="45">
        <f t="shared" si="267"/>
        <v>173290572.49000001</v>
      </c>
      <c r="BG216" s="45">
        <f t="shared" si="267"/>
        <v>7824827.46</v>
      </c>
      <c r="BH216" s="45">
        <f t="shared" si="267"/>
        <v>5406080.1699999999</v>
      </c>
      <c r="BI216" s="45">
        <f t="shared" si="267"/>
        <v>2849407.4</v>
      </c>
      <c r="BJ216" s="45">
        <f t="shared" si="267"/>
        <v>43845724.289999999</v>
      </c>
      <c r="BK216" s="45">
        <f t="shared" si="267"/>
        <v>135770525.30000001</v>
      </c>
      <c r="BL216" s="45">
        <f t="shared" si="267"/>
        <v>2306065.86</v>
      </c>
      <c r="BM216" s="45">
        <f t="shared" si="267"/>
        <v>3082783.59</v>
      </c>
      <c r="BN216" s="45">
        <f t="shared" si="267"/>
        <v>27692751.989999998</v>
      </c>
      <c r="BO216" s="45">
        <f t="shared" ref="BO216:DZ216" si="268">+BO192</f>
        <v>11857483.689999999</v>
      </c>
      <c r="BP216" s="45">
        <f t="shared" si="268"/>
        <v>2553224.42</v>
      </c>
      <c r="BQ216" s="45">
        <f t="shared" si="268"/>
        <v>45579086.810000002</v>
      </c>
      <c r="BR216" s="45">
        <f t="shared" si="268"/>
        <v>35042087.229999997</v>
      </c>
      <c r="BS216" s="45">
        <f t="shared" si="268"/>
        <v>8640491.4700000007</v>
      </c>
      <c r="BT216" s="45">
        <f t="shared" si="268"/>
        <v>3910249.79</v>
      </c>
      <c r="BU216" s="45">
        <f t="shared" si="268"/>
        <v>4137325.54</v>
      </c>
      <c r="BV216" s="45">
        <f t="shared" si="268"/>
        <v>9675662.4100000001</v>
      </c>
      <c r="BW216" s="45">
        <f t="shared" si="268"/>
        <v>14216204.9</v>
      </c>
      <c r="BX216" s="45">
        <f t="shared" si="268"/>
        <v>1240615.1200000001</v>
      </c>
      <c r="BY216" s="45">
        <f t="shared" si="268"/>
        <v>4512774.5</v>
      </c>
      <c r="BZ216" s="45">
        <f t="shared" si="268"/>
        <v>2422313.38</v>
      </c>
      <c r="CA216" s="45">
        <f t="shared" si="268"/>
        <v>2555757.1800000002</v>
      </c>
      <c r="CB216" s="45">
        <f t="shared" si="268"/>
        <v>620613572.21000004</v>
      </c>
      <c r="CC216" s="45">
        <f t="shared" si="268"/>
        <v>2088085.52</v>
      </c>
      <c r="CD216" s="45">
        <f t="shared" si="268"/>
        <v>1082150.19</v>
      </c>
      <c r="CE216" s="45">
        <f t="shared" si="268"/>
        <v>2175272.58</v>
      </c>
      <c r="CF216" s="45">
        <f t="shared" si="268"/>
        <v>1572909.85</v>
      </c>
      <c r="CG216" s="45">
        <f t="shared" si="268"/>
        <v>2097601.86</v>
      </c>
      <c r="CH216" s="45">
        <f t="shared" si="268"/>
        <v>1787112.38</v>
      </c>
      <c r="CI216" s="45">
        <f t="shared" si="268"/>
        <v>5755784.9000000004</v>
      </c>
      <c r="CJ216" s="45">
        <f t="shared" si="268"/>
        <v>8839661.4000000004</v>
      </c>
      <c r="CK216" s="45">
        <f t="shared" si="268"/>
        <v>36956887.369999997</v>
      </c>
      <c r="CL216" s="45">
        <f t="shared" si="268"/>
        <v>10679466.779999999</v>
      </c>
      <c r="CM216" s="45">
        <f t="shared" si="268"/>
        <v>6577760.4400000004</v>
      </c>
      <c r="CN216" s="45">
        <f t="shared" si="268"/>
        <v>209086072.68000001</v>
      </c>
      <c r="CO216" s="45">
        <f t="shared" si="268"/>
        <v>112777008.90000001</v>
      </c>
      <c r="CP216" s="45">
        <f t="shared" si="268"/>
        <v>8914854.7300000004</v>
      </c>
      <c r="CQ216" s="45">
        <f t="shared" si="268"/>
        <v>10199146.57</v>
      </c>
      <c r="CR216" s="45">
        <f t="shared" si="268"/>
        <v>2363202.2599999998</v>
      </c>
      <c r="CS216" s="45">
        <f t="shared" si="268"/>
        <v>3419057.57</v>
      </c>
      <c r="CT216" s="45">
        <f t="shared" si="268"/>
        <v>1412663.15</v>
      </c>
      <c r="CU216" s="45">
        <f t="shared" si="268"/>
        <v>3419887.45</v>
      </c>
      <c r="CV216" s="45">
        <f t="shared" si="268"/>
        <v>764190.33</v>
      </c>
      <c r="CW216" s="45">
        <f t="shared" si="268"/>
        <v>2129998.4300000002</v>
      </c>
      <c r="CX216" s="45">
        <f t="shared" si="268"/>
        <v>4036001.74</v>
      </c>
      <c r="CY216" s="45">
        <f t="shared" si="268"/>
        <v>986666.84</v>
      </c>
      <c r="CZ216" s="45">
        <f t="shared" si="268"/>
        <v>16683491.77</v>
      </c>
      <c r="DA216" s="45">
        <f t="shared" si="268"/>
        <v>2377166.7599999998</v>
      </c>
      <c r="DB216" s="45">
        <f t="shared" si="268"/>
        <v>3204788.26</v>
      </c>
      <c r="DC216" s="45">
        <f t="shared" si="268"/>
        <v>2343475.35</v>
      </c>
      <c r="DD216" s="45">
        <f t="shared" si="268"/>
        <v>1894086.93</v>
      </c>
      <c r="DE216" s="45">
        <f t="shared" si="268"/>
        <v>3825020.55</v>
      </c>
      <c r="DF216" s="45">
        <f t="shared" si="268"/>
        <v>161273195.15000001</v>
      </c>
      <c r="DG216" s="45">
        <f t="shared" si="268"/>
        <v>1323444.25</v>
      </c>
      <c r="DH216" s="45">
        <f t="shared" si="268"/>
        <v>16189207.42</v>
      </c>
      <c r="DI216" s="45">
        <f t="shared" si="268"/>
        <v>20455964.030000001</v>
      </c>
      <c r="DJ216" s="45">
        <f t="shared" si="268"/>
        <v>5906852.4500000002</v>
      </c>
      <c r="DK216" s="45">
        <f t="shared" si="268"/>
        <v>3694704.65</v>
      </c>
      <c r="DL216" s="45">
        <f t="shared" si="268"/>
        <v>46380152.229999997</v>
      </c>
      <c r="DM216" s="45">
        <f t="shared" si="268"/>
        <v>3214071.58</v>
      </c>
      <c r="DN216" s="45">
        <f t="shared" si="268"/>
        <v>11887553.66</v>
      </c>
      <c r="DO216" s="45">
        <f t="shared" si="268"/>
        <v>23385153.600000001</v>
      </c>
      <c r="DP216" s="45">
        <f t="shared" si="268"/>
        <v>2576222.4700000002</v>
      </c>
      <c r="DQ216" s="45">
        <f t="shared" si="268"/>
        <v>4423562.67</v>
      </c>
      <c r="DR216" s="45">
        <f t="shared" si="268"/>
        <v>10768203.970000001</v>
      </c>
      <c r="DS216" s="45">
        <f t="shared" si="268"/>
        <v>6856351.7300000004</v>
      </c>
      <c r="DT216" s="45">
        <f t="shared" si="268"/>
        <v>2097985.1800000002</v>
      </c>
      <c r="DU216" s="45">
        <f t="shared" si="268"/>
        <v>3703475.65</v>
      </c>
      <c r="DV216" s="45">
        <f t="shared" si="268"/>
        <v>2638430.06</v>
      </c>
      <c r="DW216" s="45">
        <f t="shared" si="268"/>
        <v>3392642.61</v>
      </c>
      <c r="DX216" s="45">
        <f t="shared" si="268"/>
        <v>2665938.7400000002</v>
      </c>
      <c r="DY216" s="45">
        <f t="shared" si="268"/>
        <v>3575070.17</v>
      </c>
      <c r="DZ216" s="45">
        <f t="shared" si="268"/>
        <v>8515710.6799999997</v>
      </c>
      <c r="EA216" s="45">
        <f t="shared" ref="EA216:FU216" si="269">+EA192</f>
        <v>4733322.5999999996</v>
      </c>
      <c r="EB216" s="45">
        <f t="shared" si="269"/>
        <v>4800347.92</v>
      </c>
      <c r="EC216" s="45">
        <f t="shared" si="269"/>
        <v>2911170.66</v>
      </c>
      <c r="ED216" s="45">
        <f t="shared" si="269"/>
        <v>16757445.1</v>
      </c>
      <c r="EE216" s="45">
        <f t="shared" si="269"/>
        <v>2518064.0499999998</v>
      </c>
      <c r="EF216" s="45">
        <f t="shared" si="269"/>
        <v>12251413.67</v>
      </c>
      <c r="EG216" s="45">
        <f t="shared" si="269"/>
        <v>2811131.56</v>
      </c>
      <c r="EH216" s="45">
        <f t="shared" si="269"/>
        <v>2494839.5499999998</v>
      </c>
      <c r="EI216" s="45">
        <f t="shared" si="269"/>
        <v>132932588.95999999</v>
      </c>
      <c r="EJ216" s="45">
        <f t="shared" si="269"/>
        <v>65812837.969999999</v>
      </c>
      <c r="EK216" s="45">
        <f t="shared" si="269"/>
        <v>5276205.7699999996</v>
      </c>
      <c r="EL216" s="45">
        <f t="shared" si="269"/>
        <v>3986881.35</v>
      </c>
      <c r="EM216" s="45">
        <f t="shared" si="269"/>
        <v>4454920.3600000003</v>
      </c>
      <c r="EN216" s="45">
        <f t="shared" si="269"/>
        <v>8783435.3699999992</v>
      </c>
      <c r="EO216" s="45">
        <f t="shared" si="269"/>
        <v>3842513.14</v>
      </c>
      <c r="EP216" s="45">
        <f t="shared" si="269"/>
        <v>3764448.75</v>
      </c>
      <c r="EQ216" s="45">
        <f t="shared" si="269"/>
        <v>18399633.600000001</v>
      </c>
      <c r="ER216" s="45">
        <f t="shared" si="269"/>
        <v>3834727.08</v>
      </c>
      <c r="ES216" s="45">
        <f t="shared" si="269"/>
        <v>1801931.96</v>
      </c>
      <c r="ET216" s="45">
        <f t="shared" si="269"/>
        <v>2703144.92</v>
      </c>
      <c r="EU216" s="45">
        <f t="shared" si="269"/>
        <v>5562878.6500000004</v>
      </c>
      <c r="EV216" s="45">
        <f t="shared" si="269"/>
        <v>1108610.6200000001</v>
      </c>
      <c r="EW216" s="45">
        <f t="shared" si="269"/>
        <v>8578120.5899999999</v>
      </c>
      <c r="EX216" s="45">
        <f t="shared" si="269"/>
        <v>3067278.2</v>
      </c>
      <c r="EY216" s="45">
        <f t="shared" si="269"/>
        <v>6943204.4199999999</v>
      </c>
      <c r="EZ216" s="45">
        <f t="shared" si="269"/>
        <v>1758637.4</v>
      </c>
      <c r="FA216" s="45">
        <f t="shared" si="269"/>
        <v>24935185.25</v>
      </c>
      <c r="FB216" s="45">
        <f t="shared" si="269"/>
        <v>3516995.91</v>
      </c>
      <c r="FC216" s="45">
        <f t="shared" si="269"/>
        <v>19081936.969999999</v>
      </c>
      <c r="FD216" s="45">
        <f t="shared" si="269"/>
        <v>3378260.6</v>
      </c>
      <c r="FE216" s="45">
        <f t="shared" si="269"/>
        <v>1625805.61</v>
      </c>
      <c r="FF216" s="45">
        <f t="shared" si="269"/>
        <v>2483664.8199999998</v>
      </c>
      <c r="FG216" s="45">
        <f t="shared" si="269"/>
        <v>1721359.79</v>
      </c>
      <c r="FH216" s="45">
        <f t="shared" si="269"/>
        <v>1330685.45</v>
      </c>
      <c r="FI216" s="45">
        <f t="shared" si="269"/>
        <v>14231172.060000001</v>
      </c>
      <c r="FJ216" s="45">
        <f t="shared" si="269"/>
        <v>13835307.060000001</v>
      </c>
      <c r="FK216" s="45">
        <f t="shared" si="269"/>
        <v>16663408.34</v>
      </c>
      <c r="FL216" s="45">
        <f t="shared" si="269"/>
        <v>34089514.170000002</v>
      </c>
      <c r="FM216" s="45">
        <f t="shared" si="269"/>
        <v>24776155.800000001</v>
      </c>
      <c r="FN216" s="45">
        <f t="shared" si="269"/>
        <v>152413191.33000001</v>
      </c>
      <c r="FO216" s="45">
        <f t="shared" si="269"/>
        <v>8652364.4299999997</v>
      </c>
      <c r="FP216" s="45">
        <f t="shared" si="269"/>
        <v>18184716.949999999</v>
      </c>
      <c r="FQ216" s="45">
        <f t="shared" si="269"/>
        <v>6618300.7199999997</v>
      </c>
      <c r="FR216" s="45">
        <f t="shared" si="269"/>
        <v>2104733.9900000002</v>
      </c>
      <c r="FS216" s="45">
        <f t="shared" si="269"/>
        <v>2411817.1800000002</v>
      </c>
      <c r="FT216" s="46">
        <f t="shared" si="269"/>
        <v>1285106.83</v>
      </c>
      <c r="FU216" s="45">
        <f t="shared" si="269"/>
        <v>6787256.4699999997</v>
      </c>
      <c r="FV216" s="45">
        <f>+FV192</f>
        <v>5650199.6699999999</v>
      </c>
      <c r="FW216" s="45">
        <f>+FW192</f>
        <v>2167698.2799999998</v>
      </c>
      <c r="FX216" s="45">
        <f>+FX192</f>
        <v>1179469.33</v>
      </c>
      <c r="FY216" s="45"/>
      <c r="FZ216" s="45">
        <f>SUM(C216:FX216)</f>
        <v>6528837829.5200014</v>
      </c>
      <c r="GA216" s="45"/>
      <c r="GB216" s="45"/>
      <c r="GC216" s="45"/>
      <c r="GD216" s="45"/>
      <c r="GE216" s="5"/>
      <c r="GF216" s="5"/>
      <c r="GG216" s="5"/>
      <c r="GH216" s="5"/>
      <c r="GI216" s="5"/>
      <c r="GJ216" s="5"/>
      <c r="GK216" s="5"/>
      <c r="GL216" s="5"/>
      <c r="GM216" s="5"/>
    </row>
    <row r="217" spans="1:195" x14ac:dyDescent="0.2">
      <c r="A217" s="93" t="s">
        <v>551</v>
      </c>
      <c r="B217" s="94" t="s">
        <v>526</v>
      </c>
      <c r="C217" s="45">
        <f>MIN(C212,C216)</f>
        <v>65213811.119999997</v>
      </c>
      <c r="D217" s="45">
        <f t="shared" ref="D217:BO217" si="270">MIN(D212,D216)</f>
        <v>323789857.97000003</v>
      </c>
      <c r="E217" s="45">
        <f t="shared" si="270"/>
        <v>64263918.5</v>
      </c>
      <c r="F217" s="45">
        <f t="shared" si="270"/>
        <v>125586808.14</v>
      </c>
      <c r="G217" s="45">
        <f t="shared" si="270"/>
        <v>8140685.3799999999</v>
      </c>
      <c r="H217" s="45">
        <f t="shared" si="270"/>
        <v>7994242.0199999996</v>
      </c>
      <c r="I217" s="45">
        <f t="shared" si="270"/>
        <v>83871620.620000005</v>
      </c>
      <c r="J217" s="45">
        <f t="shared" si="270"/>
        <v>16046083.129999999</v>
      </c>
      <c r="K217" s="45">
        <f t="shared" si="270"/>
        <v>3160881.3</v>
      </c>
      <c r="L217" s="45">
        <f t="shared" si="270"/>
        <v>22181636.100000001</v>
      </c>
      <c r="M217" s="45">
        <f t="shared" si="270"/>
        <v>13465185.880000001</v>
      </c>
      <c r="N217" s="45">
        <f t="shared" si="270"/>
        <v>398189564.91000003</v>
      </c>
      <c r="O217" s="45">
        <f t="shared" si="270"/>
        <v>112465258.19999999</v>
      </c>
      <c r="P217" s="45">
        <f t="shared" si="270"/>
        <v>2329966.61</v>
      </c>
      <c r="Q217" s="45">
        <f t="shared" si="270"/>
        <v>312638191.57999998</v>
      </c>
      <c r="R217" s="45">
        <f t="shared" si="270"/>
        <v>4961926.1400000006</v>
      </c>
      <c r="S217" s="45">
        <f t="shared" si="270"/>
        <v>11201557.359999999</v>
      </c>
      <c r="T217" s="45">
        <f t="shared" si="270"/>
        <v>1897897.01</v>
      </c>
      <c r="U217" s="45">
        <f t="shared" si="270"/>
        <v>878642.73</v>
      </c>
      <c r="V217" s="45">
        <f t="shared" si="270"/>
        <v>2822111.56</v>
      </c>
      <c r="W217" s="45">
        <f t="shared" si="270"/>
        <v>1158002.3700000001</v>
      </c>
      <c r="X217" s="45">
        <f t="shared" si="270"/>
        <v>781893.63</v>
      </c>
      <c r="Y217" s="45">
        <f t="shared" si="270"/>
        <v>4228220.05</v>
      </c>
      <c r="Z217" s="45">
        <f t="shared" si="270"/>
        <v>2709373.98</v>
      </c>
      <c r="AA217" s="45">
        <f t="shared" si="270"/>
        <v>215439867.47999999</v>
      </c>
      <c r="AB217" s="45">
        <f t="shared" si="270"/>
        <v>224255150.71000001</v>
      </c>
      <c r="AC217" s="45">
        <f t="shared" si="270"/>
        <v>7392020.5199999996</v>
      </c>
      <c r="AD217" s="45">
        <f t="shared" si="270"/>
        <v>8588520.4199999999</v>
      </c>
      <c r="AE217" s="45">
        <f t="shared" si="270"/>
        <v>1544479.18</v>
      </c>
      <c r="AF217" s="45">
        <f t="shared" si="270"/>
        <v>2222429.27</v>
      </c>
      <c r="AG217" s="45">
        <f t="shared" si="270"/>
        <v>7267879.3099999996</v>
      </c>
      <c r="AH217" s="45">
        <f t="shared" si="270"/>
        <v>7923034.8300000001</v>
      </c>
      <c r="AI217" s="45">
        <f t="shared" si="270"/>
        <v>3477302.81</v>
      </c>
      <c r="AJ217" s="45">
        <f t="shared" si="270"/>
        <v>2670446.5099999998</v>
      </c>
      <c r="AK217" s="45">
        <f t="shared" si="270"/>
        <v>2618469.87</v>
      </c>
      <c r="AL217" s="45">
        <f t="shared" si="270"/>
        <v>2936205.04</v>
      </c>
      <c r="AM217" s="45">
        <f t="shared" si="270"/>
        <v>4036162.2</v>
      </c>
      <c r="AN217" s="45">
        <f t="shared" si="270"/>
        <v>3638805.19</v>
      </c>
      <c r="AO217" s="45">
        <f t="shared" si="270"/>
        <v>37093119.329999998</v>
      </c>
      <c r="AP217" s="45">
        <f t="shared" si="270"/>
        <v>667742576.75</v>
      </c>
      <c r="AQ217" s="45">
        <f t="shared" si="270"/>
        <v>2950065.12</v>
      </c>
      <c r="AR217" s="45">
        <f t="shared" si="270"/>
        <v>473012145.44999999</v>
      </c>
      <c r="AS217" s="45">
        <f t="shared" si="270"/>
        <v>52722372.159999996</v>
      </c>
      <c r="AT217" s="45">
        <f t="shared" si="270"/>
        <v>19210373.699999999</v>
      </c>
      <c r="AU217" s="45">
        <f t="shared" si="270"/>
        <v>3471393.03</v>
      </c>
      <c r="AV217" s="45">
        <f t="shared" si="270"/>
        <v>3208280.7</v>
      </c>
      <c r="AW217" s="45">
        <f t="shared" si="270"/>
        <v>2547069.27</v>
      </c>
      <c r="AX217" s="45">
        <f t="shared" si="270"/>
        <v>832530.67999999993</v>
      </c>
      <c r="AY217" s="45">
        <f t="shared" si="270"/>
        <v>4872936.6300000008</v>
      </c>
      <c r="AZ217" s="45">
        <f t="shared" si="270"/>
        <v>86143050.349999994</v>
      </c>
      <c r="BA217" s="45">
        <f t="shared" si="270"/>
        <v>64897431.25999999</v>
      </c>
      <c r="BB217" s="45">
        <f t="shared" si="270"/>
        <v>56461146.270000003</v>
      </c>
      <c r="BC217" s="45">
        <f t="shared" si="270"/>
        <v>233643459.86000001</v>
      </c>
      <c r="BD217" s="45">
        <f t="shared" si="270"/>
        <v>36068342.270000003</v>
      </c>
      <c r="BE217" s="45">
        <f t="shared" si="270"/>
        <v>11296327.85</v>
      </c>
      <c r="BF217" s="45">
        <f t="shared" si="270"/>
        <v>173243531.88499999</v>
      </c>
      <c r="BG217" s="45">
        <f t="shared" si="270"/>
        <v>7824827.46</v>
      </c>
      <c r="BH217" s="45">
        <f t="shared" si="270"/>
        <v>5406080.1699999999</v>
      </c>
      <c r="BI217" s="45">
        <f t="shared" si="270"/>
        <v>2849407.4</v>
      </c>
      <c r="BJ217" s="45">
        <f t="shared" si="270"/>
        <v>43845724.289999999</v>
      </c>
      <c r="BK217" s="45">
        <f t="shared" si="270"/>
        <v>135770525.30000001</v>
      </c>
      <c r="BL217" s="45">
        <f t="shared" si="270"/>
        <v>2306065.86</v>
      </c>
      <c r="BM217" s="45">
        <f t="shared" si="270"/>
        <v>3082783.59</v>
      </c>
      <c r="BN217" s="45">
        <f t="shared" si="270"/>
        <v>27683084.069999997</v>
      </c>
      <c r="BO217" s="45">
        <f t="shared" si="270"/>
        <v>11857483.689999999</v>
      </c>
      <c r="BP217" s="45">
        <f t="shared" ref="BP217:EA217" si="271">MIN(BP212,BP216)</f>
        <v>2553224.42</v>
      </c>
      <c r="BQ217" s="45">
        <f t="shared" si="271"/>
        <v>45468075.219999999</v>
      </c>
      <c r="BR217" s="45">
        <f t="shared" si="271"/>
        <v>35042087.229999997</v>
      </c>
      <c r="BS217" s="45">
        <f t="shared" si="271"/>
        <v>8640491.4700000007</v>
      </c>
      <c r="BT217" s="45">
        <f t="shared" si="271"/>
        <v>3762120.5300000003</v>
      </c>
      <c r="BU217" s="45">
        <f t="shared" si="271"/>
        <v>4101766.75</v>
      </c>
      <c r="BV217" s="45">
        <f t="shared" si="271"/>
        <v>9675662.4100000001</v>
      </c>
      <c r="BW217" s="45">
        <f t="shared" si="271"/>
        <v>14205242.960000001</v>
      </c>
      <c r="BX217" s="45">
        <f t="shared" si="271"/>
        <v>1240615.1200000001</v>
      </c>
      <c r="BY217" s="45">
        <f t="shared" si="271"/>
        <v>4512774.5</v>
      </c>
      <c r="BZ217" s="45">
        <f t="shared" si="271"/>
        <v>2422313.38</v>
      </c>
      <c r="CA217" s="45">
        <f t="shared" si="271"/>
        <v>2537709.42</v>
      </c>
      <c r="CB217" s="45">
        <f t="shared" si="271"/>
        <v>620010788.03000009</v>
      </c>
      <c r="CC217" s="45">
        <f t="shared" si="271"/>
        <v>2088085.52</v>
      </c>
      <c r="CD217" s="45">
        <f t="shared" si="271"/>
        <v>1082150.19</v>
      </c>
      <c r="CE217" s="45">
        <f t="shared" si="271"/>
        <v>2128786.5299999998</v>
      </c>
      <c r="CF217" s="45">
        <f t="shared" si="271"/>
        <v>1572909.85</v>
      </c>
      <c r="CG217" s="45">
        <f t="shared" si="271"/>
        <v>2097601.86</v>
      </c>
      <c r="CH217" s="45">
        <f t="shared" si="271"/>
        <v>1785238.53</v>
      </c>
      <c r="CI217" s="45">
        <f t="shared" si="271"/>
        <v>5717958.3500000006</v>
      </c>
      <c r="CJ217" s="45">
        <f t="shared" si="271"/>
        <v>8839661.4000000004</v>
      </c>
      <c r="CK217" s="45">
        <f t="shared" si="271"/>
        <v>36956887.369999997</v>
      </c>
      <c r="CL217" s="45">
        <f t="shared" si="271"/>
        <v>10630559.789999999</v>
      </c>
      <c r="CM217" s="45">
        <f t="shared" si="271"/>
        <v>6511411.96</v>
      </c>
      <c r="CN217" s="45">
        <f t="shared" si="271"/>
        <v>209086072.68000001</v>
      </c>
      <c r="CO217" s="45">
        <f t="shared" si="271"/>
        <v>112773995.44</v>
      </c>
      <c r="CP217" s="45">
        <f t="shared" si="271"/>
        <v>8914854.7300000004</v>
      </c>
      <c r="CQ217" s="45">
        <f t="shared" si="271"/>
        <v>10199146.57</v>
      </c>
      <c r="CR217" s="45">
        <f t="shared" si="271"/>
        <v>2363202.2599999998</v>
      </c>
      <c r="CS217" s="45">
        <f t="shared" si="271"/>
        <v>3419057.57</v>
      </c>
      <c r="CT217" s="45">
        <f t="shared" si="271"/>
        <v>1371681.33</v>
      </c>
      <c r="CU217" s="45">
        <f t="shared" si="271"/>
        <v>3419887.45</v>
      </c>
      <c r="CV217" s="45">
        <f t="shared" si="271"/>
        <v>764190.33</v>
      </c>
      <c r="CW217" s="45">
        <f t="shared" si="271"/>
        <v>2129998.4300000002</v>
      </c>
      <c r="CX217" s="45">
        <f t="shared" si="271"/>
        <v>3972879.1999999997</v>
      </c>
      <c r="CY217" s="45">
        <f t="shared" si="271"/>
        <v>986666.84</v>
      </c>
      <c r="CZ217" s="45">
        <f t="shared" si="271"/>
        <v>16683491.77</v>
      </c>
      <c r="DA217" s="45">
        <f t="shared" si="271"/>
        <v>2377166.7599999998</v>
      </c>
      <c r="DB217" s="45">
        <f t="shared" si="271"/>
        <v>3180058.68</v>
      </c>
      <c r="DC217" s="45">
        <f t="shared" si="271"/>
        <v>2333589.1100000003</v>
      </c>
      <c r="DD217" s="45">
        <f t="shared" si="271"/>
        <v>1884038.45</v>
      </c>
      <c r="DE217" s="45">
        <f t="shared" si="271"/>
        <v>3825020.55</v>
      </c>
      <c r="DF217" s="45">
        <f t="shared" si="271"/>
        <v>161266402.19499996</v>
      </c>
      <c r="DG217" s="45">
        <f t="shared" si="271"/>
        <v>1323444.25</v>
      </c>
      <c r="DH217" s="45">
        <f t="shared" si="271"/>
        <v>16180926.060000001</v>
      </c>
      <c r="DI217" s="45">
        <f t="shared" si="271"/>
        <v>20455964.030000001</v>
      </c>
      <c r="DJ217" s="45">
        <f t="shared" si="271"/>
        <v>5906852.4500000002</v>
      </c>
      <c r="DK217" s="45">
        <f t="shared" si="271"/>
        <v>3655891.25</v>
      </c>
      <c r="DL217" s="45">
        <f t="shared" si="271"/>
        <v>46332588.68</v>
      </c>
      <c r="DM217" s="45">
        <f t="shared" si="271"/>
        <v>3214071.58</v>
      </c>
      <c r="DN217" s="45">
        <f t="shared" si="271"/>
        <v>11784547.299999999</v>
      </c>
      <c r="DO217" s="45">
        <f t="shared" si="271"/>
        <v>23385153.600000001</v>
      </c>
      <c r="DP217" s="45">
        <f t="shared" si="271"/>
        <v>2557372.34</v>
      </c>
      <c r="DQ217" s="45">
        <f t="shared" si="271"/>
        <v>4379634.21</v>
      </c>
      <c r="DR217" s="45">
        <f t="shared" si="271"/>
        <v>10768203.970000001</v>
      </c>
      <c r="DS217" s="45">
        <f t="shared" si="271"/>
        <v>6856351.7300000004</v>
      </c>
      <c r="DT217" s="45">
        <f t="shared" si="271"/>
        <v>2097985.1800000002</v>
      </c>
      <c r="DU217" s="45">
        <f t="shared" si="271"/>
        <v>3696095.15</v>
      </c>
      <c r="DV217" s="45">
        <f t="shared" si="271"/>
        <v>2599219.3199999998</v>
      </c>
      <c r="DW217" s="45">
        <f t="shared" si="271"/>
        <v>3392642.61</v>
      </c>
      <c r="DX217" s="45">
        <f t="shared" si="271"/>
        <v>2665938.7400000002</v>
      </c>
      <c r="DY217" s="45">
        <f t="shared" si="271"/>
        <v>3575070.17</v>
      </c>
      <c r="DZ217" s="45">
        <f t="shared" si="271"/>
        <v>8513234.3300000001</v>
      </c>
      <c r="EA217" s="45">
        <f t="shared" si="271"/>
        <v>4733322.5999999996</v>
      </c>
      <c r="EB217" s="45">
        <f t="shared" ref="EB217:FX217" si="272">MIN(EB212,EB216)</f>
        <v>4790717.46</v>
      </c>
      <c r="EC217" s="45">
        <f t="shared" si="272"/>
        <v>2911170.66</v>
      </c>
      <c r="ED217" s="45">
        <f t="shared" si="272"/>
        <v>16744272.93</v>
      </c>
      <c r="EE217" s="45">
        <f t="shared" si="272"/>
        <v>2518064.0499999998</v>
      </c>
      <c r="EF217" s="45">
        <f t="shared" si="272"/>
        <v>12251413.67</v>
      </c>
      <c r="EG217" s="45">
        <f t="shared" si="272"/>
        <v>2793880.31</v>
      </c>
      <c r="EH217" s="45">
        <f t="shared" si="272"/>
        <v>2494839.5499999998</v>
      </c>
      <c r="EI217" s="45">
        <f t="shared" si="272"/>
        <v>132643158.64</v>
      </c>
      <c r="EJ217" s="45">
        <f t="shared" si="272"/>
        <v>65812837.969999999</v>
      </c>
      <c r="EK217" s="45">
        <f t="shared" si="272"/>
        <v>5276205.7699999996</v>
      </c>
      <c r="EL217" s="45">
        <f t="shared" si="272"/>
        <v>3986881.35</v>
      </c>
      <c r="EM217" s="45">
        <f t="shared" si="272"/>
        <v>4454920.3600000003</v>
      </c>
      <c r="EN217" s="45">
        <f t="shared" si="272"/>
        <v>8747084.120000001</v>
      </c>
      <c r="EO217" s="45">
        <f t="shared" si="272"/>
        <v>3828308.9600000004</v>
      </c>
      <c r="EP217" s="45">
        <f t="shared" si="272"/>
        <v>3764448.75</v>
      </c>
      <c r="EQ217" s="45">
        <f t="shared" si="272"/>
        <v>18380570.010000002</v>
      </c>
      <c r="ER217" s="45">
        <f t="shared" si="272"/>
        <v>3834727.08</v>
      </c>
      <c r="ES217" s="45">
        <f t="shared" si="272"/>
        <v>1794849.1300000001</v>
      </c>
      <c r="ET217" s="45">
        <f t="shared" si="272"/>
        <v>2703144.92</v>
      </c>
      <c r="EU217" s="45">
        <f t="shared" si="272"/>
        <v>5562878.6500000004</v>
      </c>
      <c r="EV217" s="45">
        <f t="shared" si="272"/>
        <v>1091146.52</v>
      </c>
      <c r="EW217" s="45">
        <f t="shared" si="272"/>
        <v>8555524.5800000001</v>
      </c>
      <c r="EX217" s="45">
        <f t="shared" si="272"/>
        <v>3067278.2</v>
      </c>
      <c r="EY217" s="45">
        <f t="shared" si="272"/>
        <v>6943204.4199999999</v>
      </c>
      <c r="EZ217" s="45">
        <f t="shared" si="272"/>
        <v>1736862.41</v>
      </c>
      <c r="FA217" s="45">
        <f t="shared" si="272"/>
        <v>24935185.25</v>
      </c>
      <c r="FB217" s="45">
        <f t="shared" si="272"/>
        <v>3516995.91</v>
      </c>
      <c r="FC217" s="45">
        <f t="shared" si="272"/>
        <v>19081936.969999999</v>
      </c>
      <c r="FD217" s="45">
        <f t="shared" si="272"/>
        <v>3378260.6</v>
      </c>
      <c r="FE217" s="45">
        <f t="shared" si="272"/>
        <v>1615638.8399999999</v>
      </c>
      <c r="FF217" s="45">
        <f t="shared" si="272"/>
        <v>2443829.11</v>
      </c>
      <c r="FG217" s="45">
        <f t="shared" si="272"/>
        <v>1721359.79</v>
      </c>
      <c r="FH217" s="45">
        <f t="shared" si="272"/>
        <v>1329086.17</v>
      </c>
      <c r="FI217" s="45">
        <f t="shared" si="272"/>
        <v>14063296.859999999</v>
      </c>
      <c r="FJ217" s="45">
        <f t="shared" si="272"/>
        <v>13809144.119999999</v>
      </c>
      <c r="FK217" s="45">
        <f t="shared" si="272"/>
        <v>16633347.810000001</v>
      </c>
      <c r="FL217" s="45">
        <f t="shared" si="272"/>
        <v>34089514.170000002</v>
      </c>
      <c r="FM217" s="45">
        <f t="shared" si="272"/>
        <v>24776155.800000001</v>
      </c>
      <c r="FN217" s="45">
        <f t="shared" si="272"/>
        <v>152413191.33000001</v>
      </c>
      <c r="FO217" s="45">
        <f t="shared" si="272"/>
        <v>8652364.4299999997</v>
      </c>
      <c r="FP217" s="45">
        <f t="shared" si="272"/>
        <v>17985942.169999998</v>
      </c>
      <c r="FQ217" s="45">
        <f t="shared" si="272"/>
        <v>6618300.7199999997</v>
      </c>
      <c r="FR217" s="45">
        <f t="shared" si="272"/>
        <v>2100946.12</v>
      </c>
      <c r="FS217" s="45">
        <f t="shared" si="272"/>
        <v>2346698.6300000004</v>
      </c>
      <c r="FT217" s="45">
        <f t="shared" si="272"/>
        <v>1285106.83</v>
      </c>
      <c r="FU217" s="45">
        <f t="shared" si="272"/>
        <v>6774823.75</v>
      </c>
      <c r="FV217" s="45">
        <f t="shared" si="272"/>
        <v>5650199.6699999999</v>
      </c>
      <c r="FW217" s="45">
        <f t="shared" si="272"/>
        <v>2161969.6999999997</v>
      </c>
      <c r="FX217" s="45">
        <f t="shared" si="272"/>
        <v>1179469.33</v>
      </c>
      <c r="FY217" s="45"/>
      <c r="FZ217" s="45">
        <f>SUM(C217:FX217)</f>
        <v>6521891431.2600012</v>
      </c>
      <c r="GA217" s="45"/>
      <c r="GB217" s="45"/>
      <c r="GC217" s="45"/>
      <c r="GD217" s="45"/>
      <c r="GE217" s="5"/>
      <c r="GF217" s="5"/>
      <c r="GG217" s="5"/>
      <c r="GH217" s="5"/>
      <c r="GI217" s="5"/>
      <c r="GJ217" s="5"/>
      <c r="GK217" s="5"/>
      <c r="GL217" s="5"/>
      <c r="GM217" s="5"/>
    </row>
    <row r="218" spans="1:195" x14ac:dyDescent="0.2">
      <c r="A218" s="8"/>
      <c r="B218" s="2" t="s">
        <v>552</v>
      </c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6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  <c r="FP218" s="45"/>
      <c r="FQ218" s="45"/>
      <c r="FR218" s="45"/>
      <c r="FS218" s="45"/>
      <c r="FT218" s="46"/>
      <c r="FU218" s="45"/>
      <c r="FV218" s="45"/>
      <c r="FW218" s="45"/>
      <c r="FX218" s="45"/>
      <c r="FY218" s="45"/>
      <c r="FZ218" s="45"/>
      <c r="GA218" s="45"/>
      <c r="GB218" s="45"/>
      <c r="GC218" s="45"/>
      <c r="GD218" s="45"/>
      <c r="GE218" s="5"/>
      <c r="GF218" s="5"/>
      <c r="GG218" s="5"/>
      <c r="GH218" s="5"/>
      <c r="GI218" s="5"/>
      <c r="GJ218" s="5"/>
      <c r="GK218" s="5"/>
      <c r="GL218" s="5"/>
      <c r="GM218" s="5"/>
    </row>
    <row r="219" spans="1:195" x14ac:dyDescent="0.2">
      <c r="A219" s="3" t="s">
        <v>553</v>
      </c>
      <c r="B219" s="2" t="s">
        <v>554</v>
      </c>
      <c r="C219" s="45">
        <f t="shared" ref="C219:BN219" si="273">ROUND(C217/C100,2)</f>
        <v>7909.31</v>
      </c>
      <c r="D219" s="45">
        <f t="shared" si="273"/>
        <v>7646.6</v>
      </c>
      <c r="E219" s="45">
        <f t="shared" si="273"/>
        <v>8306.27</v>
      </c>
      <c r="F219" s="45">
        <f t="shared" si="273"/>
        <v>7553.23</v>
      </c>
      <c r="G219" s="45">
        <f t="shared" si="273"/>
        <v>8104.22</v>
      </c>
      <c r="H219" s="45">
        <f t="shared" si="273"/>
        <v>8056.28</v>
      </c>
      <c r="I219" s="45">
        <f t="shared" si="273"/>
        <v>8171.75</v>
      </c>
      <c r="J219" s="45">
        <f t="shared" si="273"/>
        <v>7707.79</v>
      </c>
      <c r="K219" s="45">
        <f t="shared" si="273"/>
        <v>10245.969999999999</v>
      </c>
      <c r="L219" s="45">
        <f t="shared" si="273"/>
        <v>8073.39</v>
      </c>
      <c r="M219" s="45">
        <f t="shared" si="273"/>
        <v>9166.85</v>
      </c>
      <c r="N219" s="45">
        <f t="shared" si="273"/>
        <v>7777.52</v>
      </c>
      <c r="O219" s="45">
        <f t="shared" si="273"/>
        <v>7569.54</v>
      </c>
      <c r="P219" s="45">
        <f t="shared" si="273"/>
        <v>14663.1</v>
      </c>
      <c r="Q219" s="45">
        <f t="shared" si="273"/>
        <v>8189.24</v>
      </c>
      <c r="R219" s="45">
        <f t="shared" si="273"/>
        <v>8572.7800000000007</v>
      </c>
      <c r="S219" s="45">
        <f t="shared" si="273"/>
        <v>7935.92</v>
      </c>
      <c r="T219" s="45">
        <f t="shared" si="273"/>
        <v>13403.23</v>
      </c>
      <c r="U219" s="45">
        <f t="shared" si="273"/>
        <v>15523.72</v>
      </c>
      <c r="V219" s="45">
        <f t="shared" si="273"/>
        <v>10561.79</v>
      </c>
      <c r="W219" s="46">
        <f t="shared" si="273"/>
        <v>9061.0499999999993</v>
      </c>
      <c r="X219" s="45">
        <f t="shared" si="273"/>
        <v>15637.87</v>
      </c>
      <c r="Y219" s="45">
        <f t="shared" si="273"/>
        <v>8400.99</v>
      </c>
      <c r="Z219" s="45">
        <f t="shared" si="273"/>
        <v>10432.709999999999</v>
      </c>
      <c r="AA219" s="45">
        <f t="shared" si="273"/>
        <v>7691.04</v>
      </c>
      <c r="AB219" s="45">
        <f t="shared" si="273"/>
        <v>7743.83</v>
      </c>
      <c r="AC219" s="45">
        <f t="shared" si="273"/>
        <v>8099.96</v>
      </c>
      <c r="AD219" s="45">
        <f t="shared" si="273"/>
        <v>7801.36</v>
      </c>
      <c r="AE219" s="45">
        <f t="shared" si="273"/>
        <v>13964.55</v>
      </c>
      <c r="AF219" s="45">
        <f t="shared" si="273"/>
        <v>13080.81</v>
      </c>
      <c r="AG219" s="45">
        <f t="shared" si="273"/>
        <v>8271.17</v>
      </c>
      <c r="AH219" s="45">
        <f t="shared" si="273"/>
        <v>7746.42</v>
      </c>
      <c r="AI219" s="45">
        <f t="shared" si="273"/>
        <v>9325.0300000000007</v>
      </c>
      <c r="AJ219" s="45">
        <f t="shared" si="273"/>
        <v>11676.64</v>
      </c>
      <c r="AK219" s="45">
        <f t="shared" si="273"/>
        <v>12345.45</v>
      </c>
      <c r="AL219" s="45">
        <f t="shared" si="273"/>
        <v>11054.99</v>
      </c>
      <c r="AM219" s="45">
        <f t="shared" si="273"/>
        <v>8585.75</v>
      </c>
      <c r="AN219" s="45">
        <f t="shared" si="273"/>
        <v>8949.35</v>
      </c>
      <c r="AO219" s="45">
        <f t="shared" si="273"/>
        <v>7481.47</v>
      </c>
      <c r="AP219" s="45">
        <f t="shared" si="273"/>
        <v>8292.25</v>
      </c>
      <c r="AQ219" s="45">
        <f t="shared" si="273"/>
        <v>11003.6</v>
      </c>
      <c r="AR219" s="45">
        <f t="shared" si="273"/>
        <v>7554.87</v>
      </c>
      <c r="AS219" s="45">
        <f t="shared" si="273"/>
        <v>8160.85</v>
      </c>
      <c r="AT219" s="45">
        <f t="shared" si="273"/>
        <v>7707.58</v>
      </c>
      <c r="AU219" s="45">
        <f t="shared" si="273"/>
        <v>10215.99</v>
      </c>
      <c r="AV219" s="45">
        <f t="shared" si="273"/>
        <v>10769.66</v>
      </c>
      <c r="AW219" s="45">
        <f t="shared" si="273"/>
        <v>12709.93</v>
      </c>
      <c r="AX219" s="45">
        <f t="shared" si="273"/>
        <v>16650.61</v>
      </c>
      <c r="AY219" s="45">
        <f t="shared" si="273"/>
        <v>8851.84</v>
      </c>
      <c r="AZ219" s="45">
        <f t="shared" si="273"/>
        <v>7938.79</v>
      </c>
      <c r="BA219" s="45">
        <f t="shared" si="273"/>
        <v>7462.13</v>
      </c>
      <c r="BB219" s="45">
        <f t="shared" si="273"/>
        <v>7459.43</v>
      </c>
      <c r="BC219" s="45">
        <f t="shared" si="273"/>
        <v>7705.87</v>
      </c>
      <c r="BD219" s="45">
        <f t="shared" si="273"/>
        <v>7451.06</v>
      </c>
      <c r="BE219" s="45">
        <f t="shared" si="273"/>
        <v>7942.3</v>
      </c>
      <c r="BF219" s="45">
        <f t="shared" si="273"/>
        <v>7458.58</v>
      </c>
      <c r="BG219" s="45">
        <f t="shared" si="273"/>
        <v>8422.85</v>
      </c>
      <c r="BH219" s="45">
        <f t="shared" si="273"/>
        <v>8568.84</v>
      </c>
      <c r="BI219" s="45">
        <f t="shared" si="273"/>
        <v>12585.72</v>
      </c>
      <c r="BJ219" s="45">
        <f t="shared" si="273"/>
        <v>7461.45</v>
      </c>
      <c r="BK219" s="45">
        <f t="shared" si="273"/>
        <v>7427.56</v>
      </c>
      <c r="BL219" s="45">
        <f t="shared" si="273"/>
        <v>12797.26</v>
      </c>
      <c r="BM219" s="45">
        <f t="shared" si="273"/>
        <v>10797.84</v>
      </c>
      <c r="BN219" s="45">
        <f t="shared" si="273"/>
        <v>7462.15</v>
      </c>
      <c r="BO219" s="45">
        <f t="shared" ref="BO219:DZ219" si="274">ROUND(BO217/BO100,2)</f>
        <v>7599.98</v>
      </c>
      <c r="BP219" s="45">
        <f t="shared" si="274"/>
        <v>12406.34</v>
      </c>
      <c r="BQ219" s="45">
        <f t="shared" si="274"/>
        <v>8113.21</v>
      </c>
      <c r="BR219" s="45">
        <f t="shared" si="274"/>
        <v>7565.05</v>
      </c>
      <c r="BS219" s="45">
        <f t="shared" si="274"/>
        <v>8195.48</v>
      </c>
      <c r="BT219" s="45">
        <f t="shared" si="274"/>
        <v>10086.11</v>
      </c>
      <c r="BU219" s="45">
        <f t="shared" si="274"/>
        <v>9296.84</v>
      </c>
      <c r="BV219" s="45">
        <f t="shared" si="274"/>
        <v>7849.16</v>
      </c>
      <c r="BW219" s="45">
        <f t="shared" si="274"/>
        <v>7829.6</v>
      </c>
      <c r="BX219" s="45">
        <f t="shared" si="274"/>
        <v>16238.42</v>
      </c>
      <c r="BY219" s="45">
        <f t="shared" si="274"/>
        <v>8571.27</v>
      </c>
      <c r="BZ219" s="45">
        <f t="shared" si="274"/>
        <v>11420.62</v>
      </c>
      <c r="CA219" s="45">
        <f t="shared" si="274"/>
        <v>13169.22</v>
      </c>
      <c r="CB219" s="45">
        <f t="shared" si="274"/>
        <v>7664.02</v>
      </c>
      <c r="CC219" s="45">
        <f t="shared" si="274"/>
        <v>12526.01</v>
      </c>
      <c r="CD219" s="45">
        <f t="shared" si="274"/>
        <v>14663.28</v>
      </c>
      <c r="CE219" s="45">
        <f t="shared" si="274"/>
        <v>12940.95</v>
      </c>
      <c r="CF219" s="45">
        <f t="shared" si="274"/>
        <v>13547.89</v>
      </c>
      <c r="CG219" s="45">
        <f t="shared" si="274"/>
        <v>12728.17</v>
      </c>
      <c r="CH219" s="45">
        <f t="shared" si="274"/>
        <v>14270.49</v>
      </c>
      <c r="CI219" s="45">
        <f t="shared" si="274"/>
        <v>7830.67</v>
      </c>
      <c r="CJ219" s="45">
        <f t="shared" si="274"/>
        <v>8384.39</v>
      </c>
      <c r="CK219" s="45">
        <f t="shared" si="274"/>
        <v>7707.22</v>
      </c>
      <c r="CL219" s="45">
        <f t="shared" si="274"/>
        <v>8082.23</v>
      </c>
      <c r="CM219" s="45">
        <f t="shared" si="274"/>
        <v>8701.61</v>
      </c>
      <c r="CN219" s="45">
        <f t="shared" si="274"/>
        <v>7453.3</v>
      </c>
      <c r="CO219" s="45">
        <f t="shared" si="274"/>
        <v>7460.77</v>
      </c>
      <c r="CP219" s="45">
        <f t="shared" si="274"/>
        <v>8189.28</v>
      </c>
      <c r="CQ219" s="45">
        <f t="shared" si="274"/>
        <v>7951.31</v>
      </c>
      <c r="CR219" s="45">
        <f t="shared" si="274"/>
        <v>12550.2</v>
      </c>
      <c r="CS219" s="45">
        <f t="shared" si="274"/>
        <v>9510.59</v>
      </c>
      <c r="CT219" s="45">
        <f t="shared" si="274"/>
        <v>14438.75</v>
      </c>
      <c r="CU219" s="45">
        <f t="shared" si="274"/>
        <v>7334.09</v>
      </c>
      <c r="CV219" s="45">
        <f t="shared" si="274"/>
        <v>14925.59</v>
      </c>
      <c r="CW219" s="45">
        <f t="shared" si="274"/>
        <v>13320.82</v>
      </c>
      <c r="CX219" s="45">
        <f t="shared" si="274"/>
        <v>8586.2999999999993</v>
      </c>
      <c r="CY219" s="45">
        <f t="shared" si="274"/>
        <v>9290.65</v>
      </c>
      <c r="CZ219" s="45">
        <f t="shared" si="274"/>
        <v>7493.48</v>
      </c>
      <c r="DA219" s="45">
        <f t="shared" si="274"/>
        <v>12498.25</v>
      </c>
      <c r="DB219" s="45">
        <f t="shared" si="274"/>
        <v>10121.129999999999</v>
      </c>
      <c r="DC219" s="45">
        <f t="shared" si="274"/>
        <v>12814.88</v>
      </c>
      <c r="DD219" s="45">
        <f t="shared" si="274"/>
        <v>14219.16</v>
      </c>
      <c r="DE219" s="45">
        <f t="shared" si="274"/>
        <v>8505.7199999999993</v>
      </c>
      <c r="DF219" s="45">
        <f t="shared" si="274"/>
        <v>7461.96</v>
      </c>
      <c r="DG219" s="45">
        <f t="shared" si="274"/>
        <v>15515.17</v>
      </c>
      <c r="DH219" s="45">
        <f t="shared" si="274"/>
        <v>7462.15</v>
      </c>
      <c r="DI219" s="45">
        <f t="shared" si="274"/>
        <v>7477.96</v>
      </c>
      <c r="DJ219" s="45">
        <f t="shared" si="274"/>
        <v>8296.14</v>
      </c>
      <c r="DK219" s="45">
        <f t="shared" si="274"/>
        <v>9525.51</v>
      </c>
      <c r="DL219" s="45">
        <f t="shared" si="274"/>
        <v>7791.44</v>
      </c>
      <c r="DM219" s="45">
        <f t="shared" si="274"/>
        <v>11167.73</v>
      </c>
      <c r="DN219" s="45">
        <f t="shared" si="274"/>
        <v>7973.85</v>
      </c>
      <c r="DO219" s="45">
        <f t="shared" si="274"/>
        <v>7845.26</v>
      </c>
      <c r="DP219" s="45">
        <f t="shared" si="274"/>
        <v>12851.12</v>
      </c>
      <c r="DQ219" s="45">
        <f t="shared" si="274"/>
        <v>8734.81</v>
      </c>
      <c r="DR219" s="45">
        <f t="shared" si="274"/>
        <v>8190.62</v>
      </c>
      <c r="DS219" s="45">
        <f t="shared" si="274"/>
        <v>8489.7900000000009</v>
      </c>
      <c r="DT219" s="45">
        <f t="shared" si="274"/>
        <v>13866.39</v>
      </c>
      <c r="DU219" s="45">
        <f t="shared" si="274"/>
        <v>9030.2800000000007</v>
      </c>
      <c r="DV219" s="45">
        <f t="shared" si="274"/>
        <v>12214.38</v>
      </c>
      <c r="DW219" s="45">
        <f t="shared" si="274"/>
        <v>9718.25</v>
      </c>
      <c r="DX219" s="45">
        <f t="shared" si="274"/>
        <v>14105.5</v>
      </c>
      <c r="DY219" s="45">
        <f t="shared" si="274"/>
        <v>11010.38</v>
      </c>
      <c r="DZ219" s="45">
        <f t="shared" si="274"/>
        <v>8233.2999999999993</v>
      </c>
      <c r="EA219" s="45">
        <f t="shared" ref="EA219:FX219" si="275">ROUND(EA217/EA100,2)</f>
        <v>8934.17</v>
      </c>
      <c r="EB219" s="45">
        <f t="shared" si="275"/>
        <v>8242.7999999999993</v>
      </c>
      <c r="EC219" s="45">
        <f t="shared" si="275"/>
        <v>9912.06</v>
      </c>
      <c r="ED219" s="45">
        <f t="shared" si="275"/>
        <v>10169.620000000001</v>
      </c>
      <c r="EE219" s="45">
        <f t="shared" si="275"/>
        <v>11750.18</v>
      </c>
      <c r="EF219" s="45">
        <f t="shared" si="275"/>
        <v>7820.88</v>
      </c>
      <c r="EG219" s="45">
        <f t="shared" si="275"/>
        <v>10166.959999999999</v>
      </c>
      <c r="EH219" s="45">
        <f t="shared" si="275"/>
        <v>11465.26</v>
      </c>
      <c r="EI219" s="45">
        <f t="shared" si="275"/>
        <v>7774.96</v>
      </c>
      <c r="EJ219" s="45">
        <f t="shared" si="275"/>
        <v>7461.86</v>
      </c>
      <c r="EK219" s="45">
        <f t="shared" si="275"/>
        <v>8129.75</v>
      </c>
      <c r="EL219" s="45">
        <f t="shared" si="275"/>
        <v>8215.2900000000009</v>
      </c>
      <c r="EM219" s="45">
        <f t="shared" si="275"/>
        <v>8471.0400000000009</v>
      </c>
      <c r="EN219" s="45">
        <f t="shared" si="275"/>
        <v>7993.31</v>
      </c>
      <c r="EO219" s="45">
        <f t="shared" si="275"/>
        <v>8300.76</v>
      </c>
      <c r="EP219" s="45">
        <f t="shared" si="275"/>
        <v>10100.48</v>
      </c>
      <c r="EQ219" s="45">
        <f t="shared" si="275"/>
        <v>7845.22</v>
      </c>
      <c r="ER219" s="45">
        <f t="shared" si="275"/>
        <v>10160.91</v>
      </c>
      <c r="ES219" s="45">
        <f t="shared" si="275"/>
        <v>14486.27</v>
      </c>
      <c r="ET219" s="45">
        <f t="shared" si="275"/>
        <v>13962.53</v>
      </c>
      <c r="EU219" s="45">
        <f t="shared" si="275"/>
        <v>8903.4500000000007</v>
      </c>
      <c r="EV219" s="45">
        <f t="shared" si="275"/>
        <v>16582.77</v>
      </c>
      <c r="EW219" s="45">
        <f t="shared" si="275"/>
        <v>10647.82</v>
      </c>
      <c r="EX219" s="45">
        <f t="shared" si="275"/>
        <v>11990.92</v>
      </c>
      <c r="EY219" s="45">
        <f t="shared" si="275"/>
        <v>7626.54</v>
      </c>
      <c r="EZ219" s="45">
        <f t="shared" si="275"/>
        <v>14318.73</v>
      </c>
      <c r="FA219" s="45">
        <f t="shared" si="275"/>
        <v>8178.15</v>
      </c>
      <c r="FB219" s="45">
        <f t="shared" si="275"/>
        <v>9523.41</v>
      </c>
      <c r="FC219" s="45">
        <f t="shared" si="275"/>
        <v>7515.53</v>
      </c>
      <c r="FD219" s="45">
        <f t="shared" si="275"/>
        <v>9632.91</v>
      </c>
      <c r="FE219" s="45">
        <f t="shared" si="275"/>
        <v>14741.23</v>
      </c>
      <c r="FF219" s="45">
        <f t="shared" si="275"/>
        <v>12675.46</v>
      </c>
      <c r="FG219" s="45">
        <f t="shared" si="275"/>
        <v>14737.67</v>
      </c>
      <c r="FH219" s="45">
        <f t="shared" si="275"/>
        <v>14950.35</v>
      </c>
      <c r="FI219" s="45">
        <f t="shared" si="275"/>
        <v>7806.87</v>
      </c>
      <c r="FJ219" s="45">
        <f t="shared" si="275"/>
        <v>7574.96</v>
      </c>
      <c r="FK219" s="45">
        <f t="shared" si="275"/>
        <v>7665.49</v>
      </c>
      <c r="FL219" s="45">
        <f t="shared" si="275"/>
        <v>7461.37</v>
      </c>
      <c r="FM219" s="45">
        <f t="shared" si="275"/>
        <v>7457.31</v>
      </c>
      <c r="FN219" s="45">
        <f t="shared" si="275"/>
        <v>7672.87</v>
      </c>
      <c r="FO219" s="45">
        <f t="shared" si="275"/>
        <v>7884.42</v>
      </c>
      <c r="FP219" s="45">
        <f t="shared" si="275"/>
        <v>8005.85</v>
      </c>
      <c r="FQ219" s="45">
        <f t="shared" si="275"/>
        <v>8296.73</v>
      </c>
      <c r="FR219" s="45">
        <f t="shared" si="275"/>
        <v>13776.7</v>
      </c>
      <c r="FS219" s="45">
        <f t="shared" si="275"/>
        <v>12712.34</v>
      </c>
      <c r="FT219" s="46">
        <f t="shared" si="275"/>
        <v>15372.09</v>
      </c>
      <c r="FU219" s="45">
        <f t="shared" si="275"/>
        <v>8773.41</v>
      </c>
      <c r="FV219" s="45">
        <f t="shared" si="275"/>
        <v>8364.4699999999993</v>
      </c>
      <c r="FW219" s="45">
        <f t="shared" si="275"/>
        <v>13912.29</v>
      </c>
      <c r="FX219" s="45">
        <f t="shared" si="275"/>
        <v>16090.99</v>
      </c>
      <c r="FY219" s="45"/>
      <c r="FZ219" s="45">
        <f>FZ217/FZ100</f>
        <v>7849.8440551847625</v>
      </c>
      <c r="GA219" s="45"/>
      <c r="GB219" s="45"/>
      <c r="GC219" s="45"/>
      <c r="GD219" s="45"/>
      <c r="GE219" s="5"/>
      <c r="GF219" s="5"/>
      <c r="GG219" s="5"/>
      <c r="GH219" s="5"/>
      <c r="GI219" s="5"/>
      <c r="GJ219" s="5"/>
      <c r="GK219" s="5"/>
      <c r="GL219" s="5"/>
      <c r="GM219" s="5"/>
    </row>
    <row r="220" spans="1:195" x14ac:dyDescent="0.2">
      <c r="A220" s="8"/>
      <c r="B220" s="2" t="s">
        <v>555</v>
      </c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6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  <c r="FP220" s="45"/>
      <c r="FQ220" s="45"/>
      <c r="FR220" s="45"/>
      <c r="FS220" s="45"/>
      <c r="FT220" s="46"/>
      <c r="FU220" s="45"/>
      <c r="FV220" s="45"/>
      <c r="FW220" s="45"/>
      <c r="FX220" s="45"/>
      <c r="FY220" s="45"/>
      <c r="FZ220" s="45"/>
      <c r="GA220" s="45"/>
      <c r="GB220" s="45"/>
      <c r="GC220" s="45"/>
      <c r="GD220" s="45"/>
      <c r="GE220" s="5"/>
      <c r="GF220" s="5"/>
      <c r="GG220" s="5"/>
      <c r="GH220" s="5"/>
      <c r="GI220" s="5"/>
      <c r="GJ220" s="5"/>
      <c r="GK220" s="5"/>
      <c r="GL220" s="5"/>
      <c r="GM220" s="5"/>
    </row>
    <row r="221" spans="1:195" x14ac:dyDescent="0.2">
      <c r="A221" s="3" t="s">
        <v>392</v>
      </c>
      <c r="B221" s="2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110"/>
      <c r="AV221" s="110"/>
      <c r="AW221" s="110"/>
      <c r="AX221" s="110"/>
      <c r="AY221" s="110"/>
      <c r="AZ221" s="110"/>
      <c r="BA221" s="110"/>
      <c r="BB221" s="110"/>
      <c r="BC221" s="110"/>
      <c r="BD221" s="110"/>
      <c r="BE221" s="110"/>
      <c r="BF221" s="110"/>
      <c r="BG221" s="110"/>
      <c r="BH221" s="110"/>
      <c r="BI221" s="110"/>
      <c r="BJ221" s="110"/>
      <c r="BK221" s="110"/>
      <c r="BL221" s="110"/>
      <c r="BM221" s="110"/>
      <c r="BN221" s="110"/>
      <c r="BO221" s="110"/>
      <c r="BP221" s="110"/>
      <c r="BQ221" s="110"/>
      <c r="BR221" s="110"/>
      <c r="BS221" s="110"/>
      <c r="BT221" s="110"/>
      <c r="BU221" s="110"/>
      <c r="BV221" s="110"/>
      <c r="BW221" s="110"/>
      <c r="BX221" s="110"/>
      <c r="BY221" s="110"/>
      <c r="BZ221" s="110"/>
      <c r="CA221" s="110"/>
      <c r="CB221" s="110"/>
      <c r="CC221" s="110"/>
      <c r="CD221" s="110"/>
      <c r="CE221" s="110"/>
      <c r="CF221" s="110"/>
      <c r="CG221" s="110"/>
      <c r="CH221" s="110"/>
      <c r="CI221" s="110"/>
      <c r="CJ221" s="110"/>
      <c r="CK221" s="110"/>
      <c r="CL221" s="110"/>
      <c r="CM221" s="110"/>
      <c r="CN221" s="110"/>
      <c r="CO221" s="110"/>
      <c r="CP221" s="110"/>
      <c r="CQ221" s="110"/>
      <c r="CR221" s="110"/>
      <c r="CS221" s="110"/>
      <c r="CT221" s="110"/>
      <c r="CU221" s="110"/>
      <c r="CV221" s="110"/>
      <c r="CW221" s="110"/>
      <c r="CX221" s="110"/>
      <c r="CY221" s="110"/>
      <c r="CZ221" s="110"/>
      <c r="DA221" s="110"/>
      <c r="DB221" s="110"/>
      <c r="DC221" s="110"/>
      <c r="DD221" s="110"/>
      <c r="DE221" s="110"/>
      <c r="DF221" s="110"/>
      <c r="DG221" s="110"/>
      <c r="DH221" s="110"/>
      <c r="DI221" s="110"/>
      <c r="DJ221" s="110"/>
      <c r="DK221" s="110"/>
      <c r="DL221" s="110"/>
      <c r="DM221" s="110"/>
      <c r="DN221" s="110"/>
      <c r="DO221" s="110"/>
      <c r="DP221" s="110"/>
      <c r="DQ221" s="110"/>
      <c r="DR221" s="110"/>
      <c r="DS221" s="110"/>
      <c r="DT221" s="110"/>
      <c r="DU221" s="110"/>
      <c r="DV221" s="110"/>
      <c r="DW221" s="110"/>
      <c r="DX221" s="110"/>
      <c r="DY221" s="110"/>
      <c r="DZ221" s="110"/>
      <c r="EA221" s="110"/>
      <c r="EB221" s="110"/>
      <c r="EC221" s="110"/>
      <c r="ED221" s="110"/>
      <c r="EE221" s="110"/>
      <c r="EF221" s="110"/>
      <c r="EG221" s="110"/>
      <c r="EH221" s="110"/>
      <c r="EI221" s="110"/>
      <c r="EJ221" s="110"/>
      <c r="EK221" s="110"/>
      <c r="EL221" s="110"/>
      <c r="EM221" s="110"/>
      <c r="EN221" s="110"/>
      <c r="EO221" s="110"/>
      <c r="EP221" s="110"/>
      <c r="EQ221" s="110"/>
      <c r="ER221" s="110"/>
      <c r="ES221" s="110"/>
      <c r="ET221" s="110"/>
      <c r="EU221" s="110"/>
      <c r="EV221" s="110"/>
      <c r="EW221" s="110"/>
      <c r="EX221" s="110"/>
      <c r="EY221" s="110"/>
      <c r="EZ221" s="110"/>
      <c r="FA221" s="110"/>
      <c r="FB221" s="110"/>
      <c r="FC221" s="110"/>
      <c r="FD221" s="110"/>
      <c r="FE221" s="110"/>
      <c r="FF221" s="110"/>
      <c r="FG221" s="110"/>
      <c r="FH221" s="110"/>
      <c r="FI221" s="110"/>
      <c r="FJ221" s="110"/>
      <c r="FK221" s="110"/>
      <c r="FL221" s="110"/>
      <c r="FM221" s="110"/>
      <c r="FN221" s="110"/>
      <c r="FO221" s="110"/>
      <c r="FP221" s="110"/>
      <c r="FQ221" s="110"/>
      <c r="FR221" s="110"/>
      <c r="FS221" s="110"/>
      <c r="FT221" s="110"/>
      <c r="FU221" s="110"/>
      <c r="FV221" s="110"/>
      <c r="FW221" s="110"/>
      <c r="FX221" s="110"/>
      <c r="FY221" s="45"/>
      <c r="FZ221" s="45"/>
      <c r="GA221" s="45"/>
      <c r="GB221" s="45"/>
      <c r="GC221" s="45"/>
      <c r="GD221" s="45"/>
      <c r="GE221" s="5"/>
      <c r="GF221" s="5"/>
      <c r="GG221" s="5"/>
      <c r="GH221" s="5"/>
      <c r="GI221" s="5"/>
      <c r="GJ221" s="5"/>
      <c r="GK221" s="5"/>
      <c r="GL221" s="5"/>
      <c r="GM221" s="5"/>
    </row>
    <row r="222" spans="1:195" ht="31.5" x14ac:dyDescent="0.25">
      <c r="A222" s="3" t="s">
        <v>392</v>
      </c>
      <c r="B222" s="127" t="s">
        <v>556</v>
      </c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6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  <c r="FP222" s="45"/>
      <c r="FQ222" s="45"/>
      <c r="FR222" s="45"/>
      <c r="FS222" s="45"/>
      <c r="FT222" s="46"/>
      <c r="FU222" s="45"/>
      <c r="FV222" s="45"/>
      <c r="FW222" s="45"/>
      <c r="FX222" s="45"/>
      <c r="FY222" s="45"/>
      <c r="FZ222" s="45"/>
      <c r="GA222" s="45"/>
      <c r="GB222" s="45"/>
      <c r="GC222" s="45"/>
      <c r="GD222" s="45"/>
      <c r="GE222" s="5"/>
      <c r="GF222" s="5"/>
      <c r="GG222" s="5"/>
      <c r="GH222" s="5"/>
      <c r="GI222" s="5"/>
      <c r="GJ222" s="5"/>
      <c r="GK222" s="5"/>
      <c r="GL222" s="5"/>
      <c r="GM222" s="5"/>
    </row>
    <row r="223" spans="1:195" x14ac:dyDescent="0.2">
      <c r="A223" s="3" t="s">
        <v>557</v>
      </c>
      <c r="B223" s="2" t="s">
        <v>558</v>
      </c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6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  <c r="FP223" s="45"/>
      <c r="FQ223" s="45"/>
      <c r="FR223" s="45"/>
      <c r="FS223" s="45"/>
      <c r="FT223" s="46"/>
      <c r="FU223" s="45"/>
      <c r="FV223" s="45"/>
      <c r="FW223" s="45"/>
      <c r="FX223" s="45"/>
      <c r="FY223" s="110"/>
      <c r="FZ223" s="45"/>
      <c r="GA223" s="45"/>
      <c r="GB223" s="45"/>
      <c r="GC223" s="45"/>
      <c r="GD223" s="45"/>
      <c r="GE223" s="5"/>
      <c r="GF223" s="5"/>
      <c r="GG223" s="5"/>
      <c r="GH223" s="5"/>
      <c r="GI223" s="5"/>
      <c r="GJ223" s="5"/>
      <c r="GK223" s="5"/>
      <c r="GL223" s="5"/>
      <c r="GM223" s="5"/>
    </row>
    <row r="224" spans="1:195" x14ac:dyDescent="0.2">
      <c r="A224" s="5"/>
      <c r="B224" s="2" t="s">
        <v>559</v>
      </c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6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6"/>
      <c r="FU224" s="45"/>
      <c r="FV224" s="45"/>
      <c r="FW224" s="45"/>
      <c r="FX224" s="45"/>
      <c r="FY224" s="45"/>
      <c r="FZ224" s="45">
        <f>SUM(C222:FX222)</f>
        <v>0</v>
      </c>
      <c r="GA224" s="45"/>
      <c r="GB224" s="45"/>
      <c r="GC224" s="45"/>
      <c r="GD224" s="45"/>
      <c r="GE224" s="5"/>
      <c r="GF224" s="5"/>
      <c r="GG224" s="5"/>
      <c r="GH224" s="5"/>
      <c r="GI224" s="5"/>
      <c r="GJ224" s="5"/>
      <c r="GK224" s="5"/>
      <c r="GL224" s="5"/>
      <c r="GM224" s="5"/>
    </row>
    <row r="225" spans="1:195" x14ac:dyDescent="0.2">
      <c r="A225" s="93" t="s">
        <v>560</v>
      </c>
      <c r="B225" s="94" t="s">
        <v>561</v>
      </c>
      <c r="C225" s="45">
        <f>IF((AND(C$192=C$217,C$70&lt;&gt;888888888.88))=TRUE(),C212,0)</f>
        <v>0</v>
      </c>
      <c r="D225" s="45">
        <f t="shared" ref="D225:BO225" si="276">IF((AND(D$192=D$217,D$70&lt;&gt;888888888.88))=TRUE(),D212,0)</f>
        <v>324390661.33999997</v>
      </c>
      <c r="E225" s="45">
        <f t="shared" si="276"/>
        <v>0</v>
      </c>
      <c r="F225" s="45">
        <f t="shared" si="276"/>
        <v>126050624.52</v>
      </c>
      <c r="G225" s="45">
        <f t="shared" si="276"/>
        <v>8215004.7599999998</v>
      </c>
      <c r="H225" s="45">
        <f t="shared" si="276"/>
        <v>0</v>
      </c>
      <c r="I225" s="45">
        <f t="shared" si="276"/>
        <v>0</v>
      </c>
      <c r="J225" s="45">
        <f t="shared" si="276"/>
        <v>0</v>
      </c>
      <c r="K225" s="45">
        <f t="shared" si="276"/>
        <v>0</v>
      </c>
      <c r="L225" s="45">
        <f t="shared" si="276"/>
        <v>22222753.520000003</v>
      </c>
      <c r="M225" s="45">
        <f t="shared" si="276"/>
        <v>13486545.800000001</v>
      </c>
      <c r="N225" s="45">
        <f t="shared" si="276"/>
        <v>398364715.59000003</v>
      </c>
      <c r="O225" s="45">
        <f t="shared" si="276"/>
        <v>0</v>
      </c>
      <c r="P225" s="45">
        <f t="shared" si="276"/>
        <v>2335216.67</v>
      </c>
      <c r="Q225" s="45">
        <f t="shared" si="276"/>
        <v>0</v>
      </c>
      <c r="R225" s="45">
        <f t="shared" si="276"/>
        <v>0</v>
      </c>
      <c r="S225" s="45">
        <f t="shared" si="276"/>
        <v>0</v>
      </c>
      <c r="T225" s="45">
        <f t="shared" si="276"/>
        <v>1913910.2899999998</v>
      </c>
      <c r="U225" s="45">
        <f t="shared" si="276"/>
        <v>885238.32</v>
      </c>
      <c r="V225" s="45">
        <f t="shared" si="276"/>
        <v>2838146.66</v>
      </c>
      <c r="W225" s="45">
        <f t="shared" si="276"/>
        <v>1371155.71</v>
      </c>
      <c r="X225" s="45">
        <f t="shared" si="276"/>
        <v>787510.37</v>
      </c>
      <c r="Y225" s="45">
        <f t="shared" si="276"/>
        <v>0</v>
      </c>
      <c r="Z225" s="45">
        <f t="shared" si="276"/>
        <v>2751874.7399999998</v>
      </c>
      <c r="AA225" s="45">
        <f t="shared" si="276"/>
        <v>216382104.34999999</v>
      </c>
      <c r="AB225" s="45">
        <f t="shared" si="276"/>
        <v>224570306.78</v>
      </c>
      <c r="AC225" s="45">
        <f t="shared" si="276"/>
        <v>7393346.5500000007</v>
      </c>
      <c r="AD225" s="45">
        <f t="shared" si="276"/>
        <v>8590748.1300000008</v>
      </c>
      <c r="AE225" s="45">
        <f t="shared" si="276"/>
        <v>1556846.6600000001</v>
      </c>
      <c r="AF225" s="45">
        <f t="shared" si="276"/>
        <v>2256563.5099999998</v>
      </c>
      <c r="AG225" s="45">
        <f t="shared" si="276"/>
        <v>7313622.7999999998</v>
      </c>
      <c r="AH225" s="45">
        <f t="shared" si="276"/>
        <v>0</v>
      </c>
      <c r="AI225" s="45">
        <f t="shared" si="276"/>
        <v>0</v>
      </c>
      <c r="AJ225" s="45">
        <f t="shared" si="276"/>
        <v>2737623.1999999997</v>
      </c>
      <c r="AK225" s="45">
        <f t="shared" si="276"/>
        <v>2625749.73</v>
      </c>
      <c r="AL225" s="45">
        <f t="shared" si="276"/>
        <v>0</v>
      </c>
      <c r="AM225" s="45">
        <f t="shared" si="276"/>
        <v>4038140.46</v>
      </c>
      <c r="AN225" s="45">
        <f t="shared" si="276"/>
        <v>3736937.5700000003</v>
      </c>
      <c r="AO225" s="45">
        <f t="shared" si="276"/>
        <v>37190897.649999999</v>
      </c>
      <c r="AP225" s="45">
        <f t="shared" si="276"/>
        <v>0</v>
      </c>
      <c r="AQ225" s="45">
        <f t="shared" si="276"/>
        <v>0</v>
      </c>
      <c r="AR225" s="45">
        <f t="shared" si="276"/>
        <v>473461790.70000005</v>
      </c>
      <c r="AS225" s="45">
        <f t="shared" si="276"/>
        <v>0</v>
      </c>
      <c r="AT225" s="45">
        <f t="shared" si="276"/>
        <v>19231798.690000001</v>
      </c>
      <c r="AU225" s="45">
        <f t="shared" si="276"/>
        <v>3540534.85</v>
      </c>
      <c r="AV225" s="45">
        <f t="shared" si="276"/>
        <v>3242282.1399999997</v>
      </c>
      <c r="AW225" s="45">
        <f t="shared" si="276"/>
        <v>2587955.2599999998</v>
      </c>
      <c r="AX225" s="45">
        <f t="shared" si="276"/>
        <v>0</v>
      </c>
      <c r="AY225" s="45">
        <f t="shared" si="276"/>
        <v>0</v>
      </c>
      <c r="AZ225" s="45">
        <f t="shared" si="276"/>
        <v>86474256.969999999</v>
      </c>
      <c r="BA225" s="45">
        <f t="shared" si="276"/>
        <v>0</v>
      </c>
      <c r="BB225" s="45">
        <f t="shared" si="276"/>
        <v>56481759.564999998</v>
      </c>
      <c r="BC225" s="45">
        <f t="shared" si="276"/>
        <v>234144454.31</v>
      </c>
      <c r="BD225" s="45">
        <f t="shared" si="276"/>
        <v>36122029.504999995</v>
      </c>
      <c r="BE225" s="45">
        <f t="shared" si="276"/>
        <v>11316760.780000001</v>
      </c>
      <c r="BF225" s="45">
        <f t="shared" si="276"/>
        <v>0</v>
      </c>
      <c r="BG225" s="45">
        <f t="shared" si="276"/>
        <v>7849368.04</v>
      </c>
      <c r="BH225" s="45">
        <f t="shared" si="276"/>
        <v>5426320.1100000003</v>
      </c>
      <c r="BI225" s="45">
        <f t="shared" si="276"/>
        <v>2851026.2699999996</v>
      </c>
      <c r="BJ225" s="45">
        <f t="shared" si="276"/>
        <v>43849832.045000002</v>
      </c>
      <c r="BK225" s="45">
        <f t="shared" si="276"/>
        <v>136230587.67000002</v>
      </c>
      <c r="BL225" s="45">
        <f t="shared" si="276"/>
        <v>2374129.91</v>
      </c>
      <c r="BM225" s="45">
        <f t="shared" si="276"/>
        <v>3147078.56</v>
      </c>
      <c r="BN225" s="45">
        <f t="shared" si="276"/>
        <v>0</v>
      </c>
      <c r="BO225" s="45">
        <f t="shared" si="276"/>
        <v>11909843.57</v>
      </c>
      <c r="BP225" s="45">
        <f t="shared" ref="BP225:EA225" si="277">IF((AND(BP$192=BP$217,BP$70&lt;&gt;888888888.88))=TRUE(),BP212,0)</f>
        <v>2562144.2999999998</v>
      </c>
      <c r="BQ225" s="45">
        <f t="shared" si="277"/>
        <v>0</v>
      </c>
      <c r="BR225" s="45">
        <f t="shared" si="277"/>
        <v>35204314.07</v>
      </c>
      <c r="BS225" s="45">
        <f t="shared" si="277"/>
        <v>8661725.5800000001</v>
      </c>
      <c r="BT225" s="45">
        <f t="shared" si="277"/>
        <v>0</v>
      </c>
      <c r="BU225" s="45">
        <f t="shared" si="277"/>
        <v>0</v>
      </c>
      <c r="BV225" s="45">
        <f t="shared" si="277"/>
        <v>9751754.9900000002</v>
      </c>
      <c r="BW225" s="45">
        <f t="shared" si="277"/>
        <v>0</v>
      </c>
      <c r="BX225" s="45">
        <f t="shared" si="277"/>
        <v>1250934.3899999999</v>
      </c>
      <c r="BY225" s="45">
        <f t="shared" si="277"/>
        <v>4513956.2699999996</v>
      </c>
      <c r="BZ225" s="45">
        <f t="shared" si="277"/>
        <v>2496618.0300000003</v>
      </c>
      <c r="CA225" s="45">
        <f t="shared" si="277"/>
        <v>0</v>
      </c>
      <c r="CB225" s="45">
        <f t="shared" si="277"/>
        <v>0</v>
      </c>
      <c r="CC225" s="45">
        <f t="shared" si="277"/>
        <v>2122938.31</v>
      </c>
      <c r="CD225" s="45">
        <f t="shared" si="277"/>
        <v>1086884.79</v>
      </c>
      <c r="CE225" s="45">
        <f t="shared" si="277"/>
        <v>0</v>
      </c>
      <c r="CF225" s="45">
        <f t="shared" si="277"/>
        <v>1583022.31</v>
      </c>
      <c r="CG225" s="45">
        <f t="shared" si="277"/>
        <v>2115400.56</v>
      </c>
      <c r="CH225" s="45">
        <f t="shared" si="277"/>
        <v>0</v>
      </c>
      <c r="CI225" s="45">
        <f t="shared" si="277"/>
        <v>0</v>
      </c>
      <c r="CJ225" s="45">
        <f t="shared" si="277"/>
        <v>8844722.8900000006</v>
      </c>
      <c r="CK225" s="45">
        <f t="shared" si="277"/>
        <v>37045553.079999998</v>
      </c>
      <c r="CL225" s="45">
        <f t="shared" si="277"/>
        <v>0</v>
      </c>
      <c r="CM225" s="45">
        <f t="shared" si="277"/>
        <v>0</v>
      </c>
      <c r="CN225" s="45">
        <f t="shared" si="277"/>
        <v>209147700.36999997</v>
      </c>
      <c r="CO225" s="45">
        <f t="shared" si="277"/>
        <v>0</v>
      </c>
      <c r="CP225" s="45">
        <f t="shared" si="277"/>
        <v>8977121.5999999996</v>
      </c>
      <c r="CQ225" s="45">
        <f t="shared" si="277"/>
        <v>10263390.629999999</v>
      </c>
      <c r="CR225" s="45">
        <f t="shared" si="277"/>
        <v>2393320.9300000002</v>
      </c>
      <c r="CS225" s="45">
        <f t="shared" si="277"/>
        <v>3426450.1900000004</v>
      </c>
      <c r="CT225" s="45">
        <f t="shared" si="277"/>
        <v>0</v>
      </c>
      <c r="CU225" s="45">
        <f t="shared" si="277"/>
        <v>3424717.09</v>
      </c>
      <c r="CV225" s="45">
        <f t="shared" si="277"/>
        <v>766444.82</v>
      </c>
      <c r="CW225" s="45">
        <f t="shared" si="277"/>
        <v>2147064.5699999998</v>
      </c>
      <c r="CX225" s="45">
        <f t="shared" si="277"/>
        <v>0</v>
      </c>
      <c r="CY225" s="45">
        <f t="shared" si="277"/>
        <v>1074947.5</v>
      </c>
      <c r="CZ225" s="45">
        <f t="shared" si="277"/>
        <v>16750620.43</v>
      </c>
      <c r="DA225" s="45">
        <f t="shared" si="277"/>
        <v>2390742.91</v>
      </c>
      <c r="DB225" s="45">
        <f t="shared" si="277"/>
        <v>0</v>
      </c>
      <c r="DC225" s="45">
        <f t="shared" si="277"/>
        <v>0</v>
      </c>
      <c r="DD225" s="45">
        <f t="shared" si="277"/>
        <v>0</v>
      </c>
      <c r="DE225" s="45">
        <f t="shared" si="277"/>
        <v>3872052.11</v>
      </c>
      <c r="DF225" s="45">
        <f t="shared" si="277"/>
        <v>0</v>
      </c>
      <c r="DG225" s="45">
        <f t="shared" si="277"/>
        <v>1347505.25</v>
      </c>
      <c r="DH225" s="45">
        <f t="shared" si="277"/>
        <v>0</v>
      </c>
      <c r="DI225" s="45">
        <f t="shared" si="277"/>
        <v>20611174.479999997</v>
      </c>
      <c r="DJ225" s="45">
        <f t="shared" si="277"/>
        <v>5907479.96</v>
      </c>
      <c r="DK225" s="45">
        <f t="shared" si="277"/>
        <v>0</v>
      </c>
      <c r="DL225" s="45">
        <f t="shared" si="277"/>
        <v>0</v>
      </c>
      <c r="DM225" s="45">
        <f t="shared" si="277"/>
        <v>3288695.53</v>
      </c>
      <c r="DN225" s="45">
        <f t="shared" si="277"/>
        <v>0</v>
      </c>
      <c r="DO225" s="45">
        <f t="shared" si="277"/>
        <v>23521241.379999999</v>
      </c>
      <c r="DP225" s="45">
        <f t="shared" si="277"/>
        <v>0</v>
      </c>
      <c r="DQ225" s="45">
        <f t="shared" si="277"/>
        <v>0</v>
      </c>
      <c r="DR225" s="45">
        <f t="shared" si="277"/>
        <v>10786196.260000002</v>
      </c>
      <c r="DS225" s="45">
        <f t="shared" si="277"/>
        <v>6923198.1199999992</v>
      </c>
      <c r="DT225" s="45">
        <f t="shared" si="277"/>
        <v>2135974.69</v>
      </c>
      <c r="DU225" s="45">
        <f t="shared" si="277"/>
        <v>0</v>
      </c>
      <c r="DV225" s="45">
        <f t="shared" si="277"/>
        <v>0</v>
      </c>
      <c r="DW225" s="45">
        <f t="shared" si="277"/>
        <v>3412501.6199999996</v>
      </c>
      <c r="DX225" s="45">
        <f t="shared" si="277"/>
        <v>2696701.37</v>
      </c>
      <c r="DY225" s="45">
        <f t="shared" si="277"/>
        <v>3579110.18</v>
      </c>
      <c r="DZ225" s="45">
        <f t="shared" si="277"/>
        <v>0</v>
      </c>
      <c r="EA225" s="45">
        <f t="shared" si="277"/>
        <v>4759274.09</v>
      </c>
      <c r="EB225" s="45">
        <f t="shared" ref="EB225:FX225" si="278">IF((AND(EB$192=EB$217,EB$70&lt;&gt;888888888.88))=TRUE(),EB212,0)</f>
        <v>0</v>
      </c>
      <c r="EC225" s="45">
        <f t="shared" si="278"/>
        <v>2912628.67</v>
      </c>
      <c r="ED225" s="45">
        <f t="shared" si="278"/>
        <v>0</v>
      </c>
      <c r="EE225" s="45">
        <f t="shared" si="278"/>
        <v>2523846.14</v>
      </c>
      <c r="EF225" s="45">
        <f t="shared" si="278"/>
        <v>12255243.25</v>
      </c>
      <c r="EG225" s="45">
        <f t="shared" si="278"/>
        <v>0</v>
      </c>
      <c r="EH225" s="45">
        <f t="shared" si="278"/>
        <v>2515554.75</v>
      </c>
      <c r="EI225" s="45">
        <f t="shared" si="278"/>
        <v>0</v>
      </c>
      <c r="EJ225" s="45">
        <f t="shared" si="278"/>
        <v>65815416.784999996</v>
      </c>
      <c r="EK225" s="45">
        <f t="shared" si="278"/>
        <v>5284514.3900000006</v>
      </c>
      <c r="EL225" s="45">
        <f t="shared" si="278"/>
        <v>3987813.94</v>
      </c>
      <c r="EM225" s="45">
        <f t="shared" si="278"/>
        <v>4501255.43</v>
      </c>
      <c r="EN225" s="45">
        <f t="shared" si="278"/>
        <v>0</v>
      </c>
      <c r="EO225" s="45">
        <f t="shared" si="278"/>
        <v>0</v>
      </c>
      <c r="EP225" s="45">
        <f t="shared" si="278"/>
        <v>3818107.9400000004</v>
      </c>
      <c r="EQ225" s="45">
        <f t="shared" si="278"/>
        <v>0</v>
      </c>
      <c r="ER225" s="45">
        <f t="shared" si="278"/>
        <v>3842299.01</v>
      </c>
      <c r="ES225" s="45">
        <f t="shared" si="278"/>
        <v>0</v>
      </c>
      <c r="ET225" s="45">
        <f t="shared" si="278"/>
        <v>2735235.5</v>
      </c>
      <c r="EU225" s="45">
        <f t="shared" si="278"/>
        <v>5620472.29</v>
      </c>
      <c r="EV225" s="45">
        <f t="shared" si="278"/>
        <v>0</v>
      </c>
      <c r="EW225" s="45">
        <f t="shared" si="278"/>
        <v>0</v>
      </c>
      <c r="EX225" s="45">
        <f t="shared" si="278"/>
        <v>3090386.99</v>
      </c>
      <c r="EY225" s="45">
        <f t="shared" si="278"/>
        <v>6967636.04</v>
      </c>
      <c r="EZ225" s="45">
        <f t="shared" si="278"/>
        <v>0</v>
      </c>
      <c r="FA225" s="45">
        <f t="shared" si="278"/>
        <v>24998806.300000001</v>
      </c>
      <c r="FB225" s="45">
        <f t="shared" si="278"/>
        <v>3616436.4800000004</v>
      </c>
      <c r="FC225" s="45">
        <f t="shared" si="278"/>
        <v>19158404.100000001</v>
      </c>
      <c r="FD225" s="45">
        <f t="shared" si="278"/>
        <v>3430561.1300000004</v>
      </c>
      <c r="FE225" s="45">
        <f t="shared" si="278"/>
        <v>0</v>
      </c>
      <c r="FF225" s="45">
        <f t="shared" si="278"/>
        <v>0</v>
      </c>
      <c r="FG225" s="45">
        <f t="shared" si="278"/>
        <v>1724351.42</v>
      </c>
      <c r="FH225" s="45">
        <f t="shared" si="278"/>
        <v>0</v>
      </c>
      <c r="FI225" s="45">
        <f t="shared" si="278"/>
        <v>0</v>
      </c>
      <c r="FJ225" s="45">
        <f t="shared" si="278"/>
        <v>0</v>
      </c>
      <c r="FK225" s="45">
        <f t="shared" si="278"/>
        <v>0</v>
      </c>
      <c r="FL225" s="45">
        <f t="shared" si="278"/>
        <v>34093070.920000002</v>
      </c>
      <c r="FM225" s="45">
        <f t="shared" si="278"/>
        <v>24792247.16</v>
      </c>
      <c r="FN225" s="45">
        <f t="shared" si="278"/>
        <v>153855125.92000002</v>
      </c>
      <c r="FO225" s="45">
        <f t="shared" si="278"/>
        <v>8723250.7199999988</v>
      </c>
      <c r="FP225" s="45">
        <f t="shared" si="278"/>
        <v>0</v>
      </c>
      <c r="FQ225" s="45">
        <f t="shared" si="278"/>
        <v>6651547.2000000002</v>
      </c>
      <c r="FR225" s="45">
        <f t="shared" si="278"/>
        <v>0</v>
      </c>
      <c r="FS225" s="45">
        <f t="shared" si="278"/>
        <v>0</v>
      </c>
      <c r="FT225" s="45">
        <f t="shared" si="278"/>
        <v>1314696.1300000001</v>
      </c>
      <c r="FU225" s="45">
        <f t="shared" si="278"/>
        <v>0</v>
      </c>
      <c r="FV225" s="45">
        <f t="shared" si="278"/>
        <v>5672333.1300000008</v>
      </c>
      <c r="FW225" s="45">
        <f t="shared" si="278"/>
        <v>0</v>
      </c>
      <c r="FX225" s="45">
        <f t="shared" si="278"/>
        <v>1180492.68</v>
      </c>
      <c r="FY225" s="45"/>
      <c r="FZ225" s="45"/>
      <c r="GA225" s="45"/>
      <c r="GB225" s="45"/>
      <c r="GC225" s="45"/>
      <c r="GD225" s="45"/>
      <c r="GE225" s="5"/>
      <c r="GF225" s="5"/>
      <c r="GG225" s="5"/>
      <c r="GH225" s="5"/>
      <c r="GI225" s="5"/>
      <c r="GJ225" s="5"/>
      <c r="GK225" s="5"/>
      <c r="GL225" s="5"/>
      <c r="GM225" s="5"/>
    </row>
    <row r="226" spans="1:195" x14ac:dyDescent="0.2">
      <c r="A226" s="94"/>
      <c r="B226" s="94" t="s">
        <v>562</v>
      </c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6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  <c r="FP226" s="45"/>
      <c r="FQ226" s="45"/>
      <c r="FR226" s="45"/>
      <c r="FS226" s="45"/>
      <c r="FT226" s="46"/>
      <c r="FU226" s="45"/>
      <c r="FV226" s="45"/>
      <c r="FW226" s="45"/>
      <c r="FX226" s="45"/>
      <c r="FY226" s="45"/>
      <c r="FZ226" s="45"/>
      <c r="GA226" s="45"/>
      <c r="GB226" s="45"/>
      <c r="GC226" s="45"/>
      <c r="GD226" s="45"/>
      <c r="GE226" s="5"/>
      <c r="GF226" s="5"/>
      <c r="GG226" s="5"/>
      <c r="GH226" s="5"/>
      <c r="GI226" s="5"/>
      <c r="GJ226" s="5"/>
      <c r="GK226" s="5"/>
      <c r="GL226" s="5"/>
      <c r="GM226" s="5"/>
    </row>
    <row r="227" spans="1:195" x14ac:dyDescent="0.2">
      <c r="A227" s="3" t="s">
        <v>563</v>
      </c>
      <c r="B227" s="2" t="s">
        <v>564</v>
      </c>
      <c r="C227" s="45">
        <f t="shared" ref="C227:BN227" si="279">IF(C192=C217,C192,0)</f>
        <v>0</v>
      </c>
      <c r="D227" s="45">
        <f t="shared" si="279"/>
        <v>323789857.97000003</v>
      </c>
      <c r="E227" s="45">
        <f t="shared" si="279"/>
        <v>0</v>
      </c>
      <c r="F227" s="45">
        <f t="shared" si="279"/>
        <v>125586808.14</v>
      </c>
      <c r="G227" s="45">
        <f t="shared" si="279"/>
        <v>8140685.3799999999</v>
      </c>
      <c r="H227" s="45">
        <f t="shared" si="279"/>
        <v>0</v>
      </c>
      <c r="I227" s="45">
        <f t="shared" si="279"/>
        <v>0</v>
      </c>
      <c r="J227" s="45">
        <f t="shared" si="279"/>
        <v>0</v>
      </c>
      <c r="K227" s="45">
        <f t="shared" si="279"/>
        <v>0</v>
      </c>
      <c r="L227" s="45">
        <f t="shared" si="279"/>
        <v>22181636.100000001</v>
      </c>
      <c r="M227" s="45">
        <f t="shared" si="279"/>
        <v>13465185.880000001</v>
      </c>
      <c r="N227" s="45">
        <f t="shared" si="279"/>
        <v>398189564.91000003</v>
      </c>
      <c r="O227" s="45">
        <f t="shared" si="279"/>
        <v>0</v>
      </c>
      <c r="P227" s="45">
        <f t="shared" si="279"/>
        <v>2329966.61</v>
      </c>
      <c r="Q227" s="45">
        <f t="shared" si="279"/>
        <v>0</v>
      </c>
      <c r="R227" s="45">
        <f t="shared" si="279"/>
        <v>0</v>
      </c>
      <c r="S227" s="45">
        <f t="shared" si="279"/>
        <v>0</v>
      </c>
      <c r="T227" s="45">
        <f t="shared" si="279"/>
        <v>1897897.01</v>
      </c>
      <c r="U227" s="45">
        <f t="shared" si="279"/>
        <v>878642.73</v>
      </c>
      <c r="V227" s="45">
        <f t="shared" si="279"/>
        <v>2822111.56</v>
      </c>
      <c r="W227" s="46">
        <f t="shared" si="279"/>
        <v>1158002.3700000001</v>
      </c>
      <c r="X227" s="45">
        <f t="shared" si="279"/>
        <v>781893.63</v>
      </c>
      <c r="Y227" s="45">
        <f t="shared" si="279"/>
        <v>0</v>
      </c>
      <c r="Z227" s="45">
        <f t="shared" si="279"/>
        <v>2709373.98</v>
      </c>
      <c r="AA227" s="45">
        <f t="shared" si="279"/>
        <v>215439867.47999999</v>
      </c>
      <c r="AB227" s="45">
        <f t="shared" si="279"/>
        <v>224255150.71000001</v>
      </c>
      <c r="AC227" s="45">
        <f t="shared" si="279"/>
        <v>7392020.5199999996</v>
      </c>
      <c r="AD227" s="45">
        <f t="shared" si="279"/>
        <v>8588520.4199999999</v>
      </c>
      <c r="AE227" s="45">
        <f t="shared" si="279"/>
        <v>1544479.18</v>
      </c>
      <c r="AF227" s="45">
        <f t="shared" si="279"/>
        <v>2222429.27</v>
      </c>
      <c r="AG227" s="45">
        <f t="shared" si="279"/>
        <v>7267879.3099999996</v>
      </c>
      <c r="AH227" s="45">
        <f t="shared" si="279"/>
        <v>0</v>
      </c>
      <c r="AI227" s="45">
        <f t="shared" si="279"/>
        <v>0</v>
      </c>
      <c r="AJ227" s="45">
        <f t="shared" si="279"/>
        <v>2670446.5099999998</v>
      </c>
      <c r="AK227" s="45">
        <f t="shared" si="279"/>
        <v>2618469.87</v>
      </c>
      <c r="AL227" s="45">
        <f t="shared" si="279"/>
        <v>0</v>
      </c>
      <c r="AM227" s="45">
        <f t="shared" si="279"/>
        <v>4036162.2</v>
      </c>
      <c r="AN227" s="45">
        <f t="shared" si="279"/>
        <v>3638805.19</v>
      </c>
      <c r="AO227" s="45">
        <f t="shared" si="279"/>
        <v>37093119.329999998</v>
      </c>
      <c r="AP227" s="45">
        <f t="shared" si="279"/>
        <v>0</v>
      </c>
      <c r="AQ227" s="45">
        <f t="shared" si="279"/>
        <v>0</v>
      </c>
      <c r="AR227" s="45">
        <f t="shared" si="279"/>
        <v>473012145.44999999</v>
      </c>
      <c r="AS227" s="45">
        <f t="shared" si="279"/>
        <v>0</v>
      </c>
      <c r="AT227" s="45">
        <f t="shared" si="279"/>
        <v>19210373.699999999</v>
      </c>
      <c r="AU227" s="45">
        <f t="shared" si="279"/>
        <v>3471393.03</v>
      </c>
      <c r="AV227" s="45">
        <f t="shared" si="279"/>
        <v>3208280.7</v>
      </c>
      <c r="AW227" s="45">
        <f t="shared" si="279"/>
        <v>2547069.27</v>
      </c>
      <c r="AX227" s="45">
        <f t="shared" si="279"/>
        <v>0</v>
      </c>
      <c r="AY227" s="45">
        <f t="shared" si="279"/>
        <v>0</v>
      </c>
      <c r="AZ227" s="45">
        <f t="shared" si="279"/>
        <v>86143050.349999994</v>
      </c>
      <c r="BA227" s="45">
        <f t="shared" si="279"/>
        <v>0</v>
      </c>
      <c r="BB227" s="45">
        <f t="shared" si="279"/>
        <v>56461146.270000003</v>
      </c>
      <c r="BC227" s="45">
        <f t="shared" si="279"/>
        <v>233643459.86000001</v>
      </c>
      <c r="BD227" s="45">
        <f t="shared" si="279"/>
        <v>36068342.270000003</v>
      </c>
      <c r="BE227" s="45">
        <f t="shared" si="279"/>
        <v>11296327.85</v>
      </c>
      <c r="BF227" s="45">
        <f t="shared" si="279"/>
        <v>0</v>
      </c>
      <c r="BG227" s="45">
        <f t="shared" si="279"/>
        <v>7824827.46</v>
      </c>
      <c r="BH227" s="45">
        <f t="shared" si="279"/>
        <v>5406080.1699999999</v>
      </c>
      <c r="BI227" s="45">
        <f t="shared" si="279"/>
        <v>2849407.4</v>
      </c>
      <c r="BJ227" s="45">
        <f t="shared" si="279"/>
        <v>43845724.289999999</v>
      </c>
      <c r="BK227" s="45">
        <f t="shared" si="279"/>
        <v>135770525.30000001</v>
      </c>
      <c r="BL227" s="45">
        <f t="shared" si="279"/>
        <v>2306065.86</v>
      </c>
      <c r="BM227" s="45">
        <f t="shared" si="279"/>
        <v>3082783.59</v>
      </c>
      <c r="BN227" s="45">
        <f t="shared" si="279"/>
        <v>0</v>
      </c>
      <c r="BO227" s="45">
        <f t="shared" ref="BO227:DZ227" si="280">IF(BO192=BO217,BO192,0)</f>
        <v>11857483.689999999</v>
      </c>
      <c r="BP227" s="45">
        <f t="shared" si="280"/>
        <v>2553224.42</v>
      </c>
      <c r="BQ227" s="45">
        <f t="shared" si="280"/>
        <v>0</v>
      </c>
      <c r="BR227" s="45">
        <f t="shared" si="280"/>
        <v>35042087.229999997</v>
      </c>
      <c r="BS227" s="45">
        <f t="shared" si="280"/>
        <v>8640491.4700000007</v>
      </c>
      <c r="BT227" s="45">
        <f t="shared" si="280"/>
        <v>0</v>
      </c>
      <c r="BU227" s="45">
        <f t="shared" si="280"/>
        <v>0</v>
      </c>
      <c r="BV227" s="45">
        <f t="shared" si="280"/>
        <v>9675662.4100000001</v>
      </c>
      <c r="BW227" s="45">
        <f t="shared" si="280"/>
        <v>0</v>
      </c>
      <c r="BX227" s="45">
        <f t="shared" si="280"/>
        <v>1240615.1200000001</v>
      </c>
      <c r="BY227" s="45">
        <f t="shared" si="280"/>
        <v>4512774.5</v>
      </c>
      <c r="BZ227" s="45">
        <f t="shared" si="280"/>
        <v>2422313.38</v>
      </c>
      <c r="CA227" s="45">
        <f t="shared" si="280"/>
        <v>0</v>
      </c>
      <c r="CB227" s="45">
        <f t="shared" si="280"/>
        <v>0</v>
      </c>
      <c r="CC227" s="45">
        <f t="shared" si="280"/>
        <v>2088085.52</v>
      </c>
      <c r="CD227" s="45">
        <f t="shared" si="280"/>
        <v>1082150.19</v>
      </c>
      <c r="CE227" s="45">
        <f t="shared" si="280"/>
        <v>0</v>
      </c>
      <c r="CF227" s="45">
        <f t="shared" si="280"/>
        <v>1572909.85</v>
      </c>
      <c r="CG227" s="45">
        <f t="shared" si="280"/>
        <v>2097601.86</v>
      </c>
      <c r="CH227" s="45">
        <f t="shared" si="280"/>
        <v>0</v>
      </c>
      <c r="CI227" s="45">
        <f t="shared" si="280"/>
        <v>0</v>
      </c>
      <c r="CJ227" s="45">
        <f t="shared" si="280"/>
        <v>8839661.4000000004</v>
      </c>
      <c r="CK227" s="45">
        <f t="shared" si="280"/>
        <v>36956887.369999997</v>
      </c>
      <c r="CL227" s="45">
        <f t="shared" si="280"/>
        <v>0</v>
      </c>
      <c r="CM227" s="45">
        <f t="shared" si="280"/>
        <v>0</v>
      </c>
      <c r="CN227" s="45">
        <f t="shared" si="280"/>
        <v>209086072.68000001</v>
      </c>
      <c r="CO227" s="45">
        <f t="shared" si="280"/>
        <v>0</v>
      </c>
      <c r="CP227" s="45">
        <f t="shared" si="280"/>
        <v>8914854.7300000004</v>
      </c>
      <c r="CQ227" s="45">
        <f t="shared" si="280"/>
        <v>10199146.57</v>
      </c>
      <c r="CR227" s="45">
        <f t="shared" si="280"/>
        <v>2363202.2599999998</v>
      </c>
      <c r="CS227" s="45">
        <f t="shared" si="280"/>
        <v>3419057.57</v>
      </c>
      <c r="CT227" s="45">
        <f t="shared" si="280"/>
        <v>0</v>
      </c>
      <c r="CU227" s="45">
        <f t="shared" si="280"/>
        <v>3419887.45</v>
      </c>
      <c r="CV227" s="45">
        <f t="shared" si="280"/>
        <v>764190.33</v>
      </c>
      <c r="CW227" s="45">
        <f t="shared" si="280"/>
        <v>2129998.4300000002</v>
      </c>
      <c r="CX227" s="45">
        <f t="shared" si="280"/>
        <v>0</v>
      </c>
      <c r="CY227" s="45">
        <f t="shared" si="280"/>
        <v>986666.84</v>
      </c>
      <c r="CZ227" s="45">
        <f t="shared" si="280"/>
        <v>16683491.77</v>
      </c>
      <c r="DA227" s="45">
        <f t="shared" si="280"/>
        <v>2377166.7599999998</v>
      </c>
      <c r="DB227" s="45">
        <f t="shared" si="280"/>
        <v>0</v>
      </c>
      <c r="DC227" s="45">
        <f t="shared" si="280"/>
        <v>0</v>
      </c>
      <c r="DD227" s="45">
        <f t="shared" si="280"/>
        <v>0</v>
      </c>
      <c r="DE227" s="45">
        <f t="shared" si="280"/>
        <v>3825020.55</v>
      </c>
      <c r="DF227" s="45">
        <f t="shared" si="280"/>
        <v>0</v>
      </c>
      <c r="DG227" s="45">
        <f t="shared" si="280"/>
        <v>1323444.25</v>
      </c>
      <c r="DH227" s="45">
        <f t="shared" si="280"/>
        <v>0</v>
      </c>
      <c r="DI227" s="45">
        <f t="shared" si="280"/>
        <v>20455964.030000001</v>
      </c>
      <c r="DJ227" s="45">
        <f t="shared" si="280"/>
        <v>5906852.4500000002</v>
      </c>
      <c r="DK227" s="45">
        <f t="shared" si="280"/>
        <v>0</v>
      </c>
      <c r="DL227" s="45">
        <f t="shared" si="280"/>
        <v>0</v>
      </c>
      <c r="DM227" s="45">
        <f t="shared" si="280"/>
        <v>3214071.58</v>
      </c>
      <c r="DN227" s="45">
        <f t="shared" si="280"/>
        <v>0</v>
      </c>
      <c r="DO227" s="45">
        <f t="shared" si="280"/>
        <v>23385153.600000001</v>
      </c>
      <c r="DP227" s="45">
        <f t="shared" si="280"/>
        <v>0</v>
      </c>
      <c r="DQ227" s="45">
        <f t="shared" si="280"/>
        <v>0</v>
      </c>
      <c r="DR227" s="45">
        <f t="shared" si="280"/>
        <v>10768203.970000001</v>
      </c>
      <c r="DS227" s="45">
        <f t="shared" si="280"/>
        <v>6856351.7300000004</v>
      </c>
      <c r="DT227" s="45">
        <f t="shared" si="280"/>
        <v>2097985.1800000002</v>
      </c>
      <c r="DU227" s="45">
        <f t="shared" si="280"/>
        <v>0</v>
      </c>
      <c r="DV227" s="45">
        <f t="shared" si="280"/>
        <v>0</v>
      </c>
      <c r="DW227" s="45">
        <f t="shared" si="280"/>
        <v>3392642.61</v>
      </c>
      <c r="DX227" s="45">
        <f t="shared" si="280"/>
        <v>2665938.7400000002</v>
      </c>
      <c r="DY227" s="45">
        <f t="shared" si="280"/>
        <v>3575070.17</v>
      </c>
      <c r="DZ227" s="45">
        <f t="shared" si="280"/>
        <v>0</v>
      </c>
      <c r="EA227" s="45">
        <f t="shared" ref="EA227:FX227" si="281">IF(EA192=EA217,EA192,0)</f>
        <v>4733322.5999999996</v>
      </c>
      <c r="EB227" s="45">
        <f t="shared" si="281"/>
        <v>0</v>
      </c>
      <c r="EC227" s="45">
        <f t="shared" si="281"/>
        <v>2911170.66</v>
      </c>
      <c r="ED227" s="45">
        <f t="shared" si="281"/>
        <v>0</v>
      </c>
      <c r="EE227" s="45">
        <f t="shared" si="281"/>
        <v>2518064.0499999998</v>
      </c>
      <c r="EF227" s="45">
        <f t="shared" si="281"/>
        <v>12251413.67</v>
      </c>
      <c r="EG227" s="45">
        <f t="shared" si="281"/>
        <v>0</v>
      </c>
      <c r="EH227" s="45">
        <f t="shared" si="281"/>
        <v>2494839.5499999998</v>
      </c>
      <c r="EI227" s="45">
        <f t="shared" si="281"/>
        <v>0</v>
      </c>
      <c r="EJ227" s="45">
        <f t="shared" si="281"/>
        <v>65812837.969999999</v>
      </c>
      <c r="EK227" s="45">
        <f t="shared" si="281"/>
        <v>5276205.7699999996</v>
      </c>
      <c r="EL227" s="45">
        <f t="shared" si="281"/>
        <v>3986881.35</v>
      </c>
      <c r="EM227" s="45">
        <f t="shared" si="281"/>
        <v>4454920.3600000003</v>
      </c>
      <c r="EN227" s="45">
        <f t="shared" si="281"/>
        <v>0</v>
      </c>
      <c r="EO227" s="45">
        <f t="shared" si="281"/>
        <v>0</v>
      </c>
      <c r="EP227" s="45">
        <f t="shared" si="281"/>
        <v>3764448.75</v>
      </c>
      <c r="EQ227" s="45">
        <f t="shared" si="281"/>
        <v>0</v>
      </c>
      <c r="ER227" s="45">
        <f t="shared" si="281"/>
        <v>3834727.08</v>
      </c>
      <c r="ES227" s="45">
        <f t="shared" si="281"/>
        <v>0</v>
      </c>
      <c r="ET227" s="45">
        <f t="shared" si="281"/>
        <v>2703144.92</v>
      </c>
      <c r="EU227" s="45">
        <f t="shared" si="281"/>
        <v>5562878.6500000004</v>
      </c>
      <c r="EV227" s="45">
        <f t="shared" si="281"/>
        <v>0</v>
      </c>
      <c r="EW227" s="45">
        <f t="shared" si="281"/>
        <v>0</v>
      </c>
      <c r="EX227" s="45">
        <f t="shared" si="281"/>
        <v>3067278.2</v>
      </c>
      <c r="EY227" s="45">
        <f t="shared" si="281"/>
        <v>6943204.4199999999</v>
      </c>
      <c r="EZ227" s="45">
        <f t="shared" si="281"/>
        <v>0</v>
      </c>
      <c r="FA227" s="45">
        <f t="shared" si="281"/>
        <v>24935185.25</v>
      </c>
      <c r="FB227" s="45">
        <f t="shared" si="281"/>
        <v>3516995.91</v>
      </c>
      <c r="FC227" s="45">
        <f t="shared" si="281"/>
        <v>19081936.969999999</v>
      </c>
      <c r="FD227" s="45">
        <f t="shared" si="281"/>
        <v>3378260.6</v>
      </c>
      <c r="FE227" s="45">
        <f t="shared" si="281"/>
        <v>0</v>
      </c>
      <c r="FF227" s="45">
        <f t="shared" si="281"/>
        <v>0</v>
      </c>
      <c r="FG227" s="45">
        <f t="shared" si="281"/>
        <v>1721359.79</v>
      </c>
      <c r="FH227" s="45">
        <f t="shared" si="281"/>
        <v>0</v>
      </c>
      <c r="FI227" s="45">
        <f t="shared" si="281"/>
        <v>0</v>
      </c>
      <c r="FJ227" s="45">
        <f t="shared" si="281"/>
        <v>0</v>
      </c>
      <c r="FK227" s="45">
        <f t="shared" si="281"/>
        <v>0</v>
      </c>
      <c r="FL227" s="45">
        <f t="shared" si="281"/>
        <v>34089514.170000002</v>
      </c>
      <c r="FM227" s="45">
        <f t="shared" si="281"/>
        <v>24776155.800000001</v>
      </c>
      <c r="FN227" s="45">
        <f t="shared" si="281"/>
        <v>152413191.33000001</v>
      </c>
      <c r="FO227" s="45">
        <f t="shared" si="281"/>
        <v>8652364.4299999997</v>
      </c>
      <c r="FP227" s="45">
        <f t="shared" si="281"/>
        <v>0</v>
      </c>
      <c r="FQ227" s="45">
        <f t="shared" si="281"/>
        <v>6618300.7199999997</v>
      </c>
      <c r="FR227" s="45">
        <f t="shared" si="281"/>
        <v>0</v>
      </c>
      <c r="FS227" s="45">
        <f t="shared" si="281"/>
        <v>0</v>
      </c>
      <c r="FT227" s="46">
        <f t="shared" si="281"/>
        <v>1285106.83</v>
      </c>
      <c r="FU227" s="45">
        <f t="shared" si="281"/>
        <v>0</v>
      </c>
      <c r="FV227" s="45">
        <f t="shared" si="281"/>
        <v>5650199.6699999999</v>
      </c>
      <c r="FW227" s="45">
        <f t="shared" si="281"/>
        <v>0</v>
      </c>
      <c r="FX227" s="45">
        <f t="shared" si="281"/>
        <v>1179469.33</v>
      </c>
      <c r="FY227" s="45"/>
      <c r="FZ227" s="45"/>
      <c r="GA227" s="45"/>
      <c r="GB227" s="45"/>
      <c r="GC227" s="45"/>
      <c r="GD227" s="45"/>
      <c r="GE227" s="5"/>
      <c r="GF227" s="5"/>
      <c r="GG227" s="5"/>
      <c r="GH227" s="5"/>
      <c r="GI227" s="5"/>
      <c r="GJ227" s="5"/>
      <c r="GK227" s="5"/>
      <c r="GL227" s="5"/>
      <c r="GM227" s="5"/>
    </row>
    <row r="228" spans="1:195" x14ac:dyDescent="0.2">
      <c r="A228" s="3" t="s">
        <v>565</v>
      </c>
      <c r="B228" s="2" t="s">
        <v>566</v>
      </c>
      <c r="C228" s="45">
        <f t="shared" ref="C228:BN228" si="282">IF(C192=C217,C65,0)</f>
        <v>0</v>
      </c>
      <c r="D228" s="45">
        <f t="shared" si="282"/>
        <v>999999999</v>
      </c>
      <c r="E228" s="45">
        <f t="shared" si="282"/>
        <v>0</v>
      </c>
      <c r="F228" s="45">
        <f t="shared" si="282"/>
        <v>999999999</v>
      </c>
      <c r="G228" s="45">
        <f t="shared" si="282"/>
        <v>999999999</v>
      </c>
      <c r="H228" s="45">
        <f t="shared" si="282"/>
        <v>0</v>
      </c>
      <c r="I228" s="45">
        <f t="shared" si="282"/>
        <v>0</v>
      </c>
      <c r="J228" s="45">
        <f t="shared" si="282"/>
        <v>0</v>
      </c>
      <c r="K228" s="45">
        <f t="shared" si="282"/>
        <v>0</v>
      </c>
      <c r="L228" s="45">
        <f t="shared" si="282"/>
        <v>999999999</v>
      </c>
      <c r="M228" s="45">
        <f t="shared" si="282"/>
        <v>999999999</v>
      </c>
      <c r="N228" s="45">
        <f t="shared" si="282"/>
        <v>999999999</v>
      </c>
      <c r="O228" s="45">
        <f t="shared" si="282"/>
        <v>0</v>
      </c>
      <c r="P228" s="45">
        <f t="shared" si="282"/>
        <v>999999999</v>
      </c>
      <c r="Q228" s="45">
        <f t="shared" si="282"/>
        <v>0</v>
      </c>
      <c r="R228" s="45">
        <f t="shared" si="282"/>
        <v>0</v>
      </c>
      <c r="S228" s="45">
        <f t="shared" si="282"/>
        <v>0</v>
      </c>
      <c r="T228" s="45">
        <f t="shared" si="282"/>
        <v>999999999</v>
      </c>
      <c r="U228" s="45">
        <f t="shared" si="282"/>
        <v>999999999</v>
      </c>
      <c r="V228" s="45">
        <f t="shared" si="282"/>
        <v>999999999</v>
      </c>
      <c r="W228" s="46">
        <f t="shared" si="282"/>
        <v>999999999</v>
      </c>
      <c r="X228" s="45">
        <f t="shared" si="282"/>
        <v>999999999</v>
      </c>
      <c r="Y228" s="45">
        <f t="shared" si="282"/>
        <v>0</v>
      </c>
      <c r="Z228" s="45">
        <f t="shared" si="282"/>
        <v>999999999</v>
      </c>
      <c r="AA228" s="45">
        <f t="shared" si="282"/>
        <v>999999999</v>
      </c>
      <c r="AB228" s="45">
        <f t="shared" si="282"/>
        <v>999999999</v>
      </c>
      <c r="AC228" s="45">
        <f t="shared" si="282"/>
        <v>999999999</v>
      </c>
      <c r="AD228" s="45">
        <f t="shared" si="282"/>
        <v>999999999</v>
      </c>
      <c r="AE228" s="45">
        <f t="shared" si="282"/>
        <v>999999999</v>
      </c>
      <c r="AF228" s="45">
        <f t="shared" si="282"/>
        <v>999999999</v>
      </c>
      <c r="AG228" s="45">
        <f t="shared" si="282"/>
        <v>999999999</v>
      </c>
      <c r="AH228" s="45">
        <f t="shared" si="282"/>
        <v>0</v>
      </c>
      <c r="AI228" s="45">
        <f t="shared" si="282"/>
        <v>0</v>
      </c>
      <c r="AJ228" s="45">
        <f t="shared" si="282"/>
        <v>999999999</v>
      </c>
      <c r="AK228" s="45">
        <f t="shared" si="282"/>
        <v>999999999</v>
      </c>
      <c r="AL228" s="45">
        <f t="shared" si="282"/>
        <v>0</v>
      </c>
      <c r="AM228" s="45">
        <f t="shared" si="282"/>
        <v>999999999</v>
      </c>
      <c r="AN228" s="45">
        <f t="shared" si="282"/>
        <v>999999999</v>
      </c>
      <c r="AO228" s="45">
        <f t="shared" si="282"/>
        <v>999999999</v>
      </c>
      <c r="AP228" s="45">
        <f t="shared" si="282"/>
        <v>0</v>
      </c>
      <c r="AQ228" s="45">
        <f t="shared" si="282"/>
        <v>0</v>
      </c>
      <c r="AR228" s="45">
        <f t="shared" si="282"/>
        <v>999999999</v>
      </c>
      <c r="AS228" s="45">
        <f t="shared" si="282"/>
        <v>0</v>
      </c>
      <c r="AT228" s="45">
        <f t="shared" si="282"/>
        <v>999999999</v>
      </c>
      <c r="AU228" s="45">
        <f t="shared" si="282"/>
        <v>999999999</v>
      </c>
      <c r="AV228" s="45">
        <f t="shared" si="282"/>
        <v>999999999</v>
      </c>
      <c r="AW228" s="45">
        <f t="shared" si="282"/>
        <v>999999999</v>
      </c>
      <c r="AX228" s="45">
        <f t="shared" si="282"/>
        <v>0</v>
      </c>
      <c r="AY228" s="45">
        <f t="shared" si="282"/>
        <v>0</v>
      </c>
      <c r="AZ228" s="45">
        <f t="shared" si="282"/>
        <v>999999999</v>
      </c>
      <c r="BA228" s="45">
        <f t="shared" si="282"/>
        <v>0</v>
      </c>
      <c r="BB228" s="45">
        <f t="shared" si="282"/>
        <v>999999999</v>
      </c>
      <c r="BC228" s="45">
        <f t="shared" si="282"/>
        <v>999999999</v>
      </c>
      <c r="BD228" s="45">
        <f t="shared" si="282"/>
        <v>999999999</v>
      </c>
      <c r="BE228" s="45">
        <f t="shared" si="282"/>
        <v>999999999</v>
      </c>
      <c r="BF228" s="45">
        <f t="shared" si="282"/>
        <v>0</v>
      </c>
      <c r="BG228" s="45">
        <f t="shared" si="282"/>
        <v>999999999</v>
      </c>
      <c r="BH228" s="45">
        <f t="shared" si="282"/>
        <v>999999999</v>
      </c>
      <c r="BI228" s="45">
        <f t="shared" si="282"/>
        <v>999999999</v>
      </c>
      <c r="BJ228" s="45">
        <f t="shared" si="282"/>
        <v>999999999</v>
      </c>
      <c r="BK228" s="45">
        <f t="shared" si="282"/>
        <v>999999999</v>
      </c>
      <c r="BL228" s="45">
        <f t="shared" si="282"/>
        <v>999999999</v>
      </c>
      <c r="BM228" s="45">
        <f t="shared" si="282"/>
        <v>999999999</v>
      </c>
      <c r="BN228" s="45">
        <f t="shared" si="282"/>
        <v>0</v>
      </c>
      <c r="BO228" s="45">
        <f t="shared" ref="BO228:DZ228" si="283">IF(BO192=BO217,BO65,0)</f>
        <v>999999999</v>
      </c>
      <c r="BP228" s="45">
        <f t="shared" si="283"/>
        <v>999999999</v>
      </c>
      <c r="BQ228" s="45">
        <f t="shared" si="283"/>
        <v>0</v>
      </c>
      <c r="BR228" s="45">
        <f t="shared" si="283"/>
        <v>999999999</v>
      </c>
      <c r="BS228" s="45">
        <f t="shared" si="283"/>
        <v>999999999</v>
      </c>
      <c r="BT228" s="45">
        <f t="shared" si="283"/>
        <v>0</v>
      </c>
      <c r="BU228" s="45">
        <f t="shared" si="283"/>
        <v>0</v>
      </c>
      <c r="BV228" s="45">
        <f t="shared" si="283"/>
        <v>999999999</v>
      </c>
      <c r="BW228" s="45">
        <f t="shared" si="283"/>
        <v>0</v>
      </c>
      <c r="BX228" s="45">
        <f t="shared" si="283"/>
        <v>999999999</v>
      </c>
      <c r="BY228" s="45">
        <f t="shared" si="283"/>
        <v>999999999</v>
      </c>
      <c r="BZ228" s="45">
        <f t="shared" si="283"/>
        <v>999999999</v>
      </c>
      <c r="CA228" s="45">
        <f t="shared" si="283"/>
        <v>0</v>
      </c>
      <c r="CB228" s="45">
        <f t="shared" si="283"/>
        <v>0</v>
      </c>
      <c r="CC228" s="45">
        <f t="shared" si="283"/>
        <v>999999999</v>
      </c>
      <c r="CD228" s="45">
        <f t="shared" si="283"/>
        <v>999999999</v>
      </c>
      <c r="CE228" s="45">
        <f t="shared" si="283"/>
        <v>0</v>
      </c>
      <c r="CF228" s="45">
        <f t="shared" si="283"/>
        <v>999999999</v>
      </c>
      <c r="CG228" s="45">
        <f t="shared" si="283"/>
        <v>999999999</v>
      </c>
      <c r="CH228" s="45">
        <f t="shared" si="283"/>
        <v>0</v>
      </c>
      <c r="CI228" s="45">
        <f t="shared" si="283"/>
        <v>0</v>
      </c>
      <c r="CJ228" s="45">
        <f t="shared" si="283"/>
        <v>999999999</v>
      </c>
      <c r="CK228" s="45">
        <f t="shared" si="283"/>
        <v>999999999</v>
      </c>
      <c r="CL228" s="45">
        <f t="shared" si="283"/>
        <v>0</v>
      </c>
      <c r="CM228" s="45">
        <f t="shared" si="283"/>
        <v>0</v>
      </c>
      <c r="CN228" s="45">
        <f t="shared" si="283"/>
        <v>999999999</v>
      </c>
      <c r="CO228" s="45">
        <f t="shared" si="283"/>
        <v>0</v>
      </c>
      <c r="CP228" s="45">
        <f t="shared" si="283"/>
        <v>999999999</v>
      </c>
      <c r="CQ228" s="45">
        <f t="shared" si="283"/>
        <v>999999999</v>
      </c>
      <c r="CR228" s="45">
        <f t="shared" si="283"/>
        <v>999999999</v>
      </c>
      <c r="CS228" s="45">
        <f t="shared" si="283"/>
        <v>999999999</v>
      </c>
      <c r="CT228" s="45">
        <f t="shared" si="283"/>
        <v>0</v>
      </c>
      <c r="CU228" s="45">
        <f t="shared" si="283"/>
        <v>999999999</v>
      </c>
      <c r="CV228" s="45">
        <f t="shared" si="283"/>
        <v>999999999</v>
      </c>
      <c r="CW228" s="45">
        <f t="shared" si="283"/>
        <v>999999999</v>
      </c>
      <c r="CX228" s="45">
        <f t="shared" si="283"/>
        <v>0</v>
      </c>
      <c r="CY228" s="45">
        <f t="shared" si="283"/>
        <v>999999999</v>
      </c>
      <c r="CZ228" s="45">
        <f t="shared" si="283"/>
        <v>999999999</v>
      </c>
      <c r="DA228" s="45">
        <f t="shared" si="283"/>
        <v>999999999</v>
      </c>
      <c r="DB228" s="45">
        <f t="shared" si="283"/>
        <v>0</v>
      </c>
      <c r="DC228" s="45">
        <f t="shared" si="283"/>
        <v>0</v>
      </c>
      <c r="DD228" s="45">
        <f t="shared" si="283"/>
        <v>0</v>
      </c>
      <c r="DE228" s="45">
        <f t="shared" si="283"/>
        <v>999999999</v>
      </c>
      <c r="DF228" s="45">
        <f t="shared" si="283"/>
        <v>0</v>
      </c>
      <c r="DG228" s="45">
        <f t="shared" si="283"/>
        <v>999999999</v>
      </c>
      <c r="DH228" s="45">
        <f t="shared" si="283"/>
        <v>0</v>
      </c>
      <c r="DI228" s="45">
        <f t="shared" si="283"/>
        <v>999999999</v>
      </c>
      <c r="DJ228" s="45">
        <f t="shared" si="283"/>
        <v>999999999</v>
      </c>
      <c r="DK228" s="45">
        <f t="shared" si="283"/>
        <v>0</v>
      </c>
      <c r="DL228" s="45">
        <f t="shared" si="283"/>
        <v>0</v>
      </c>
      <c r="DM228" s="45">
        <f t="shared" si="283"/>
        <v>999999999</v>
      </c>
      <c r="DN228" s="45">
        <f t="shared" si="283"/>
        <v>0</v>
      </c>
      <c r="DO228" s="45">
        <f t="shared" si="283"/>
        <v>999999999</v>
      </c>
      <c r="DP228" s="45">
        <f t="shared" si="283"/>
        <v>0</v>
      </c>
      <c r="DQ228" s="45">
        <f t="shared" si="283"/>
        <v>0</v>
      </c>
      <c r="DR228" s="45">
        <f t="shared" si="283"/>
        <v>999999999</v>
      </c>
      <c r="DS228" s="45">
        <f t="shared" si="283"/>
        <v>999999999</v>
      </c>
      <c r="DT228" s="45">
        <f t="shared" si="283"/>
        <v>999999999</v>
      </c>
      <c r="DU228" s="45">
        <f t="shared" si="283"/>
        <v>0</v>
      </c>
      <c r="DV228" s="45">
        <f t="shared" si="283"/>
        <v>0</v>
      </c>
      <c r="DW228" s="45">
        <f t="shared" si="283"/>
        <v>999999999</v>
      </c>
      <c r="DX228" s="45">
        <f t="shared" si="283"/>
        <v>999999999</v>
      </c>
      <c r="DY228" s="45">
        <f t="shared" si="283"/>
        <v>999999999</v>
      </c>
      <c r="DZ228" s="45">
        <f t="shared" si="283"/>
        <v>0</v>
      </c>
      <c r="EA228" s="45">
        <f t="shared" ref="EA228:FX228" si="284">IF(EA192=EA217,EA65,0)</f>
        <v>999999999</v>
      </c>
      <c r="EB228" s="45">
        <f t="shared" si="284"/>
        <v>0</v>
      </c>
      <c r="EC228" s="45">
        <f t="shared" si="284"/>
        <v>999999999</v>
      </c>
      <c r="ED228" s="45">
        <f t="shared" si="284"/>
        <v>0</v>
      </c>
      <c r="EE228" s="45">
        <f t="shared" si="284"/>
        <v>999999999</v>
      </c>
      <c r="EF228" s="45">
        <f t="shared" si="284"/>
        <v>999999999</v>
      </c>
      <c r="EG228" s="45">
        <f t="shared" si="284"/>
        <v>0</v>
      </c>
      <c r="EH228" s="45">
        <f t="shared" si="284"/>
        <v>999999999</v>
      </c>
      <c r="EI228" s="45">
        <f t="shared" si="284"/>
        <v>0</v>
      </c>
      <c r="EJ228" s="45">
        <f t="shared" si="284"/>
        <v>999999999</v>
      </c>
      <c r="EK228" s="45">
        <f t="shared" si="284"/>
        <v>999999999</v>
      </c>
      <c r="EL228" s="45">
        <f t="shared" si="284"/>
        <v>999999999</v>
      </c>
      <c r="EM228" s="45">
        <f t="shared" si="284"/>
        <v>999999999</v>
      </c>
      <c r="EN228" s="45">
        <f t="shared" si="284"/>
        <v>0</v>
      </c>
      <c r="EO228" s="45">
        <f t="shared" si="284"/>
        <v>0</v>
      </c>
      <c r="EP228" s="45">
        <f t="shared" si="284"/>
        <v>999999999</v>
      </c>
      <c r="EQ228" s="45">
        <f t="shared" si="284"/>
        <v>0</v>
      </c>
      <c r="ER228" s="45">
        <f t="shared" si="284"/>
        <v>999999999</v>
      </c>
      <c r="ES228" s="45">
        <f t="shared" si="284"/>
        <v>0</v>
      </c>
      <c r="ET228" s="45">
        <f t="shared" si="284"/>
        <v>999999999</v>
      </c>
      <c r="EU228" s="45">
        <f t="shared" si="284"/>
        <v>999999999</v>
      </c>
      <c r="EV228" s="45">
        <f t="shared" si="284"/>
        <v>0</v>
      </c>
      <c r="EW228" s="45">
        <f t="shared" si="284"/>
        <v>0</v>
      </c>
      <c r="EX228" s="45">
        <f t="shared" si="284"/>
        <v>999999999</v>
      </c>
      <c r="EY228" s="45">
        <f t="shared" si="284"/>
        <v>999999999</v>
      </c>
      <c r="EZ228" s="45">
        <f t="shared" si="284"/>
        <v>0</v>
      </c>
      <c r="FA228" s="45">
        <f t="shared" si="284"/>
        <v>999999999</v>
      </c>
      <c r="FB228" s="45">
        <f t="shared" si="284"/>
        <v>999999999</v>
      </c>
      <c r="FC228" s="45">
        <f t="shared" si="284"/>
        <v>999999999</v>
      </c>
      <c r="FD228" s="45">
        <f t="shared" si="284"/>
        <v>999999999</v>
      </c>
      <c r="FE228" s="45">
        <f t="shared" si="284"/>
        <v>0</v>
      </c>
      <c r="FF228" s="45">
        <f t="shared" si="284"/>
        <v>0</v>
      </c>
      <c r="FG228" s="45">
        <f t="shared" si="284"/>
        <v>999999999</v>
      </c>
      <c r="FH228" s="45">
        <f t="shared" si="284"/>
        <v>0</v>
      </c>
      <c r="FI228" s="45">
        <f t="shared" si="284"/>
        <v>0</v>
      </c>
      <c r="FJ228" s="45">
        <f t="shared" si="284"/>
        <v>0</v>
      </c>
      <c r="FK228" s="45">
        <f t="shared" si="284"/>
        <v>0</v>
      </c>
      <c r="FL228" s="45">
        <f t="shared" si="284"/>
        <v>999999999</v>
      </c>
      <c r="FM228" s="45">
        <f t="shared" si="284"/>
        <v>999999999</v>
      </c>
      <c r="FN228" s="45">
        <f t="shared" si="284"/>
        <v>999999999</v>
      </c>
      <c r="FO228" s="45">
        <f t="shared" si="284"/>
        <v>999999999</v>
      </c>
      <c r="FP228" s="45">
        <f t="shared" si="284"/>
        <v>0</v>
      </c>
      <c r="FQ228" s="45">
        <f t="shared" si="284"/>
        <v>999999999</v>
      </c>
      <c r="FR228" s="45">
        <f t="shared" si="284"/>
        <v>0</v>
      </c>
      <c r="FS228" s="45">
        <f t="shared" si="284"/>
        <v>0</v>
      </c>
      <c r="FT228" s="46">
        <f t="shared" si="284"/>
        <v>999999999</v>
      </c>
      <c r="FU228" s="45">
        <f t="shared" si="284"/>
        <v>0</v>
      </c>
      <c r="FV228" s="45">
        <f t="shared" si="284"/>
        <v>999999999</v>
      </c>
      <c r="FW228" s="45">
        <f t="shared" si="284"/>
        <v>0</v>
      </c>
      <c r="FX228" s="45">
        <f t="shared" si="284"/>
        <v>999999999</v>
      </c>
      <c r="FY228" s="45"/>
      <c r="FZ228" s="45"/>
      <c r="GA228" s="45"/>
      <c r="GB228" s="45"/>
      <c r="GC228" s="45"/>
      <c r="GD228" s="45"/>
      <c r="GE228" s="5"/>
      <c r="GF228" s="5"/>
      <c r="GG228" s="5"/>
      <c r="GH228" s="5"/>
      <c r="GI228" s="5"/>
      <c r="GJ228" s="5"/>
      <c r="GK228" s="5"/>
      <c r="GL228" s="5"/>
      <c r="GM228" s="5"/>
    </row>
    <row r="229" spans="1:195" x14ac:dyDescent="0.2">
      <c r="A229" s="3" t="s">
        <v>567</v>
      </c>
      <c r="B229" s="2" t="s">
        <v>568</v>
      </c>
      <c r="C229" s="45">
        <f>IF(MIN((C225-C227),(C228-C227))&gt;0,ROUND(MIN((C225-C227),(C228-C227)),2),0)</f>
        <v>0</v>
      </c>
      <c r="D229" s="45">
        <f t="shared" ref="D229:BO229" si="285">IF(MIN((D225-D227),(D228-D227))&gt;0,ROUND(MIN((D225-D227),(D228-D227)),2),0)</f>
        <v>600803.37</v>
      </c>
      <c r="E229" s="45">
        <f t="shared" si="285"/>
        <v>0</v>
      </c>
      <c r="F229" s="45">
        <f t="shared" si="285"/>
        <v>463816.38</v>
      </c>
      <c r="G229" s="45">
        <f t="shared" si="285"/>
        <v>74319.38</v>
      </c>
      <c r="H229" s="45">
        <f t="shared" si="285"/>
        <v>0</v>
      </c>
      <c r="I229" s="45">
        <f t="shared" si="285"/>
        <v>0</v>
      </c>
      <c r="J229" s="45">
        <f t="shared" si="285"/>
        <v>0</v>
      </c>
      <c r="K229" s="45">
        <f t="shared" si="285"/>
        <v>0</v>
      </c>
      <c r="L229" s="45">
        <f t="shared" si="285"/>
        <v>41117.42</v>
      </c>
      <c r="M229" s="45">
        <f t="shared" si="285"/>
        <v>21359.919999999998</v>
      </c>
      <c r="N229" s="45">
        <f t="shared" si="285"/>
        <v>175150.68</v>
      </c>
      <c r="O229" s="45">
        <f t="shared" si="285"/>
        <v>0</v>
      </c>
      <c r="P229" s="45">
        <f t="shared" si="285"/>
        <v>5250.06</v>
      </c>
      <c r="Q229" s="45">
        <f t="shared" si="285"/>
        <v>0</v>
      </c>
      <c r="R229" s="45">
        <f t="shared" si="285"/>
        <v>0</v>
      </c>
      <c r="S229" s="45">
        <f t="shared" si="285"/>
        <v>0</v>
      </c>
      <c r="T229" s="45">
        <f t="shared" si="285"/>
        <v>16013.28</v>
      </c>
      <c r="U229" s="45">
        <f t="shared" si="285"/>
        <v>6595.59</v>
      </c>
      <c r="V229" s="45">
        <f t="shared" si="285"/>
        <v>16035.1</v>
      </c>
      <c r="W229" s="46">
        <f t="shared" si="285"/>
        <v>213153.34</v>
      </c>
      <c r="X229" s="45">
        <f t="shared" si="285"/>
        <v>5616.74</v>
      </c>
      <c r="Y229" s="45">
        <f t="shared" si="285"/>
        <v>0</v>
      </c>
      <c r="Z229" s="45">
        <f t="shared" si="285"/>
        <v>42500.76</v>
      </c>
      <c r="AA229" s="45">
        <f t="shared" si="285"/>
        <v>942236.87</v>
      </c>
      <c r="AB229" s="45">
        <f t="shared" si="285"/>
        <v>315156.07</v>
      </c>
      <c r="AC229" s="45">
        <f t="shared" si="285"/>
        <v>1326.03</v>
      </c>
      <c r="AD229" s="45">
        <f t="shared" si="285"/>
        <v>2227.71</v>
      </c>
      <c r="AE229" s="45">
        <f t="shared" si="285"/>
        <v>12367.48</v>
      </c>
      <c r="AF229" s="45">
        <f t="shared" si="285"/>
        <v>34134.239999999998</v>
      </c>
      <c r="AG229" s="45">
        <f t="shared" si="285"/>
        <v>45743.49</v>
      </c>
      <c r="AH229" s="45">
        <f t="shared" si="285"/>
        <v>0</v>
      </c>
      <c r="AI229" s="45">
        <f t="shared" si="285"/>
        <v>0</v>
      </c>
      <c r="AJ229" s="45">
        <f t="shared" si="285"/>
        <v>67176.69</v>
      </c>
      <c r="AK229" s="45">
        <f t="shared" si="285"/>
        <v>7279.86</v>
      </c>
      <c r="AL229" s="45">
        <f t="shared" si="285"/>
        <v>0</v>
      </c>
      <c r="AM229" s="45">
        <f t="shared" si="285"/>
        <v>1978.26</v>
      </c>
      <c r="AN229" s="45">
        <f t="shared" si="285"/>
        <v>98132.38</v>
      </c>
      <c r="AO229" s="45">
        <f t="shared" si="285"/>
        <v>97778.32</v>
      </c>
      <c r="AP229" s="45">
        <f t="shared" si="285"/>
        <v>0</v>
      </c>
      <c r="AQ229" s="45">
        <f t="shared" si="285"/>
        <v>0</v>
      </c>
      <c r="AR229" s="45">
        <f t="shared" si="285"/>
        <v>449645.25</v>
      </c>
      <c r="AS229" s="45">
        <f t="shared" si="285"/>
        <v>0</v>
      </c>
      <c r="AT229" s="45">
        <f t="shared" si="285"/>
        <v>21424.99</v>
      </c>
      <c r="AU229" s="45">
        <f t="shared" si="285"/>
        <v>69141.820000000007</v>
      </c>
      <c r="AV229" s="45">
        <f t="shared" si="285"/>
        <v>34001.440000000002</v>
      </c>
      <c r="AW229" s="45">
        <f t="shared" si="285"/>
        <v>40885.99</v>
      </c>
      <c r="AX229" s="45">
        <f t="shared" si="285"/>
        <v>0</v>
      </c>
      <c r="AY229" s="45">
        <f t="shared" si="285"/>
        <v>0</v>
      </c>
      <c r="AZ229" s="45">
        <f t="shared" si="285"/>
        <v>331206.62</v>
      </c>
      <c r="BA229" s="45">
        <f t="shared" si="285"/>
        <v>0</v>
      </c>
      <c r="BB229" s="45">
        <f t="shared" si="285"/>
        <v>20613.29</v>
      </c>
      <c r="BC229" s="45">
        <f t="shared" si="285"/>
        <v>500994.45</v>
      </c>
      <c r="BD229" s="45">
        <f t="shared" si="285"/>
        <v>53687.23</v>
      </c>
      <c r="BE229" s="45">
        <f t="shared" si="285"/>
        <v>20432.93</v>
      </c>
      <c r="BF229" s="45">
        <f t="shared" si="285"/>
        <v>0</v>
      </c>
      <c r="BG229" s="45">
        <f t="shared" si="285"/>
        <v>24540.58</v>
      </c>
      <c r="BH229" s="45">
        <f t="shared" si="285"/>
        <v>20239.939999999999</v>
      </c>
      <c r="BI229" s="45">
        <f t="shared" si="285"/>
        <v>1618.87</v>
      </c>
      <c r="BJ229" s="45">
        <f t="shared" si="285"/>
        <v>4107.76</v>
      </c>
      <c r="BK229" s="45">
        <f t="shared" si="285"/>
        <v>460062.37</v>
      </c>
      <c r="BL229" s="45">
        <f t="shared" si="285"/>
        <v>68064.05</v>
      </c>
      <c r="BM229" s="45">
        <f t="shared" si="285"/>
        <v>64294.97</v>
      </c>
      <c r="BN229" s="45">
        <f t="shared" si="285"/>
        <v>0</v>
      </c>
      <c r="BO229" s="45">
        <f t="shared" si="285"/>
        <v>52359.88</v>
      </c>
      <c r="BP229" s="45">
        <f t="shared" ref="BP229:EA229" si="286">IF(MIN((BP225-BP227),(BP228-BP227))&gt;0,ROUND(MIN((BP225-BP227),(BP228-BP227)),2),0)</f>
        <v>8919.8799999999992</v>
      </c>
      <c r="BQ229" s="45">
        <f t="shared" si="286"/>
        <v>0</v>
      </c>
      <c r="BR229" s="45">
        <f t="shared" si="286"/>
        <v>162226.84</v>
      </c>
      <c r="BS229" s="45">
        <f t="shared" si="286"/>
        <v>21234.11</v>
      </c>
      <c r="BT229" s="45">
        <f t="shared" si="286"/>
        <v>0</v>
      </c>
      <c r="BU229" s="45">
        <f t="shared" si="286"/>
        <v>0</v>
      </c>
      <c r="BV229" s="45">
        <f t="shared" si="286"/>
        <v>76092.58</v>
      </c>
      <c r="BW229" s="45">
        <f t="shared" si="286"/>
        <v>0</v>
      </c>
      <c r="BX229" s="45">
        <f t="shared" si="286"/>
        <v>10319.27</v>
      </c>
      <c r="BY229" s="45">
        <f t="shared" si="286"/>
        <v>1181.77</v>
      </c>
      <c r="BZ229" s="45">
        <f t="shared" si="286"/>
        <v>74304.649999999994</v>
      </c>
      <c r="CA229" s="45">
        <f t="shared" si="286"/>
        <v>0</v>
      </c>
      <c r="CB229" s="45">
        <f t="shared" si="286"/>
        <v>0</v>
      </c>
      <c r="CC229" s="45">
        <f t="shared" si="286"/>
        <v>34852.79</v>
      </c>
      <c r="CD229" s="45">
        <f t="shared" si="286"/>
        <v>4734.6000000000004</v>
      </c>
      <c r="CE229" s="45">
        <f t="shared" si="286"/>
        <v>0</v>
      </c>
      <c r="CF229" s="45">
        <f t="shared" si="286"/>
        <v>10112.459999999999</v>
      </c>
      <c r="CG229" s="45">
        <f t="shared" si="286"/>
        <v>17798.7</v>
      </c>
      <c r="CH229" s="45">
        <f t="shared" si="286"/>
        <v>0</v>
      </c>
      <c r="CI229" s="45">
        <f t="shared" si="286"/>
        <v>0</v>
      </c>
      <c r="CJ229" s="45">
        <f t="shared" si="286"/>
        <v>5061.49</v>
      </c>
      <c r="CK229" s="45">
        <f t="shared" si="286"/>
        <v>88665.71</v>
      </c>
      <c r="CL229" s="45">
        <f t="shared" si="286"/>
        <v>0</v>
      </c>
      <c r="CM229" s="45">
        <f t="shared" si="286"/>
        <v>0</v>
      </c>
      <c r="CN229" s="45">
        <f t="shared" si="286"/>
        <v>61627.69</v>
      </c>
      <c r="CO229" s="45">
        <f t="shared" si="286"/>
        <v>0</v>
      </c>
      <c r="CP229" s="45">
        <f t="shared" si="286"/>
        <v>62266.87</v>
      </c>
      <c r="CQ229" s="45">
        <f t="shared" si="286"/>
        <v>64244.06</v>
      </c>
      <c r="CR229" s="45">
        <f t="shared" si="286"/>
        <v>30118.67</v>
      </c>
      <c r="CS229" s="45">
        <f t="shared" si="286"/>
        <v>7392.62</v>
      </c>
      <c r="CT229" s="45">
        <f t="shared" si="286"/>
        <v>0</v>
      </c>
      <c r="CU229" s="45">
        <f t="shared" si="286"/>
        <v>4829.6400000000003</v>
      </c>
      <c r="CV229" s="45">
        <f t="shared" si="286"/>
        <v>2254.4899999999998</v>
      </c>
      <c r="CW229" s="45">
        <f t="shared" si="286"/>
        <v>17066.14</v>
      </c>
      <c r="CX229" s="45">
        <f t="shared" si="286"/>
        <v>0</v>
      </c>
      <c r="CY229" s="45">
        <f t="shared" si="286"/>
        <v>88280.66</v>
      </c>
      <c r="CZ229" s="45">
        <f t="shared" si="286"/>
        <v>67128.66</v>
      </c>
      <c r="DA229" s="45">
        <f t="shared" si="286"/>
        <v>13576.15</v>
      </c>
      <c r="DB229" s="45">
        <f t="shared" si="286"/>
        <v>0</v>
      </c>
      <c r="DC229" s="45">
        <f t="shared" si="286"/>
        <v>0</v>
      </c>
      <c r="DD229" s="45">
        <f t="shared" si="286"/>
        <v>0</v>
      </c>
      <c r="DE229" s="45">
        <f t="shared" si="286"/>
        <v>47031.56</v>
      </c>
      <c r="DF229" s="45">
        <f t="shared" si="286"/>
        <v>0</v>
      </c>
      <c r="DG229" s="45">
        <f t="shared" si="286"/>
        <v>24061</v>
      </c>
      <c r="DH229" s="45">
        <f t="shared" si="286"/>
        <v>0</v>
      </c>
      <c r="DI229" s="45">
        <f t="shared" si="286"/>
        <v>155210.45000000001</v>
      </c>
      <c r="DJ229" s="45">
        <f t="shared" si="286"/>
        <v>627.51</v>
      </c>
      <c r="DK229" s="45">
        <f t="shared" si="286"/>
        <v>0</v>
      </c>
      <c r="DL229" s="45">
        <f t="shared" si="286"/>
        <v>0</v>
      </c>
      <c r="DM229" s="45">
        <f t="shared" si="286"/>
        <v>74623.95</v>
      </c>
      <c r="DN229" s="45">
        <f t="shared" si="286"/>
        <v>0</v>
      </c>
      <c r="DO229" s="45">
        <f t="shared" si="286"/>
        <v>136087.78</v>
      </c>
      <c r="DP229" s="45">
        <f t="shared" si="286"/>
        <v>0</v>
      </c>
      <c r="DQ229" s="45">
        <f t="shared" si="286"/>
        <v>0</v>
      </c>
      <c r="DR229" s="45">
        <f t="shared" si="286"/>
        <v>17992.29</v>
      </c>
      <c r="DS229" s="45">
        <f t="shared" si="286"/>
        <v>66846.39</v>
      </c>
      <c r="DT229" s="45">
        <f t="shared" si="286"/>
        <v>37989.51</v>
      </c>
      <c r="DU229" s="45">
        <f t="shared" si="286"/>
        <v>0</v>
      </c>
      <c r="DV229" s="45">
        <f t="shared" si="286"/>
        <v>0</v>
      </c>
      <c r="DW229" s="45">
        <f t="shared" si="286"/>
        <v>19859.009999999998</v>
      </c>
      <c r="DX229" s="45">
        <f t="shared" si="286"/>
        <v>30762.63</v>
      </c>
      <c r="DY229" s="45">
        <f t="shared" si="286"/>
        <v>4040.01</v>
      </c>
      <c r="DZ229" s="45">
        <f t="shared" si="286"/>
        <v>0</v>
      </c>
      <c r="EA229" s="45">
        <f t="shared" si="286"/>
        <v>25951.49</v>
      </c>
      <c r="EB229" s="45">
        <f t="shared" ref="EB229:FX229" si="287">IF(MIN((EB225-EB227),(EB228-EB227))&gt;0,ROUND(MIN((EB225-EB227),(EB228-EB227)),2),0)</f>
        <v>0</v>
      </c>
      <c r="EC229" s="45">
        <f t="shared" si="287"/>
        <v>1458.01</v>
      </c>
      <c r="ED229" s="45">
        <f t="shared" si="287"/>
        <v>0</v>
      </c>
      <c r="EE229" s="45">
        <f t="shared" si="287"/>
        <v>5782.09</v>
      </c>
      <c r="EF229" s="45">
        <f t="shared" si="287"/>
        <v>3829.58</v>
      </c>
      <c r="EG229" s="45">
        <f t="shared" si="287"/>
        <v>0</v>
      </c>
      <c r="EH229" s="45">
        <f t="shared" si="287"/>
        <v>20715.2</v>
      </c>
      <c r="EI229" s="45">
        <f t="shared" si="287"/>
        <v>0</v>
      </c>
      <c r="EJ229" s="45">
        <f t="shared" si="287"/>
        <v>2578.81</v>
      </c>
      <c r="EK229" s="45">
        <f t="shared" si="287"/>
        <v>8308.6200000000008</v>
      </c>
      <c r="EL229" s="45">
        <f t="shared" si="287"/>
        <v>932.59</v>
      </c>
      <c r="EM229" s="45">
        <f t="shared" si="287"/>
        <v>46335.07</v>
      </c>
      <c r="EN229" s="45">
        <f t="shared" si="287"/>
        <v>0</v>
      </c>
      <c r="EO229" s="45">
        <f t="shared" si="287"/>
        <v>0</v>
      </c>
      <c r="EP229" s="45">
        <f t="shared" si="287"/>
        <v>53659.19</v>
      </c>
      <c r="EQ229" s="45">
        <f t="shared" si="287"/>
        <v>0</v>
      </c>
      <c r="ER229" s="45">
        <f t="shared" si="287"/>
        <v>7571.93</v>
      </c>
      <c r="ES229" s="45">
        <f t="shared" si="287"/>
        <v>0</v>
      </c>
      <c r="ET229" s="45">
        <f t="shared" si="287"/>
        <v>32090.58</v>
      </c>
      <c r="EU229" s="45">
        <f t="shared" si="287"/>
        <v>57593.64</v>
      </c>
      <c r="EV229" s="45">
        <f t="shared" si="287"/>
        <v>0</v>
      </c>
      <c r="EW229" s="45">
        <f t="shared" si="287"/>
        <v>0</v>
      </c>
      <c r="EX229" s="45">
        <f t="shared" si="287"/>
        <v>23108.79</v>
      </c>
      <c r="EY229" s="45">
        <f t="shared" si="287"/>
        <v>24431.62</v>
      </c>
      <c r="EZ229" s="45">
        <f t="shared" si="287"/>
        <v>0</v>
      </c>
      <c r="FA229" s="45">
        <f t="shared" si="287"/>
        <v>63621.05</v>
      </c>
      <c r="FB229" s="45">
        <f t="shared" si="287"/>
        <v>99440.57</v>
      </c>
      <c r="FC229" s="45">
        <f t="shared" si="287"/>
        <v>76467.13</v>
      </c>
      <c r="FD229" s="45">
        <f t="shared" si="287"/>
        <v>52300.53</v>
      </c>
      <c r="FE229" s="45">
        <f t="shared" si="287"/>
        <v>0</v>
      </c>
      <c r="FF229" s="45">
        <f t="shared" si="287"/>
        <v>0</v>
      </c>
      <c r="FG229" s="45">
        <f t="shared" si="287"/>
        <v>2991.63</v>
      </c>
      <c r="FH229" s="45">
        <f t="shared" si="287"/>
        <v>0</v>
      </c>
      <c r="FI229" s="45">
        <f t="shared" si="287"/>
        <v>0</v>
      </c>
      <c r="FJ229" s="45">
        <f t="shared" si="287"/>
        <v>0</v>
      </c>
      <c r="FK229" s="45">
        <f t="shared" si="287"/>
        <v>0</v>
      </c>
      <c r="FL229" s="45">
        <f t="shared" si="287"/>
        <v>3556.75</v>
      </c>
      <c r="FM229" s="45">
        <f t="shared" si="287"/>
        <v>16091.36</v>
      </c>
      <c r="FN229" s="45">
        <f t="shared" si="287"/>
        <v>1441934.59</v>
      </c>
      <c r="FO229" s="45">
        <f t="shared" si="287"/>
        <v>70886.289999999994</v>
      </c>
      <c r="FP229" s="45">
        <f t="shared" si="287"/>
        <v>0</v>
      </c>
      <c r="FQ229" s="45">
        <f t="shared" si="287"/>
        <v>33246.480000000003</v>
      </c>
      <c r="FR229" s="45">
        <f t="shared" si="287"/>
        <v>0</v>
      </c>
      <c r="FS229" s="45">
        <f t="shared" si="287"/>
        <v>0</v>
      </c>
      <c r="FT229" s="46">
        <f t="shared" si="287"/>
        <v>29589.3</v>
      </c>
      <c r="FU229" s="45">
        <f t="shared" si="287"/>
        <v>0</v>
      </c>
      <c r="FV229" s="45">
        <f t="shared" si="287"/>
        <v>22133.46</v>
      </c>
      <c r="FW229" s="45">
        <f t="shared" si="287"/>
        <v>0</v>
      </c>
      <c r="FX229" s="45">
        <f t="shared" si="287"/>
        <v>1023.35</v>
      </c>
      <c r="FY229" s="45"/>
      <c r="FZ229" s="45"/>
      <c r="GA229" s="45"/>
      <c r="GB229" s="45"/>
      <c r="GC229" s="45"/>
      <c r="GD229" s="45"/>
      <c r="GE229" s="5"/>
      <c r="GF229" s="5"/>
      <c r="GG229" s="5"/>
      <c r="GH229" s="5"/>
      <c r="GI229" s="5"/>
      <c r="GJ229" s="5"/>
      <c r="GK229" s="5"/>
      <c r="GL229" s="5"/>
      <c r="GM229" s="5"/>
    </row>
    <row r="230" spans="1:195" x14ac:dyDescent="0.2">
      <c r="A230" s="8"/>
      <c r="B230" s="2" t="s">
        <v>569</v>
      </c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6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  <c r="FP230" s="45"/>
      <c r="FQ230" s="45"/>
      <c r="FR230" s="45"/>
      <c r="FS230" s="45"/>
      <c r="FT230" s="46"/>
      <c r="FU230" s="45"/>
      <c r="FV230" s="45"/>
      <c r="FW230" s="45"/>
      <c r="FX230" s="45"/>
      <c r="FY230" s="45"/>
      <c r="FZ230" s="45"/>
      <c r="GA230" s="45"/>
      <c r="GB230" s="45"/>
      <c r="GC230" s="45"/>
      <c r="GD230" s="45"/>
      <c r="GE230" s="5"/>
      <c r="GF230" s="5"/>
      <c r="GG230" s="5"/>
      <c r="GH230" s="5"/>
      <c r="GI230" s="5"/>
      <c r="GJ230" s="5"/>
      <c r="GK230" s="5"/>
      <c r="GL230" s="5"/>
      <c r="GM230" s="5"/>
    </row>
    <row r="231" spans="1:195" x14ac:dyDescent="0.2">
      <c r="A231" s="8"/>
      <c r="B231" s="2" t="s">
        <v>570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6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  <c r="FP231" s="45"/>
      <c r="FQ231" s="45"/>
      <c r="FR231" s="45"/>
      <c r="FS231" s="45"/>
      <c r="FT231" s="46"/>
      <c r="FU231" s="45"/>
      <c r="FV231" s="45"/>
      <c r="FW231" s="45"/>
      <c r="FX231" s="45"/>
      <c r="FY231" s="45"/>
      <c r="FZ231" s="45"/>
      <c r="GA231" s="45"/>
      <c r="GB231" s="45"/>
      <c r="GC231" s="45"/>
      <c r="GD231" s="45"/>
      <c r="GE231" s="5"/>
      <c r="GF231" s="5"/>
      <c r="GG231" s="5"/>
      <c r="GH231" s="5"/>
      <c r="GI231" s="5"/>
      <c r="GJ231" s="5"/>
      <c r="GK231" s="5"/>
      <c r="GL231" s="5"/>
      <c r="GM231" s="5"/>
    </row>
    <row r="232" spans="1:195" x14ac:dyDescent="0.2">
      <c r="A232" s="8"/>
      <c r="B232" s="2" t="s">
        <v>571</v>
      </c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6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  <c r="FP232" s="45"/>
      <c r="FQ232" s="45"/>
      <c r="FR232" s="45"/>
      <c r="FS232" s="45"/>
      <c r="FT232" s="46"/>
      <c r="FU232" s="45"/>
      <c r="FV232" s="45"/>
      <c r="FW232" s="45"/>
      <c r="FX232" s="45"/>
      <c r="FY232" s="45"/>
      <c r="FZ232" s="45"/>
      <c r="GA232" s="45"/>
      <c r="GB232" s="45"/>
      <c r="GC232" s="45"/>
      <c r="GD232" s="45"/>
      <c r="GE232" s="5"/>
      <c r="GF232" s="5"/>
      <c r="GG232" s="5"/>
      <c r="GH232" s="5"/>
      <c r="GI232" s="5"/>
      <c r="GJ232" s="5"/>
      <c r="GK232" s="5"/>
      <c r="GL232" s="5"/>
      <c r="GM232" s="5"/>
    </row>
    <row r="233" spans="1:195" x14ac:dyDescent="0.2">
      <c r="A233" s="3" t="s">
        <v>572</v>
      </c>
      <c r="B233" s="2" t="s">
        <v>573</v>
      </c>
      <c r="C233" s="45">
        <f t="shared" ref="C233:BN233" si="288">MIN(C70,C229)</f>
        <v>0</v>
      </c>
      <c r="D233" s="45">
        <f t="shared" si="288"/>
        <v>600803.37</v>
      </c>
      <c r="E233" s="45">
        <f t="shared" si="288"/>
        <v>0</v>
      </c>
      <c r="F233" s="45">
        <f t="shared" si="288"/>
        <v>463816.38</v>
      </c>
      <c r="G233" s="45">
        <f t="shared" si="288"/>
        <v>74319.38</v>
      </c>
      <c r="H233" s="45">
        <f t="shared" si="288"/>
        <v>0</v>
      </c>
      <c r="I233" s="45">
        <f t="shared" si="288"/>
        <v>0</v>
      </c>
      <c r="J233" s="45">
        <f t="shared" si="288"/>
        <v>0</v>
      </c>
      <c r="K233" s="45">
        <f t="shared" si="288"/>
        <v>0</v>
      </c>
      <c r="L233" s="45">
        <f t="shared" si="288"/>
        <v>41117.42</v>
      </c>
      <c r="M233" s="45">
        <f t="shared" si="288"/>
        <v>21359.919999999998</v>
      </c>
      <c r="N233" s="45">
        <f t="shared" si="288"/>
        <v>175150.68</v>
      </c>
      <c r="O233" s="45">
        <f t="shared" si="288"/>
        <v>0</v>
      </c>
      <c r="P233" s="45">
        <f t="shared" si="288"/>
        <v>5250.06</v>
      </c>
      <c r="Q233" s="45">
        <f t="shared" si="288"/>
        <v>0</v>
      </c>
      <c r="R233" s="45">
        <f t="shared" si="288"/>
        <v>0</v>
      </c>
      <c r="S233" s="45">
        <f t="shared" si="288"/>
        <v>0</v>
      </c>
      <c r="T233" s="45">
        <f t="shared" si="288"/>
        <v>16013.28</v>
      </c>
      <c r="U233" s="45">
        <f t="shared" si="288"/>
        <v>6595.59</v>
      </c>
      <c r="V233" s="45">
        <f t="shared" si="288"/>
        <v>16035.1</v>
      </c>
      <c r="W233" s="46">
        <f t="shared" si="288"/>
        <v>213153.34</v>
      </c>
      <c r="X233" s="45">
        <f t="shared" si="288"/>
        <v>5616.74</v>
      </c>
      <c r="Y233" s="45">
        <f t="shared" si="288"/>
        <v>0</v>
      </c>
      <c r="Z233" s="45">
        <f t="shared" si="288"/>
        <v>42500.76</v>
      </c>
      <c r="AA233" s="45">
        <f t="shared" si="288"/>
        <v>942236.87</v>
      </c>
      <c r="AB233" s="45">
        <f t="shared" si="288"/>
        <v>315156.07</v>
      </c>
      <c r="AC233" s="45">
        <f t="shared" si="288"/>
        <v>1326.03</v>
      </c>
      <c r="AD233" s="45">
        <f t="shared" si="288"/>
        <v>2227.71</v>
      </c>
      <c r="AE233" s="45">
        <f t="shared" si="288"/>
        <v>12367.48</v>
      </c>
      <c r="AF233" s="45">
        <f t="shared" si="288"/>
        <v>34134.239999999998</v>
      </c>
      <c r="AG233" s="45">
        <f t="shared" si="288"/>
        <v>45743.49</v>
      </c>
      <c r="AH233" s="45">
        <f t="shared" si="288"/>
        <v>0</v>
      </c>
      <c r="AI233" s="45">
        <f t="shared" si="288"/>
        <v>0</v>
      </c>
      <c r="AJ233" s="45">
        <f t="shared" si="288"/>
        <v>67176.69</v>
      </c>
      <c r="AK233" s="45">
        <f t="shared" si="288"/>
        <v>7279.86</v>
      </c>
      <c r="AL233" s="45">
        <f t="shared" si="288"/>
        <v>0</v>
      </c>
      <c r="AM233" s="45">
        <f t="shared" si="288"/>
        <v>1978.26</v>
      </c>
      <c r="AN233" s="45">
        <f t="shared" si="288"/>
        <v>98132.38</v>
      </c>
      <c r="AO233" s="45">
        <f t="shared" si="288"/>
        <v>97778.32</v>
      </c>
      <c r="AP233" s="45">
        <f t="shared" si="288"/>
        <v>0</v>
      </c>
      <c r="AQ233" s="45">
        <f t="shared" si="288"/>
        <v>0</v>
      </c>
      <c r="AR233" s="45">
        <f t="shared" si="288"/>
        <v>449645.25</v>
      </c>
      <c r="AS233" s="45">
        <f t="shared" si="288"/>
        <v>0</v>
      </c>
      <c r="AT233" s="45">
        <f t="shared" si="288"/>
        <v>21424.99</v>
      </c>
      <c r="AU233" s="45">
        <f t="shared" si="288"/>
        <v>69141.820000000007</v>
      </c>
      <c r="AV233" s="45">
        <f t="shared" si="288"/>
        <v>34001.440000000002</v>
      </c>
      <c r="AW233" s="45">
        <f t="shared" si="288"/>
        <v>40885.99</v>
      </c>
      <c r="AX233" s="45">
        <f t="shared" si="288"/>
        <v>0</v>
      </c>
      <c r="AY233" s="45">
        <f t="shared" si="288"/>
        <v>0</v>
      </c>
      <c r="AZ233" s="45">
        <f t="shared" si="288"/>
        <v>331206.62</v>
      </c>
      <c r="BA233" s="45">
        <f t="shared" si="288"/>
        <v>0</v>
      </c>
      <c r="BB233" s="45">
        <f t="shared" si="288"/>
        <v>20613.29</v>
      </c>
      <c r="BC233" s="45">
        <f t="shared" si="288"/>
        <v>500994.45</v>
      </c>
      <c r="BD233" s="45">
        <f t="shared" si="288"/>
        <v>53687.23</v>
      </c>
      <c r="BE233" s="45">
        <f t="shared" si="288"/>
        <v>20432.93</v>
      </c>
      <c r="BF233" s="45">
        <f t="shared" si="288"/>
        <v>0</v>
      </c>
      <c r="BG233" s="45">
        <f t="shared" si="288"/>
        <v>24540.58</v>
      </c>
      <c r="BH233" s="45">
        <f t="shared" si="288"/>
        <v>20239.939999999999</v>
      </c>
      <c r="BI233" s="45">
        <f t="shared" si="288"/>
        <v>1618.87</v>
      </c>
      <c r="BJ233" s="45">
        <f t="shared" si="288"/>
        <v>4107.76</v>
      </c>
      <c r="BK233" s="45">
        <f t="shared" si="288"/>
        <v>460062.37</v>
      </c>
      <c r="BL233" s="45">
        <f t="shared" si="288"/>
        <v>68064.05</v>
      </c>
      <c r="BM233" s="45">
        <f t="shared" si="288"/>
        <v>64294.97</v>
      </c>
      <c r="BN233" s="45">
        <f t="shared" si="288"/>
        <v>0</v>
      </c>
      <c r="BO233" s="45">
        <f t="shared" ref="BO233:DZ233" si="289">MIN(BO70,BO229)</f>
        <v>52359.88</v>
      </c>
      <c r="BP233" s="45">
        <f t="shared" si="289"/>
        <v>8919.8799999999992</v>
      </c>
      <c r="BQ233" s="45">
        <f t="shared" si="289"/>
        <v>0</v>
      </c>
      <c r="BR233" s="45">
        <f t="shared" si="289"/>
        <v>162226.84</v>
      </c>
      <c r="BS233" s="45">
        <f t="shared" si="289"/>
        <v>21234.11</v>
      </c>
      <c r="BT233" s="45">
        <f t="shared" si="289"/>
        <v>0</v>
      </c>
      <c r="BU233" s="45">
        <f t="shared" si="289"/>
        <v>0</v>
      </c>
      <c r="BV233" s="45">
        <f t="shared" si="289"/>
        <v>76092.58</v>
      </c>
      <c r="BW233" s="45">
        <f t="shared" si="289"/>
        <v>0</v>
      </c>
      <c r="BX233" s="45">
        <f t="shared" si="289"/>
        <v>10319.27</v>
      </c>
      <c r="BY233" s="45">
        <f t="shared" si="289"/>
        <v>1181.77</v>
      </c>
      <c r="BZ233" s="45">
        <f t="shared" si="289"/>
        <v>74304.649999999994</v>
      </c>
      <c r="CA233" s="45">
        <f t="shared" si="289"/>
        <v>0</v>
      </c>
      <c r="CB233" s="45">
        <f t="shared" si="289"/>
        <v>0</v>
      </c>
      <c r="CC233" s="45">
        <f t="shared" si="289"/>
        <v>34852.79</v>
      </c>
      <c r="CD233" s="45">
        <f t="shared" si="289"/>
        <v>4734.6000000000004</v>
      </c>
      <c r="CE233" s="45">
        <f t="shared" si="289"/>
        <v>0</v>
      </c>
      <c r="CF233" s="45">
        <f t="shared" si="289"/>
        <v>10112.459999999999</v>
      </c>
      <c r="CG233" s="45">
        <f t="shared" si="289"/>
        <v>17798.7</v>
      </c>
      <c r="CH233" s="45">
        <f t="shared" si="289"/>
        <v>0</v>
      </c>
      <c r="CI233" s="45">
        <f t="shared" si="289"/>
        <v>0</v>
      </c>
      <c r="CJ233" s="45">
        <f t="shared" si="289"/>
        <v>5061.49</v>
      </c>
      <c r="CK233" s="45">
        <f t="shared" si="289"/>
        <v>88665.71</v>
      </c>
      <c r="CL233" s="45">
        <f t="shared" si="289"/>
        <v>0</v>
      </c>
      <c r="CM233" s="45">
        <f t="shared" si="289"/>
        <v>0</v>
      </c>
      <c r="CN233" s="45">
        <f t="shared" si="289"/>
        <v>61627.69</v>
      </c>
      <c r="CO233" s="45">
        <f t="shared" si="289"/>
        <v>0</v>
      </c>
      <c r="CP233" s="45">
        <f t="shared" si="289"/>
        <v>62266.87</v>
      </c>
      <c r="CQ233" s="45">
        <f t="shared" si="289"/>
        <v>64244.06</v>
      </c>
      <c r="CR233" s="45">
        <f t="shared" si="289"/>
        <v>30118.67</v>
      </c>
      <c r="CS233" s="45">
        <f t="shared" si="289"/>
        <v>7392.62</v>
      </c>
      <c r="CT233" s="45">
        <f t="shared" si="289"/>
        <v>0</v>
      </c>
      <c r="CU233" s="45">
        <f t="shared" si="289"/>
        <v>4829.6400000000003</v>
      </c>
      <c r="CV233" s="45">
        <f t="shared" si="289"/>
        <v>2254.4899999999998</v>
      </c>
      <c r="CW233" s="45">
        <f t="shared" si="289"/>
        <v>17066.14</v>
      </c>
      <c r="CX233" s="45">
        <f t="shared" si="289"/>
        <v>0</v>
      </c>
      <c r="CY233" s="45">
        <f t="shared" si="289"/>
        <v>88280.66</v>
      </c>
      <c r="CZ233" s="45">
        <f t="shared" si="289"/>
        <v>67128.66</v>
      </c>
      <c r="DA233" s="45">
        <f t="shared" si="289"/>
        <v>13576.15</v>
      </c>
      <c r="DB233" s="45">
        <f t="shared" si="289"/>
        <v>0</v>
      </c>
      <c r="DC233" s="45">
        <f t="shared" si="289"/>
        <v>0</v>
      </c>
      <c r="DD233" s="45">
        <f t="shared" si="289"/>
        <v>0</v>
      </c>
      <c r="DE233" s="45">
        <f t="shared" si="289"/>
        <v>47031.56</v>
      </c>
      <c r="DF233" s="45">
        <f t="shared" si="289"/>
        <v>0</v>
      </c>
      <c r="DG233" s="45">
        <f t="shared" si="289"/>
        <v>24061</v>
      </c>
      <c r="DH233" s="45">
        <f t="shared" si="289"/>
        <v>0</v>
      </c>
      <c r="DI233" s="45">
        <f t="shared" si="289"/>
        <v>155210.45000000001</v>
      </c>
      <c r="DJ233" s="45">
        <f t="shared" si="289"/>
        <v>627.51</v>
      </c>
      <c r="DK233" s="45">
        <f t="shared" si="289"/>
        <v>0</v>
      </c>
      <c r="DL233" s="45">
        <f t="shared" si="289"/>
        <v>0</v>
      </c>
      <c r="DM233" s="45">
        <f t="shared" si="289"/>
        <v>74623.95</v>
      </c>
      <c r="DN233" s="45">
        <f t="shared" si="289"/>
        <v>0</v>
      </c>
      <c r="DO233" s="45">
        <f t="shared" si="289"/>
        <v>136087.78</v>
      </c>
      <c r="DP233" s="45">
        <f t="shared" si="289"/>
        <v>0</v>
      </c>
      <c r="DQ233" s="45">
        <f t="shared" si="289"/>
        <v>0</v>
      </c>
      <c r="DR233" s="45">
        <f t="shared" si="289"/>
        <v>17992.29</v>
      </c>
      <c r="DS233" s="45">
        <f t="shared" si="289"/>
        <v>66846.39</v>
      </c>
      <c r="DT233" s="45">
        <f t="shared" si="289"/>
        <v>37989.51</v>
      </c>
      <c r="DU233" s="45">
        <f t="shared" si="289"/>
        <v>0</v>
      </c>
      <c r="DV233" s="45">
        <f t="shared" si="289"/>
        <v>0</v>
      </c>
      <c r="DW233" s="45">
        <f t="shared" si="289"/>
        <v>19859.009999999998</v>
      </c>
      <c r="DX233" s="45">
        <f t="shared" si="289"/>
        <v>30762.63</v>
      </c>
      <c r="DY233" s="45">
        <f t="shared" si="289"/>
        <v>4040.01</v>
      </c>
      <c r="DZ233" s="45">
        <f t="shared" si="289"/>
        <v>0</v>
      </c>
      <c r="EA233" s="45">
        <f t="shared" ref="EA233:FX233" si="290">MIN(EA70,EA229)</f>
        <v>25951.49</v>
      </c>
      <c r="EB233" s="45">
        <f t="shared" si="290"/>
        <v>0</v>
      </c>
      <c r="EC233" s="45">
        <f t="shared" si="290"/>
        <v>1458.01</v>
      </c>
      <c r="ED233" s="45">
        <f t="shared" si="290"/>
        <v>0</v>
      </c>
      <c r="EE233" s="45">
        <f t="shared" si="290"/>
        <v>5782.09</v>
      </c>
      <c r="EF233" s="45">
        <f t="shared" si="290"/>
        <v>3829.58</v>
      </c>
      <c r="EG233" s="45">
        <f t="shared" si="290"/>
        <v>0</v>
      </c>
      <c r="EH233" s="45">
        <f t="shared" si="290"/>
        <v>20715.2</v>
      </c>
      <c r="EI233" s="45">
        <f t="shared" si="290"/>
        <v>0</v>
      </c>
      <c r="EJ233" s="45">
        <f t="shared" si="290"/>
        <v>2578.81</v>
      </c>
      <c r="EK233" s="45">
        <f t="shared" si="290"/>
        <v>8308.6200000000008</v>
      </c>
      <c r="EL233" s="45">
        <f t="shared" si="290"/>
        <v>932.59</v>
      </c>
      <c r="EM233" s="45">
        <f t="shared" si="290"/>
        <v>46335.07</v>
      </c>
      <c r="EN233" s="45">
        <f t="shared" si="290"/>
        <v>0</v>
      </c>
      <c r="EO233" s="45">
        <f t="shared" si="290"/>
        <v>0</v>
      </c>
      <c r="EP233" s="45">
        <f t="shared" si="290"/>
        <v>53659.19</v>
      </c>
      <c r="EQ233" s="45">
        <f t="shared" si="290"/>
        <v>0</v>
      </c>
      <c r="ER233" s="45">
        <f t="shared" si="290"/>
        <v>7571.93</v>
      </c>
      <c r="ES233" s="45">
        <f t="shared" si="290"/>
        <v>0</v>
      </c>
      <c r="ET233" s="45">
        <f t="shared" si="290"/>
        <v>32090.58</v>
      </c>
      <c r="EU233" s="45">
        <f t="shared" si="290"/>
        <v>57593.64</v>
      </c>
      <c r="EV233" s="45">
        <f t="shared" si="290"/>
        <v>0</v>
      </c>
      <c r="EW233" s="45">
        <f t="shared" si="290"/>
        <v>0</v>
      </c>
      <c r="EX233" s="45">
        <f t="shared" si="290"/>
        <v>23108.79</v>
      </c>
      <c r="EY233" s="45">
        <f t="shared" si="290"/>
        <v>24431.62</v>
      </c>
      <c r="EZ233" s="45">
        <f t="shared" si="290"/>
        <v>0</v>
      </c>
      <c r="FA233" s="45">
        <f t="shared" si="290"/>
        <v>63621.05</v>
      </c>
      <c r="FB233" s="45">
        <f t="shared" si="290"/>
        <v>99440.57</v>
      </c>
      <c r="FC233" s="45">
        <f t="shared" si="290"/>
        <v>76467.13</v>
      </c>
      <c r="FD233" s="45">
        <f t="shared" si="290"/>
        <v>52300.53</v>
      </c>
      <c r="FE233" s="45">
        <f t="shared" si="290"/>
        <v>0</v>
      </c>
      <c r="FF233" s="45">
        <f t="shared" si="290"/>
        <v>0</v>
      </c>
      <c r="FG233" s="45">
        <f t="shared" si="290"/>
        <v>2991.63</v>
      </c>
      <c r="FH233" s="45">
        <f t="shared" si="290"/>
        <v>0</v>
      </c>
      <c r="FI233" s="45">
        <f t="shared" si="290"/>
        <v>0</v>
      </c>
      <c r="FJ233" s="45">
        <f t="shared" si="290"/>
        <v>0</v>
      </c>
      <c r="FK233" s="45">
        <f t="shared" si="290"/>
        <v>0</v>
      </c>
      <c r="FL233" s="45">
        <f t="shared" si="290"/>
        <v>3556.75</v>
      </c>
      <c r="FM233" s="45">
        <f t="shared" si="290"/>
        <v>16091.36</v>
      </c>
      <c r="FN233" s="45">
        <f t="shared" si="290"/>
        <v>1441934.59</v>
      </c>
      <c r="FO233" s="45">
        <f t="shared" si="290"/>
        <v>70886.289999999994</v>
      </c>
      <c r="FP233" s="45">
        <f t="shared" si="290"/>
        <v>0</v>
      </c>
      <c r="FQ233" s="45">
        <f t="shared" si="290"/>
        <v>33246.480000000003</v>
      </c>
      <c r="FR233" s="45">
        <f t="shared" si="290"/>
        <v>0</v>
      </c>
      <c r="FS233" s="45">
        <f t="shared" si="290"/>
        <v>0</v>
      </c>
      <c r="FT233" s="46">
        <f t="shared" si="290"/>
        <v>29589.3</v>
      </c>
      <c r="FU233" s="45">
        <f t="shared" si="290"/>
        <v>0</v>
      </c>
      <c r="FV233" s="45">
        <f t="shared" si="290"/>
        <v>22133.46</v>
      </c>
      <c r="FW233" s="45">
        <f t="shared" si="290"/>
        <v>0</v>
      </c>
      <c r="FX233" s="45">
        <f t="shared" si="290"/>
        <v>1023.35</v>
      </c>
      <c r="FY233" s="45"/>
      <c r="FZ233" s="45">
        <f>SUM(C233:FX233)</f>
        <v>9321644.1400000006</v>
      </c>
      <c r="GA233" s="45"/>
      <c r="GB233" s="45"/>
      <c r="GC233" s="45"/>
      <c r="GD233" s="45"/>
      <c r="GE233" s="5"/>
      <c r="GF233" s="5"/>
      <c r="GG233" s="5"/>
      <c r="GH233" s="5"/>
      <c r="GI233" s="5"/>
      <c r="GJ233" s="5"/>
      <c r="GK233" s="5"/>
      <c r="GL233" s="5"/>
      <c r="GM233" s="5"/>
    </row>
    <row r="234" spans="1:195" x14ac:dyDescent="0.2">
      <c r="A234" s="8"/>
      <c r="B234" s="2" t="s">
        <v>574</v>
      </c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6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  <c r="FP234" s="45"/>
      <c r="FQ234" s="45"/>
      <c r="FR234" s="45"/>
      <c r="FS234" s="45"/>
      <c r="FT234" s="46"/>
      <c r="FU234" s="45"/>
      <c r="FV234" s="45"/>
      <c r="FW234" s="45"/>
      <c r="FX234" s="45"/>
      <c r="FY234" s="45"/>
      <c r="FZ234" s="45"/>
      <c r="GA234" s="45"/>
      <c r="GB234" s="45"/>
      <c r="GC234" s="45"/>
      <c r="GD234" s="45"/>
      <c r="GE234" s="5"/>
      <c r="GF234" s="5"/>
      <c r="GG234" s="5"/>
      <c r="GH234" s="5"/>
      <c r="GI234" s="5"/>
      <c r="GJ234" s="5"/>
      <c r="GK234" s="5"/>
      <c r="GL234" s="5"/>
      <c r="GM234" s="5"/>
    </row>
    <row r="235" spans="1:195" x14ac:dyDescent="0.2">
      <c r="A235" s="3"/>
      <c r="B235" s="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45"/>
      <c r="FZ235" s="5"/>
      <c r="GA235" s="5"/>
      <c r="GB235" s="45"/>
      <c r="GC235" s="45"/>
      <c r="GD235" s="45"/>
      <c r="GE235" s="5"/>
      <c r="GF235" s="5"/>
      <c r="GG235" s="5"/>
      <c r="GH235" s="5"/>
      <c r="GI235" s="5"/>
      <c r="GJ235" s="5"/>
      <c r="GK235" s="5"/>
      <c r="GL235" s="5"/>
      <c r="GM235" s="5"/>
    </row>
    <row r="236" spans="1:195" ht="15.75" x14ac:dyDescent="0.25">
      <c r="A236" s="3" t="s">
        <v>392</v>
      </c>
      <c r="B236" s="43" t="s">
        <v>575</v>
      </c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20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BL236" s="119"/>
      <c r="BM236" s="119"/>
      <c r="BN236" s="119"/>
      <c r="BO236" s="119"/>
      <c r="BP236" s="119"/>
      <c r="BQ236" s="119"/>
      <c r="BR236" s="119"/>
      <c r="BS236" s="119"/>
      <c r="BT236" s="119"/>
      <c r="BU236" s="119"/>
      <c r="BV236" s="119"/>
      <c r="BW236" s="119"/>
      <c r="BX236" s="119"/>
      <c r="BY236" s="119"/>
      <c r="BZ236" s="119"/>
      <c r="CA236" s="119"/>
      <c r="CB236" s="119"/>
      <c r="CC236" s="119"/>
      <c r="CD236" s="119"/>
      <c r="CE236" s="119"/>
      <c r="CF236" s="119"/>
      <c r="CG236" s="119"/>
      <c r="CH236" s="119"/>
      <c r="CI236" s="119"/>
      <c r="CJ236" s="119"/>
      <c r="CK236" s="119"/>
      <c r="CL236" s="119"/>
      <c r="CM236" s="119"/>
      <c r="CN236" s="119"/>
      <c r="CO236" s="119"/>
      <c r="CP236" s="119"/>
      <c r="CQ236" s="119"/>
      <c r="CR236" s="119"/>
      <c r="CS236" s="119"/>
      <c r="CT236" s="119"/>
      <c r="CU236" s="119"/>
      <c r="CV236" s="119"/>
      <c r="CW236" s="119"/>
      <c r="CX236" s="119"/>
      <c r="CY236" s="119"/>
      <c r="CZ236" s="119"/>
      <c r="DA236" s="119"/>
      <c r="DB236" s="119"/>
      <c r="DC236" s="119"/>
      <c r="DD236" s="119"/>
      <c r="DE236" s="119"/>
      <c r="DF236" s="119"/>
      <c r="DG236" s="119"/>
      <c r="DH236" s="119"/>
      <c r="DI236" s="119"/>
      <c r="DJ236" s="119"/>
      <c r="DK236" s="119"/>
      <c r="DL236" s="119"/>
      <c r="DM236" s="119"/>
      <c r="DN236" s="119"/>
      <c r="DO236" s="119"/>
      <c r="DP236" s="119"/>
      <c r="DQ236" s="119"/>
      <c r="DR236" s="119"/>
      <c r="DS236" s="119"/>
      <c r="DT236" s="119"/>
      <c r="DU236" s="119"/>
      <c r="DV236" s="119"/>
      <c r="DW236" s="119"/>
      <c r="DX236" s="119"/>
      <c r="DY236" s="119"/>
      <c r="DZ236" s="119"/>
      <c r="EA236" s="119"/>
      <c r="EB236" s="119"/>
      <c r="EC236" s="119"/>
      <c r="ED236" s="119"/>
      <c r="EE236" s="119"/>
      <c r="EF236" s="119"/>
      <c r="EG236" s="119"/>
      <c r="EH236" s="119"/>
      <c r="EI236" s="119"/>
      <c r="EJ236" s="119"/>
      <c r="EK236" s="119"/>
      <c r="EL236" s="119"/>
      <c r="EM236" s="119"/>
      <c r="EN236" s="119"/>
      <c r="EO236" s="119"/>
      <c r="EP236" s="119"/>
      <c r="EQ236" s="119"/>
      <c r="ER236" s="119"/>
      <c r="ES236" s="119"/>
      <c r="ET236" s="119"/>
      <c r="EU236" s="119"/>
      <c r="EV236" s="119"/>
      <c r="EW236" s="119"/>
      <c r="EX236" s="119"/>
      <c r="EY236" s="119"/>
      <c r="EZ236" s="119"/>
      <c r="FA236" s="119"/>
      <c r="FB236" s="119"/>
      <c r="FC236" s="119"/>
      <c r="FD236" s="119"/>
      <c r="FE236" s="119"/>
      <c r="FF236" s="119"/>
      <c r="FG236" s="119"/>
      <c r="FH236" s="119"/>
      <c r="FI236" s="119"/>
      <c r="FJ236" s="119"/>
      <c r="FK236" s="119"/>
      <c r="FL236" s="119"/>
      <c r="FM236" s="119"/>
      <c r="FN236" s="119"/>
      <c r="FO236" s="119"/>
      <c r="FP236" s="119"/>
      <c r="FQ236" s="119"/>
      <c r="FR236" s="119"/>
      <c r="FS236" s="119"/>
      <c r="FT236" s="120"/>
      <c r="FU236" s="119"/>
      <c r="FV236" s="119"/>
      <c r="FW236" s="119"/>
      <c r="FX236" s="119"/>
      <c r="FY236" s="45"/>
      <c r="FZ236" s="45"/>
      <c r="GA236" s="45"/>
      <c r="GB236" s="45"/>
      <c r="GC236" s="45"/>
      <c r="GD236" s="45"/>
      <c r="GE236" s="5"/>
      <c r="GF236" s="5"/>
      <c r="GG236" s="5"/>
      <c r="GH236" s="5"/>
      <c r="GI236" s="5"/>
      <c r="GJ236" s="5"/>
      <c r="GK236" s="5"/>
      <c r="GL236" s="5"/>
      <c r="GM236" s="5"/>
    </row>
    <row r="237" spans="1:195" x14ac:dyDescent="0.2">
      <c r="A237" s="3" t="s">
        <v>576</v>
      </c>
      <c r="B237" s="2" t="s">
        <v>577</v>
      </c>
      <c r="C237" s="45">
        <f>+C217+C235</f>
        <v>65213811.119999997</v>
      </c>
      <c r="D237" s="45">
        <f t="shared" ref="D237:BO237" si="291">+D217+D235</f>
        <v>323789857.97000003</v>
      </c>
      <c r="E237" s="45">
        <f t="shared" si="291"/>
        <v>64263918.5</v>
      </c>
      <c r="F237" s="45">
        <f t="shared" si="291"/>
        <v>125586808.14</v>
      </c>
      <c r="G237" s="45">
        <f t="shared" si="291"/>
        <v>8140685.3799999999</v>
      </c>
      <c r="H237" s="45">
        <f t="shared" si="291"/>
        <v>7994242.0199999996</v>
      </c>
      <c r="I237" s="45">
        <f t="shared" si="291"/>
        <v>83871620.620000005</v>
      </c>
      <c r="J237" s="45">
        <f t="shared" si="291"/>
        <v>16046083.129999999</v>
      </c>
      <c r="K237" s="45">
        <f t="shared" si="291"/>
        <v>3160881.3</v>
      </c>
      <c r="L237" s="45">
        <f t="shared" si="291"/>
        <v>22181636.100000001</v>
      </c>
      <c r="M237" s="45">
        <f t="shared" si="291"/>
        <v>13465185.880000001</v>
      </c>
      <c r="N237" s="45">
        <f t="shared" si="291"/>
        <v>398189564.91000003</v>
      </c>
      <c r="O237" s="45">
        <f t="shared" si="291"/>
        <v>112465258.19999999</v>
      </c>
      <c r="P237" s="45">
        <f t="shared" si="291"/>
        <v>2329966.61</v>
      </c>
      <c r="Q237" s="45">
        <f t="shared" si="291"/>
        <v>312638191.57999998</v>
      </c>
      <c r="R237" s="45">
        <f t="shared" si="291"/>
        <v>4961926.1400000006</v>
      </c>
      <c r="S237" s="45">
        <f t="shared" si="291"/>
        <v>11201557.359999999</v>
      </c>
      <c r="T237" s="45">
        <f t="shared" si="291"/>
        <v>1897897.01</v>
      </c>
      <c r="U237" s="45">
        <f t="shared" si="291"/>
        <v>878642.73</v>
      </c>
      <c r="V237" s="45">
        <f t="shared" si="291"/>
        <v>2822111.56</v>
      </c>
      <c r="W237" s="45">
        <f t="shared" si="291"/>
        <v>1158002.3700000001</v>
      </c>
      <c r="X237" s="45">
        <f t="shared" si="291"/>
        <v>781893.63</v>
      </c>
      <c r="Y237" s="45">
        <f t="shared" si="291"/>
        <v>4228220.05</v>
      </c>
      <c r="Z237" s="45">
        <f t="shared" si="291"/>
        <v>2709373.98</v>
      </c>
      <c r="AA237" s="45">
        <f t="shared" si="291"/>
        <v>215439867.47999999</v>
      </c>
      <c r="AB237" s="45">
        <f t="shared" si="291"/>
        <v>224255150.71000001</v>
      </c>
      <c r="AC237" s="45">
        <f t="shared" si="291"/>
        <v>7392020.5199999996</v>
      </c>
      <c r="AD237" s="45">
        <f t="shared" si="291"/>
        <v>8588520.4199999999</v>
      </c>
      <c r="AE237" s="45">
        <f t="shared" si="291"/>
        <v>1544479.18</v>
      </c>
      <c r="AF237" s="45">
        <f t="shared" si="291"/>
        <v>2222429.27</v>
      </c>
      <c r="AG237" s="45">
        <f t="shared" si="291"/>
        <v>7267879.3099999996</v>
      </c>
      <c r="AH237" s="45">
        <f t="shared" si="291"/>
        <v>7923034.8300000001</v>
      </c>
      <c r="AI237" s="45">
        <f t="shared" si="291"/>
        <v>3477302.81</v>
      </c>
      <c r="AJ237" s="45">
        <f t="shared" si="291"/>
        <v>2670446.5099999998</v>
      </c>
      <c r="AK237" s="45">
        <f t="shared" si="291"/>
        <v>2618469.87</v>
      </c>
      <c r="AL237" s="45">
        <f t="shared" si="291"/>
        <v>2936205.04</v>
      </c>
      <c r="AM237" s="45">
        <f t="shared" si="291"/>
        <v>4036162.2</v>
      </c>
      <c r="AN237" s="45">
        <f t="shared" si="291"/>
        <v>3638805.19</v>
      </c>
      <c r="AO237" s="45">
        <f t="shared" si="291"/>
        <v>37093119.329999998</v>
      </c>
      <c r="AP237" s="45">
        <f t="shared" si="291"/>
        <v>667742576.75</v>
      </c>
      <c r="AQ237" s="45">
        <f t="shared" si="291"/>
        <v>2950065.12</v>
      </c>
      <c r="AR237" s="45">
        <f t="shared" si="291"/>
        <v>473012145.44999999</v>
      </c>
      <c r="AS237" s="45">
        <f t="shared" si="291"/>
        <v>52722372.159999996</v>
      </c>
      <c r="AT237" s="45">
        <f t="shared" si="291"/>
        <v>19210373.699999999</v>
      </c>
      <c r="AU237" s="45">
        <f t="shared" si="291"/>
        <v>3471393.03</v>
      </c>
      <c r="AV237" s="45">
        <f t="shared" si="291"/>
        <v>3208280.7</v>
      </c>
      <c r="AW237" s="45">
        <f t="shared" si="291"/>
        <v>2547069.27</v>
      </c>
      <c r="AX237" s="45">
        <f t="shared" si="291"/>
        <v>832530.67999999993</v>
      </c>
      <c r="AY237" s="45">
        <f t="shared" si="291"/>
        <v>4872936.6300000008</v>
      </c>
      <c r="AZ237" s="45">
        <f t="shared" si="291"/>
        <v>86143050.349999994</v>
      </c>
      <c r="BA237" s="45">
        <f t="shared" si="291"/>
        <v>64897431.25999999</v>
      </c>
      <c r="BB237" s="45">
        <f t="shared" si="291"/>
        <v>56461146.270000003</v>
      </c>
      <c r="BC237" s="45">
        <f t="shared" si="291"/>
        <v>233643459.86000001</v>
      </c>
      <c r="BD237" s="45">
        <f t="shared" si="291"/>
        <v>36068342.270000003</v>
      </c>
      <c r="BE237" s="45">
        <f t="shared" si="291"/>
        <v>11296327.85</v>
      </c>
      <c r="BF237" s="45">
        <f t="shared" si="291"/>
        <v>173243531.88499999</v>
      </c>
      <c r="BG237" s="45">
        <f t="shared" si="291"/>
        <v>7824827.46</v>
      </c>
      <c r="BH237" s="45">
        <f t="shared" si="291"/>
        <v>5406080.1699999999</v>
      </c>
      <c r="BI237" s="45">
        <f t="shared" si="291"/>
        <v>2849407.4</v>
      </c>
      <c r="BJ237" s="45">
        <f t="shared" si="291"/>
        <v>43845724.289999999</v>
      </c>
      <c r="BK237" s="45">
        <f t="shared" si="291"/>
        <v>135770525.30000001</v>
      </c>
      <c r="BL237" s="45">
        <f t="shared" si="291"/>
        <v>2306065.86</v>
      </c>
      <c r="BM237" s="45">
        <f t="shared" si="291"/>
        <v>3082783.59</v>
      </c>
      <c r="BN237" s="45">
        <f t="shared" si="291"/>
        <v>27683084.069999997</v>
      </c>
      <c r="BO237" s="45">
        <f t="shared" si="291"/>
        <v>11857483.689999999</v>
      </c>
      <c r="BP237" s="45">
        <f t="shared" ref="BP237:EA237" si="292">+BP217+BP235</f>
        <v>2553224.42</v>
      </c>
      <c r="BQ237" s="45">
        <f t="shared" si="292"/>
        <v>45468075.219999999</v>
      </c>
      <c r="BR237" s="45">
        <f t="shared" si="292"/>
        <v>35042087.229999997</v>
      </c>
      <c r="BS237" s="45">
        <f t="shared" si="292"/>
        <v>8640491.4700000007</v>
      </c>
      <c r="BT237" s="45">
        <f t="shared" si="292"/>
        <v>3762120.5300000003</v>
      </c>
      <c r="BU237" s="45">
        <f t="shared" si="292"/>
        <v>4101766.75</v>
      </c>
      <c r="BV237" s="45">
        <f t="shared" si="292"/>
        <v>9675662.4100000001</v>
      </c>
      <c r="BW237" s="45">
        <f t="shared" si="292"/>
        <v>14205242.960000001</v>
      </c>
      <c r="BX237" s="45">
        <f t="shared" si="292"/>
        <v>1240615.1200000001</v>
      </c>
      <c r="BY237" s="45">
        <f t="shared" si="292"/>
        <v>4512774.5</v>
      </c>
      <c r="BZ237" s="45">
        <f t="shared" si="292"/>
        <v>2422313.38</v>
      </c>
      <c r="CA237" s="45">
        <f t="shared" si="292"/>
        <v>2537709.42</v>
      </c>
      <c r="CB237" s="45">
        <f t="shared" si="292"/>
        <v>620010788.03000009</v>
      </c>
      <c r="CC237" s="45">
        <f t="shared" si="292"/>
        <v>2088085.52</v>
      </c>
      <c r="CD237" s="45">
        <f t="shared" si="292"/>
        <v>1082150.19</v>
      </c>
      <c r="CE237" s="45">
        <f t="shared" si="292"/>
        <v>2128786.5299999998</v>
      </c>
      <c r="CF237" s="45">
        <f t="shared" si="292"/>
        <v>1572909.85</v>
      </c>
      <c r="CG237" s="45">
        <f t="shared" si="292"/>
        <v>2097601.86</v>
      </c>
      <c r="CH237" s="45">
        <f t="shared" si="292"/>
        <v>1785238.53</v>
      </c>
      <c r="CI237" s="45">
        <f t="shared" si="292"/>
        <v>5717958.3500000006</v>
      </c>
      <c r="CJ237" s="45">
        <f t="shared" si="292"/>
        <v>8839661.4000000004</v>
      </c>
      <c r="CK237" s="45">
        <f t="shared" si="292"/>
        <v>36956887.369999997</v>
      </c>
      <c r="CL237" s="45">
        <f t="shared" si="292"/>
        <v>10630559.789999999</v>
      </c>
      <c r="CM237" s="45">
        <f t="shared" si="292"/>
        <v>6511411.96</v>
      </c>
      <c r="CN237" s="45">
        <f t="shared" si="292"/>
        <v>209086072.68000001</v>
      </c>
      <c r="CO237" s="45">
        <f t="shared" si="292"/>
        <v>112773995.44</v>
      </c>
      <c r="CP237" s="45">
        <f t="shared" si="292"/>
        <v>8914854.7300000004</v>
      </c>
      <c r="CQ237" s="45">
        <f t="shared" si="292"/>
        <v>10199146.57</v>
      </c>
      <c r="CR237" s="45">
        <f t="shared" si="292"/>
        <v>2363202.2599999998</v>
      </c>
      <c r="CS237" s="45">
        <f t="shared" si="292"/>
        <v>3419057.57</v>
      </c>
      <c r="CT237" s="45">
        <f t="shared" si="292"/>
        <v>1371681.33</v>
      </c>
      <c r="CU237" s="45">
        <f t="shared" si="292"/>
        <v>3419887.45</v>
      </c>
      <c r="CV237" s="45">
        <f t="shared" si="292"/>
        <v>764190.33</v>
      </c>
      <c r="CW237" s="45">
        <f t="shared" si="292"/>
        <v>2129998.4300000002</v>
      </c>
      <c r="CX237" s="45">
        <f t="shared" si="292"/>
        <v>3972879.1999999997</v>
      </c>
      <c r="CY237" s="45">
        <f t="shared" si="292"/>
        <v>986666.84</v>
      </c>
      <c r="CZ237" s="45">
        <f t="shared" si="292"/>
        <v>16683491.77</v>
      </c>
      <c r="DA237" s="45">
        <f t="shared" si="292"/>
        <v>2377166.7599999998</v>
      </c>
      <c r="DB237" s="45">
        <f t="shared" si="292"/>
        <v>3180058.68</v>
      </c>
      <c r="DC237" s="45">
        <f t="shared" si="292"/>
        <v>2333589.1100000003</v>
      </c>
      <c r="DD237" s="45">
        <f t="shared" si="292"/>
        <v>1884038.45</v>
      </c>
      <c r="DE237" s="45">
        <f t="shared" si="292"/>
        <v>3825020.55</v>
      </c>
      <c r="DF237" s="45">
        <f t="shared" si="292"/>
        <v>161266402.19499996</v>
      </c>
      <c r="DG237" s="45">
        <f t="shared" si="292"/>
        <v>1323444.25</v>
      </c>
      <c r="DH237" s="45">
        <f t="shared" si="292"/>
        <v>16180926.060000001</v>
      </c>
      <c r="DI237" s="45">
        <f t="shared" si="292"/>
        <v>20455964.030000001</v>
      </c>
      <c r="DJ237" s="45">
        <f t="shared" si="292"/>
        <v>5906852.4500000002</v>
      </c>
      <c r="DK237" s="45">
        <f t="shared" si="292"/>
        <v>3655891.25</v>
      </c>
      <c r="DL237" s="45">
        <f t="shared" si="292"/>
        <v>46332588.68</v>
      </c>
      <c r="DM237" s="45">
        <f t="shared" si="292"/>
        <v>3214071.58</v>
      </c>
      <c r="DN237" s="45">
        <f t="shared" si="292"/>
        <v>11784547.299999999</v>
      </c>
      <c r="DO237" s="45">
        <f t="shared" si="292"/>
        <v>23385153.600000001</v>
      </c>
      <c r="DP237" s="45">
        <f t="shared" si="292"/>
        <v>2557372.34</v>
      </c>
      <c r="DQ237" s="45">
        <f t="shared" si="292"/>
        <v>4379634.21</v>
      </c>
      <c r="DR237" s="45">
        <f t="shared" si="292"/>
        <v>10768203.970000001</v>
      </c>
      <c r="DS237" s="45">
        <f t="shared" si="292"/>
        <v>6856351.7300000004</v>
      </c>
      <c r="DT237" s="45">
        <f t="shared" si="292"/>
        <v>2097985.1800000002</v>
      </c>
      <c r="DU237" s="45">
        <f t="shared" si="292"/>
        <v>3696095.15</v>
      </c>
      <c r="DV237" s="45">
        <f t="shared" si="292"/>
        <v>2599219.3199999998</v>
      </c>
      <c r="DW237" s="45">
        <f t="shared" si="292"/>
        <v>3392642.61</v>
      </c>
      <c r="DX237" s="45">
        <f t="shared" si="292"/>
        <v>2665938.7400000002</v>
      </c>
      <c r="DY237" s="45">
        <f t="shared" si="292"/>
        <v>3575070.17</v>
      </c>
      <c r="DZ237" s="45">
        <f t="shared" si="292"/>
        <v>8513234.3300000001</v>
      </c>
      <c r="EA237" s="45">
        <f t="shared" si="292"/>
        <v>4733322.5999999996</v>
      </c>
      <c r="EB237" s="45">
        <f t="shared" ref="EB237:FX237" si="293">+EB217+EB235</f>
        <v>4790717.46</v>
      </c>
      <c r="EC237" s="45">
        <f t="shared" si="293"/>
        <v>2911170.66</v>
      </c>
      <c r="ED237" s="45">
        <f t="shared" si="293"/>
        <v>16744272.93</v>
      </c>
      <c r="EE237" s="45">
        <f t="shared" si="293"/>
        <v>2518064.0499999998</v>
      </c>
      <c r="EF237" s="45">
        <f t="shared" si="293"/>
        <v>12251413.67</v>
      </c>
      <c r="EG237" s="45">
        <f t="shared" si="293"/>
        <v>2793880.31</v>
      </c>
      <c r="EH237" s="45">
        <f t="shared" si="293"/>
        <v>2494839.5499999998</v>
      </c>
      <c r="EI237" s="45">
        <f t="shared" si="293"/>
        <v>132643158.64</v>
      </c>
      <c r="EJ237" s="45">
        <f t="shared" si="293"/>
        <v>65812837.969999999</v>
      </c>
      <c r="EK237" s="45">
        <f t="shared" si="293"/>
        <v>5276205.7699999996</v>
      </c>
      <c r="EL237" s="45">
        <f t="shared" si="293"/>
        <v>3986881.35</v>
      </c>
      <c r="EM237" s="45">
        <f t="shared" si="293"/>
        <v>4454920.3600000003</v>
      </c>
      <c r="EN237" s="45">
        <f t="shared" si="293"/>
        <v>8747084.120000001</v>
      </c>
      <c r="EO237" s="45">
        <f t="shared" si="293"/>
        <v>3828308.9600000004</v>
      </c>
      <c r="EP237" s="45">
        <f t="shared" si="293"/>
        <v>3764448.75</v>
      </c>
      <c r="EQ237" s="45">
        <f t="shared" si="293"/>
        <v>18380570.010000002</v>
      </c>
      <c r="ER237" s="45">
        <f t="shared" si="293"/>
        <v>3834727.08</v>
      </c>
      <c r="ES237" s="45">
        <f t="shared" si="293"/>
        <v>1794849.1300000001</v>
      </c>
      <c r="ET237" s="45">
        <f t="shared" si="293"/>
        <v>2703144.92</v>
      </c>
      <c r="EU237" s="45">
        <f t="shared" si="293"/>
        <v>5562878.6500000004</v>
      </c>
      <c r="EV237" s="45">
        <f t="shared" si="293"/>
        <v>1091146.52</v>
      </c>
      <c r="EW237" s="45">
        <f t="shared" si="293"/>
        <v>8555524.5800000001</v>
      </c>
      <c r="EX237" s="45">
        <f t="shared" si="293"/>
        <v>3067278.2</v>
      </c>
      <c r="EY237" s="45">
        <f t="shared" si="293"/>
        <v>6943204.4199999999</v>
      </c>
      <c r="EZ237" s="45">
        <f t="shared" si="293"/>
        <v>1736862.41</v>
      </c>
      <c r="FA237" s="45">
        <f t="shared" si="293"/>
        <v>24935185.25</v>
      </c>
      <c r="FB237" s="45">
        <f t="shared" si="293"/>
        <v>3516995.91</v>
      </c>
      <c r="FC237" s="45">
        <f t="shared" si="293"/>
        <v>19081936.969999999</v>
      </c>
      <c r="FD237" s="45">
        <f t="shared" si="293"/>
        <v>3378260.6</v>
      </c>
      <c r="FE237" s="45">
        <f t="shared" si="293"/>
        <v>1615638.8399999999</v>
      </c>
      <c r="FF237" s="45">
        <f t="shared" si="293"/>
        <v>2443829.11</v>
      </c>
      <c r="FG237" s="45">
        <f t="shared" si="293"/>
        <v>1721359.79</v>
      </c>
      <c r="FH237" s="45">
        <f t="shared" si="293"/>
        <v>1329086.17</v>
      </c>
      <c r="FI237" s="45">
        <f t="shared" si="293"/>
        <v>14063296.859999999</v>
      </c>
      <c r="FJ237" s="45">
        <f t="shared" si="293"/>
        <v>13809144.119999999</v>
      </c>
      <c r="FK237" s="45">
        <f t="shared" si="293"/>
        <v>16633347.810000001</v>
      </c>
      <c r="FL237" s="45">
        <f t="shared" si="293"/>
        <v>34089514.170000002</v>
      </c>
      <c r="FM237" s="45">
        <f t="shared" si="293"/>
        <v>24776155.800000001</v>
      </c>
      <c r="FN237" s="45">
        <f t="shared" si="293"/>
        <v>152413191.33000001</v>
      </c>
      <c r="FO237" s="45">
        <f t="shared" si="293"/>
        <v>8652364.4299999997</v>
      </c>
      <c r="FP237" s="45">
        <f t="shared" si="293"/>
        <v>17985942.169999998</v>
      </c>
      <c r="FQ237" s="45">
        <f t="shared" si="293"/>
        <v>6618300.7199999997</v>
      </c>
      <c r="FR237" s="45">
        <f t="shared" si="293"/>
        <v>2100946.12</v>
      </c>
      <c r="FS237" s="45">
        <f t="shared" si="293"/>
        <v>2346698.6300000004</v>
      </c>
      <c r="FT237" s="46">
        <f t="shared" si="293"/>
        <v>1285106.83</v>
      </c>
      <c r="FU237" s="45">
        <f t="shared" si="293"/>
        <v>6774823.75</v>
      </c>
      <c r="FV237" s="45">
        <f t="shared" si="293"/>
        <v>5650199.6699999999</v>
      </c>
      <c r="FW237" s="45">
        <f t="shared" si="293"/>
        <v>2161969.6999999997</v>
      </c>
      <c r="FX237" s="45">
        <f t="shared" si="293"/>
        <v>1179469.33</v>
      </c>
      <c r="FY237" s="45"/>
      <c r="FZ237" s="45">
        <f>SUM(C237:FX237)</f>
        <v>6521891431.2600012</v>
      </c>
      <c r="GA237" s="45"/>
      <c r="GB237" s="45"/>
      <c r="GC237" s="45"/>
      <c r="GD237" s="45"/>
      <c r="GE237" s="5"/>
      <c r="GF237" s="5"/>
      <c r="GG237" s="5"/>
      <c r="GH237" s="5"/>
      <c r="GI237" s="5"/>
      <c r="GJ237" s="5"/>
      <c r="GK237" s="5"/>
      <c r="GL237" s="5"/>
      <c r="GM237" s="5"/>
    </row>
    <row r="238" spans="1:195" x14ac:dyDescent="0.2">
      <c r="A238" s="3" t="s">
        <v>578</v>
      </c>
      <c r="B238" s="2" t="s">
        <v>579</v>
      </c>
      <c r="C238" s="45">
        <f t="shared" ref="C238:BN238" si="294">C233</f>
        <v>0</v>
      </c>
      <c r="D238" s="45">
        <f t="shared" si="294"/>
        <v>600803.37</v>
      </c>
      <c r="E238" s="45">
        <f t="shared" si="294"/>
        <v>0</v>
      </c>
      <c r="F238" s="45">
        <f t="shared" si="294"/>
        <v>463816.38</v>
      </c>
      <c r="G238" s="45">
        <f t="shared" si="294"/>
        <v>74319.38</v>
      </c>
      <c r="H238" s="45">
        <f t="shared" si="294"/>
        <v>0</v>
      </c>
      <c r="I238" s="45">
        <f t="shared" si="294"/>
        <v>0</v>
      </c>
      <c r="J238" s="45">
        <f t="shared" si="294"/>
        <v>0</v>
      </c>
      <c r="K238" s="45">
        <f t="shared" si="294"/>
        <v>0</v>
      </c>
      <c r="L238" s="45">
        <f t="shared" si="294"/>
        <v>41117.42</v>
      </c>
      <c r="M238" s="45">
        <f t="shared" si="294"/>
        <v>21359.919999999998</v>
      </c>
      <c r="N238" s="45">
        <f t="shared" si="294"/>
        <v>175150.68</v>
      </c>
      <c r="O238" s="45">
        <f t="shared" si="294"/>
        <v>0</v>
      </c>
      <c r="P238" s="45">
        <f t="shared" si="294"/>
        <v>5250.06</v>
      </c>
      <c r="Q238" s="45">
        <f t="shared" si="294"/>
        <v>0</v>
      </c>
      <c r="R238" s="45">
        <f t="shared" si="294"/>
        <v>0</v>
      </c>
      <c r="S238" s="45">
        <f t="shared" si="294"/>
        <v>0</v>
      </c>
      <c r="T238" s="45">
        <f t="shared" si="294"/>
        <v>16013.28</v>
      </c>
      <c r="U238" s="45">
        <f t="shared" si="294"/>
        <v>6595.59</v>
      </c>
      <c r="V238" s="45">
        <f t="shared" si="294"/>
        <v>16035.1</v>
      </c>
      <c r="W238" s="46">
        <f t="shared" si="294"/>
        <v>213153.34</v>
      </c>
      <c r="X238" s="45">
        <f t="shared" si="294"/>
        <v>5616.74</v>
      </c>
      <c r="Y238" s="45">
        <f t="shared" si="294"/>
        <v>0</v>
      </c>
      <c r="Z238" s="45">
        <f t="shared" si="294"/>
        <v>42500.76</v>
      </c>
      <c r="AA238" s="45">
        <f t="shared" si="294"/>
        <v>942236.87</v>
      </c>
      <c r="AB238" s="45">
        <f t="shared" si="294"/>
        <v>315156.07</v>
      </c>
      <c r="AC238" s="45">
        <f t="shared" si="294"/>
        <v>1326.03</v>
      </c>
      <c r="AD238" s="45">
        <f t="shared" si="294"/>
        <v>2227.71</v>
      </c>
      <c r="AE238" s="45">
        <f t="shared" si="294"/>
        <v>12367.48</v>
      </c>
      <c r="AF238" s="45">
        <f t="shared" si="294"/>
        <v>34134.239999999998</v>
      </c>
      <c r="AG238" s="45">
        <f t="shared" si="294"/>
        <v>45743.49</v>
      </c>
      <c r="AH238" s="45">
        <f t="shared" si="294"/>
        <v>0</v>
      </c>
      <c r="AI238" s="45">
        <f t="shared" si="294"/>
        <v>0</v>
      </c>
      <c r="AJ238" s="45">
        <f t="shared" si="294"/>
        <v>67176.69</v>
      </c>
      <c r="AK238" s="45">
        <f t="shared" si="294"/>
        <v>7279.86</v>
      </c>
      <c r="AL238" s="45">
        <f t="shared" si="294"/>
        <v>0</v>
      </c>
      <c r="AM238" s="45">
        <f t="shared" si="294"/>
        <v>1978.26</v>
      </c>
      <c r="AN238" s="45">
        <f t="shared" si="294"/>
        <v>98132.38</v>
      </c>
      <c r="AO238" s="45">
        <f t="shared" si="294"/>
        <v>97778.32</v>
      </c>
      <c r="AP238" s="45">
        <f t="shared" si="294"/>
        <v>0</v>
      </c>
      <c r="AQ238" s="45">
        <f t="shared" si="294"/>
        <v>0</v>
      </c>
      <c r="AR238" s="45">
        <f t="shared" si="294"/>
        <v>449645.25</v>
      </c>
      <c r="AS238" s="45">
        <f t="shared" si="294"/>
        <v>0</v>
      </c>
      <c r="AT238" s="45">
        <f t="shared" si="294"/>
        <v>21424.99</v>
      </c>
      <c r="AU238" s="45">
        <f t="shared" si="294"/>
        <v>69141.820000000007</v>
      </c>
      <c r="AV238" s="45">
        <f t="shared" si="294"/>
        <v>34001.440000000002</v>
      </c>
      <c r="AW238" s="45">
        <f t="shared" si="294"/>
        <v>40885.99</v>
      </c>
      <c r="AX238" s="45">
        <f t="shared" si="294"/>
        <v>0</v>
      </c>
      <c r="AY238" s="45">
        <f t="shared" si="294"/>
        <v>0</v>
      </c>
      <c r="AZ238" s="45">
        <f t="shared" si="294"/>
        <v>331206.62</v>
      </c>
      <c r="BA238" s="45">
        <f t="shared" si="294"/>
        <v>0</v>
      </c>
      <c r="BB238" s="45">
        <f t="shared" si="294"/>
        <v>20613.29</v>
      </c>
      <c r="BC238" s="45">
        <f t="shared" si="294"/>
        <v>500994.45</v>
      </c>
      <c r="BD238" s="45">
        <f t="shared" si="294"/>
        <v>53687.23</v>
      </c>
      <c r="BE238" s="45">
        <f t="shared" si="294"/>
        <v>20432.93</v>
      </c>
      <c r="BF238" s="45">
        <f t="shared" si="294"/>
        <v>0</v>
      </c>
      <c r="BG238" s="45">
        <f t="shared" si="294"/>
        <v>24540.58</v>
      </c>
      <c r="BH238" s="45">
        <f t="shared" si="294"/>
        <v>20239.939999999999</v>
      </c>
      <c r="BI238" s="45">
        <f t="shared" si="294"/>
        <v>1618.87</v>
      </c>
      <c r="BJ238" s="45">
        <f t="shared" si="294"/>
        <v>4107.76</v>
      </c>
      <c r="BK238" s="45">
        <f t="shared" si="294"/>
        <v>460062.37</v>
      </c>
      <c r="BL238" s="45">
        <f t="shared" si="294"/>
        <v>68064.05</v>
      </c>
      <c r="BM238" s="45">
        <f t="shared" si="294"/>
        <v>64294.97</v>
      </c>
      <c r="BN238" s="45">
        <f t="shared" si="294"/>
        <v>0</v>
      </c>
      <c r="BO238" s="45">
        <f t="shared" ref="BO238:DZ238" si="295">BO233</f>
        <v>52359.88</v>
      </c>
      <c r="BP238" s="45">
        <f t="shared" si="295"/>
        <v>8919.8799999999992</v>
      </c>
      <c r="BQ238" s="45">
        <f t="shared" si="295"/>
        <v>0</v>
      </c>
      <c r="BR238" s="45">
        <f t="shared" si="295"/>
        <v>162226.84</v>
      </c>
      <c r="BS238" s="45">
        <f t="shared" si="295"/>
        <v>21234.11</v>
      </c>
      <c r="BT238" s="45">
        <f t="shared" si="295"/>
        <v>0</v>
      </c>
      <c r="BU238" s="45">
        <f t="shared" si="295"/>
        <v>0</v>
      </c>
      <c r="BV238" s="45">
        <f t="shared" si="295"/>
        <v>76092.58</v>
      </c>
      <c r="BW238" s="45">
        <f t="shared" si="295"/>
        <v>0</v>
      </c>
      <c r="BX238" s="45">
        <f t="shared" si="295"/>
        <v>10319.27</v>
      </c>
      <c r="BY238" s="45">
        <f t="shared" si="295"/>
        <v>1181.77</v>
      </c>
      <c r="BZ238" s="45">
        <f t="shared" si="295"/>
        <v>74304.649999999994</v>
      </c>
      <c r="CA238" s="45">
        <f t="shared" si="295"/>
        <v>0</v>
      </c>
      <c r="CB238" s="45">
        <f t="shared" si="295"/>
        <v>0</v>
      </c>
      <c r="CC238" s="45">
        <f t="shared" si="295"/>
        <v>34852.79</v>
      </c>
      <c r="CD238" s="45">
        <f t="shared" si="295"/>
        <v>4734.6000000000004</v>
      </c>
      <c r="CE238" s="45">
        <f t="shared" si="295"/>
        <v>0</v>
      </c>
      <c r="CF238" s="45">
        <f t="shared" si="295"/>
        <v>10112.459999999999</v>
      </c>
      <c r="CG238" s="45">
        <f t="shared" si="295"/>
        <v>17798.7</v>
      </c>
      <c r="CH238" s="45">
        <f t="shared" si="295"/>
        <v>0</v>
      </c>
      <c r="CI238" s="45">
        <f t="shared" si="295"/>
        <v>0</v>
      </c>
      <c r="CJ238" s="45">
        <f t="shared" si="295"/>
        <v>5061.49</v>
      </c>
      <c r="CK238" s="45">
        <f t="shared" si="295"/>
        <v>88665.71</v>
      </c>
      <c r="CL238" s="45">
        <f t="shared" si="295"/>
        <v>0</v>
      </c>
      <c r="CM238" s="45">
        <f t="shared" si="295"/>
        <v>0</v>
      </c>
      <c r="CN238" s="45">
        <f t="shared" si="295"/>
        <v>61627.69</v>
      </c>
      <c r="CO238" s="45">
        <f t="shared" si="295"/>
        <v>0</v>
      </c>
      <c r="CP238" s="45">
        <f t="shared" si="295"/>
        <v>62266.87</v>
      </c>
      <c r="CQ238" s="45">
        <f t="shared" si="295"/>
        <v>64244.06</v>
      </c>
      <c r="CR238" s="45">
        <f t="shared" si="295"/>
        <v>30118.67</v>
      </c>
      <c r="CS238" s="45">
        <f t="shared" si="295"/>
        <v>7392.62</v>
      </c>
      <c r="CT238" s="45">
        <f t="shared" si="295"/>
        <v>0</v>
      </c>
      <c r="CU238" s="45">
        <f t="shared" si="295"/>
        <v>4829.6400000000003</v>
      </c>
      <c r="CV238" s="45">
        <f t="shared" si="295"/>
        <v>2254.4899999999998</v>
      </c>
      <c r="CW238" s="45">
        <f t="shared" si="295"/>
        <v>17066.14</v>
      </c>
      <c r="CX238" s="45">
        <f t="shared" si="295"/>
        <v>0</v>
      </c>
      <c r="CY238" s="45">
        <f t="shared" si="295"/>
        <v>88280.66</v>
      </c>
      <c r="CZ238" s="45">
        <f t="shared" si="295"/>
        <v>67128.66</v>
      </c>
      <c r="DA238" s="45">
        <f t="shared" si="295"/>
        <v>13576.15</v>
      </c>
      <c r="DB238" s="45">
        <f t="shared" si="295"/>
        <v>0</v>
      </c>
      <c r="DC238" s="45">
        <f t="shared" si="295"/>
        <v>0</v>
      </c>
      <c r="DD238" s="45">
        <f t="shared" si="295"/>
        <v>0</v>
      </c>
      <c r="DE238" s="45">
        <f t="shared" si="295"/>
        <v>47031.56</v>
      </c>
      <c r="DF238" s="45">
        <f t="shared" si="295"/>
        <v>0</v>
      </c>
      <c r="DG238" s="45">
        <f t="shared" si="295"/>
        <v>24061</v>
      </c>
      <c r="DH238" s="45">
        <f t="shared" si="295"/>
        <v>0</v>
      </c>
      <c r="DI238" s="45">
        <f t="shared" si="295"/>
        <v>155210.45000000001</v>
      </c>
      <c r="DJ238" s="45">
        <f t="shared" si="295"/>
        <v>627.51</v>
      </c>
      <c r="DK238" s="45">
        <f t="shared" si="295"/>
        <v>0</v>
      </c>
      <c r="DL238" s="45">
        <f t="shared" si="295"/>
        <v>0</v>
      </c>
      <c r="DM238" s="45">
        <f t="shared" si="295"/>
        <v>74623.95</v>
      </c>
      <c r="DN238" s="45">
        <f t="shared" si="295"/>
        <v>0</v>
      </c>
      <c r="DO238" s="45">
        <f t="shared" si="295"/>
        <v>136087.78</v>
      </c>
      <c r="DP238" s="45">
        <f t="shared" si="295"/>
        <v>0</v>
      </c>
      <c r="DQ238" s="45">
        <f t="shared" si="295"/>
        <v>0</v>
      </c>
      <c r="DR238" s="45">
        <f t="shared" si="295"/>
        <v>17992.29</v>
      </c>
      <c r="DS238" s="45">
        <f t="shared" si="295"/>
        <v>66846.39</v>
      </c>
      <c r="DT238" s="45">
        <f t="shared" si="295"/>
        <v>37989.51</v>
      </c>
      <c r="DU238" s="45">
        <f t="shared" si="295"/>
        <v>0</v>
      </c>
      <c r="DV238" s="45">
        <f t="shared" si="295"/>
        <v>0</v>
      </c>
      <c r="DW238" s="45">
        <f t="shared" si="295"/>
        <v>19859.009999999998</v>
      </c>
      <c r="DX238" s="45">
        <f t="shared" si="295"/>
        <v>30762.63</v>
      </c>
      <c r="DY238" s="45">
        <f t="shared" si="295"/>
        <v>4040.01</v>
      </c>
      <c r="DZ238" s="45">
        <f t="shared" si="295"/>
        <v>0</v>
      </c>
      <c r="EA238" s="45">
        <f t="shared" ref="EA238:FU238" si="296">EA233</f>
        <v>25951.49</v>
      </c>
      <c r="EB238" s="45">
        <f t="shared" si="296"/>
        <v>0</v>
      </c>
      <c r="EC238" s="45">
        <f t="shared" si="296"/>
        <v>1458.01</v>
      </c>
      <c r="ED238" s="45">
        <f t="shared" si="296"/>
        <v>0</v>
      </c>
      <c r="EE238" s="45">
        <f t="shared" si="296"/>
        <v>5782.09</v>
      </c>
      <c r="EF238" s="45">
        <f t="shared" si="296"/>
        <v>3829.58</v>
      </c>
      <c r="EG238" s="45">
        <f t="shared" si="296"/>
        <v>0</v>
      </c>
      <c r="EH238" s="45">
        <f t="shared" si="296"/>
        <v>20715.2</v>
      </c>
      <c r="EI238" s="45">
        <f t="shared" si="296"/>
        <v>0</v>
      </c>
      <c r="EJ238" s="45">
        <f t="shared" si="296"/>
        <v>2578.81</v>
      </c>
      <c r="EK238" s="45">
        <f t="shared" si="296"/>
        <v>8308.6200000000008</v>
      </c>
      <c r="EL238" s="45">
        <f t="shared" si="296"/>
        <v>932.59</v>
      </c>
      <c r="EM238" s="45">
        <f t="shared" si="296"/>
        <v>46335.07</v>
      </c>
      <c r="EN238" s="45">
        <f t="shared" si="296"/>
        <v>0</v>
      </c>
      <c r="EO238" s="45">
        <f t="shared" si="296"/>
        <v>0</v>
      </c>
      <c r="EP238" s="45">
        <f t="shared" si="296"/>
        <v>53659.19</v>
      </c>
      <c r="EQ238" s="45">
        <f t="shared" si="296"/>
        <v>0</v>
      </c>
      <c r="ER238" s="45">
        <f t="shared" si="296"/>
        <v>7571.93</v>
      </c>
      <c r="ES238" s="45">
        <f t="shared" si="296"/>
        <v>0</v>
      </c>
      <c r="ET238" s="45">
        <f t="shared" si="296"/>
        <v>32090.58</v>
      </c>
      <c r="EU238" s="45">
        <f t="shared" si="296"/>
        <v>57593.64</v>
      </c>
      <c r="EV238" s="45">
        <f t="shared" si="296"/>
        <v>0</v>
      </c>
      <c r="EW238" s="45">
        <f t="shared" si="296"/>
        <v>0</v>
      </c>
      <c r="EX238" s="45">
        <f t="shared" si="296"/>
        <v>23108.79</v>
      </c>
      <c r="EY238" s="45">
        <f t="shared" si="296"/>
        <v>24431.62</v>
      </c>
      <c r="EZ238" s="45">
        <f t="shared" si="296"/>
        <v>0</v>
      </c>
      <c r="FA238" s="45">
        <f t="shared" si="296"/>
        <v>63621.05</v>
      </c>
      <c r="FB238" s="45">
        <f t="shared" si="296"/>
        <v>99440.57</v>
      </c>
      <c r="FC238" s="45">
        <f t="shared" si="296"/>
        <v>76467.13</v>
      </c>
      <c r="FD238" s="45">
        <f t="shared" si="296"/>
        <v>52300.53</v>
      </c>
      <c r="FE238" s="45">
        <f t="shared" si="296"/>
        <v>0</v>
      </c>
      <c r="FF238" s="45">
        <f t="shared" si="296"/>
        <v>0</v>
      </c>
      <c r="FG238" s="45">
        <f t="shared" si="296"/>
        <v>2991.63</v>
      </c>
      <c r="FH238" s="45">
        <f t="shared" si="296"/>
        <v>0</v>
      </c>
      <c r="FI238" s="45">
        <f t="shared" si="296"/>
        <v>0</v>
      </c>
      <c r="FJ238" s="45">
        <f t="shared" si="296"/>
        <v>0</v>
      </c>
      <c r="FK238" s="45">
        <f t="shared" si="296"/>
        <v>0</v>
      </c>
      <c r="FL238" s="45">
        <f t="shared" si="296"/>
        <v>3556.75</v>
      </c>
      <c r="FM238" s="45">
        <f t="shared" si="296"/>
        <v>16091.36</v>
      </c>
      <c r="FN238" s="45">
        <f t="shared" si="296"/>
        <v>1441934.59</v>
      </c>
      <c r="FO238" s="45">
        <f t="shared" si="296"/>
        <v>70886.289999999994</v>
      </c>
      <c r="FP238" s="45">
        <f t="shared" si="296"/>
        <v>0</v>
      </c>
      <c r="FQ238" s="45">
        <f t="shared" si="296"/>
        <v>33246.480000000003</v>
      </c>
      <c r="FR238" s="45">
        <f t="shared" si="296"/>
        <v>0</v>
      </c>
      <c r="FS238" s="45">
        <f t="shared" si="296"/>
        <v>0</v>
      </c>
      <c r="FT238" s="46">
        <f t="shared" si="296"/>
        <v>29589.3</v>
      </c>
      <c r="FU238" s="45">
        <f t="shared" si="296"/>
        <v>0</v>
      </c>
      <c r="FV238" s="45">
        <f>FV233</f>
        <v>22133.46</v>
      </c>
      <c r="FW238" s="45">
        <f>FW233</f>
        <v>0</v>
      </c>
      <c r="FX238" s="45">
        <f>FX233</f>
        <v>1023.35</v>
      </c>
      <c r="FY238" s="119"/>
      <c r="FZ238" s="45">
        <f>SUM(C238:FX238)</f>
        <v>9321644.1400000006</v>
      </c>
      <c r="GA238" s="45"/>
      <c r="GB238" s="45"/>
      <c r="GC238" s="45"/>
      <c r="GD238" s="45"/>
      <c r="GE238" s="5"/>
      <c r="GF238" s="5"/>
      <c r="GG238" s="5"/>
      <c r="GH238" s="5"/>
      <c r="GI238" s="5"/>
      <c r="GJ238" s="5"/>
      <c r="GK238" s="5"/>
      <c r="GL238" s="5"/>
      <c r="GM238" s="5"/>
    </row>
    <row r="239" spans="1:195" x14ac:dyDescent="0.2">
      <c r="A239" s="3" t="s">
        <v>580</v>
      </c>
      <c r="B239" s="2" t="s">
        <v>581</v>
      </c>
      <c r="C239" s="45">
        <f>C237+C238</f>
        <v>65213811.119999997</v>
      </c>
      <c r="D239" s="45">
        <f t="shared" ref="D239:BO239" si="297">D237+D238</f>
        <v>324390661.34000003</v>
      </c>
      <c r="E239" s="45">
        <f t="shared" si="297"/>
        <v>64263918.5</v>
      </c>
      <c r="F239" s="45">
        <f t="shared" si="297"/>
        <v>126050624.52</v>
      </c>
      <c r="G239" s="45">
        <f t="shared" si="297"/>
        <v>8215004.7599999998</v>
      </c>
      <c r="H239" s="45">
        <f t="shared" si="297"/>
        <v>7994242.0199999996</v>
      </c>
      <c r="I239" s="45">
        <f t="shared" si="297"/>
        <v>83871620.620000005</v>
      </c>
      <c r="J239" s="45">
        <f t="shared" si="297"/>
        <v>16046083.129999999</v>
      </c>
      <c r="K239" s="45">
        <f t="shared" si="297"/>
        <v>3160881.3</v>
      </c>
      <c r="L239" s="45">
        <f t="shared" si="297"/>
        <v>22222753.520000003</v>
      </c>
      <c r="M239" s="45">
        <f t="shared" si="297"/>
        <v>13486545.800000001</v>
      </c>
      <c r="N239" s="45">
        <f t="shared" si="297"/>
        <v>398364715.59000003</v>
      </c>
      <c r="O239" s="45">
        <f t="shared" si="297"/>
        <v>112465258.19999999</v>
      </c>
      <c r="P239" s="45">
        <f t="shared" si="297"/>
        <v>2335216.67</v>
      </c>
      <c r="Q239" s="45">
        <f t="shared" si="297"/>
        <v>312638191.57999998</v>
      </c>
      <c r="R239" s="45">
        <f t="shared" si="297"/>
        <v>4961926.1400000006</v>
      </c>
      <c r="S239" s="45">
        <f t="shared" si="297"/>
        <v>11201557.359999999</v>
      </c>
      <c r="T239" s="45">
        <f t="shared" si="297"/>
        <v>1913910.29</v>
      </c>
      <c r="U239" s="45">
        <f t="shared" si="297"/>
        <v>885238.32</v>
      </c>
      <c r="V239" s="45">
        <f t="shared" si="297"/>
        <v>2838146.66</v>
      </c>
      <c r="W239" s="46">
        <f t="shared" si="297"/>
        <v>1371155.7100000002</v>
      </c>
      <c r="X239" s="45">
        <f t="shared" si="297"/>
        <v>787510.37</v>
      </c>
      <c r="Y239" s="45">
        <f t="shared" si="297"/>
        <v>4228220.05</v>
      </c>
      <c r="Z239" s="45">
        <f t="shared" si="297"/>
        <v>2751874.7399999998</v>
      </c>
      <c r="AA239" s="45">
        <f t="shared" si="297"/>
        <v>216382104.34999999</v>
      </c>
      <c r="AB239" s="45">
        <f t="shared" si="297"/>
        <v>224570306.78</v>
      </c>
      <c r="AC239" s="45">
        <f t="shared" si="297"/>
        <v>7393346.5499999998</v>
      </c>
      <c r="AD239" s="45">
        <f t="shared" si="297"/>
        <v>8590748.1300000008</v>
      </c>
      <c r="AE239" s="45">
        <f t="shared" si="297"/>
        <v>1556846.66</v>
      </c>
      <c r="AF239" s="45">
        <f t="shared" si="297"/>
        <v>2256563.5100000002</v>
      </c>
      <c r="AG239" s="45">
        <f t="shared" si="297"/>
        <v>7313622.7999999998</v>
      </c>
      <c r="AH239" s="45">
        <f t="shared" si="297"/>
        <v>7923034.8300000001</v>
      </c>
      <c r="AI239" s="45">
        <f t="shared" si="297"/>
        <v>3477302.81</v>
      </c>
      <c r="AJ239" s="45">
        <f t="shared" si="297"/>
        <v>2737623.1999999997</v>
      </c>
      <c r="AK239" s="45">
        <f t="shared" si="297"/>
        <v>2625749.73</v>
      </c>
      <c r="AL239" s="45">
        <f t="shared" si="297"/>
        <v>2936205.04</v>
      </c>
      <c r="AM239" s="45">
        <f t="shared" si="297"/>
        <v>4038140.46</v>
      </c>
      <c r="AN239" s="45">
        <f t="shared" si="297"/>
        <v>3736937.57</v>
      </c>
      <c r="AO239" s="45">
        <f t="shared" si="297"/>
        <v>37190897.649999999</v>
      </c>
      <c r="AP239" s="45">
        <f t="shared" si="297"/>
        <v>667742576.75</v>
      </c>
      <c r="AQ239" s="45">
        <f t="shared" si="297"/>
        <v>2950065.12</v>
      </c>
      <c r="AR239" s="45">
        <f t="shared" si="297"/>
        <v>473461790.69999999</v>
      </c>
      <c r="AS239" s="45">
        <f t="shared" si="297"/>
        <v>52722372.159999996</v>
      </c>
      <c r="AT239" s="45">
        <f t="shared" si="297"/>
        <v>19231798.689999998</v>
      </c>
      <c r="AU239" s="45">
        <f t="shared" si="297"/>
        <v>3540534.8499999996</v>
      </c>
      <c r="AV239" s="45">
        <f t="shared" si="297"/>
        <v>3242282.14</v>
      </c>
      <c r="AW239" s="45">
        <f t="shared" si="297"/>
        <v>2587955.2600000002</v>
      </c>
      <c r="AX239" s="45">
        <f t="shared" si="297"/>
        <v>832530.67999999993</v>
      </c>
      <c r="AY239" s="45">
        <f t="shared" si="297"/>
        <v>4872936.6300000008</v>
      </c>
      <c r="AZ239" s="45">
        <f t="shared" si="297"/>
        <v>86474256.969999999</v>
      </c>
      <c r="BA239" s="45">
        <f t="shared" si="297"/>
        <v>64897431.25999999</v>
      </c>
      <c r="BB239" s="45">
        <f t="shared" si="297"/>
        <v>56481759.560000002</v>
      </c>
      <c r="BC239" s="45">
        <f t="shared" si="297"/>
        <v>234144454.31</v>
      </c>
      <c r="BD239" s="45">
        <f t="shared" si="297"/>
        <v>36122029.5</v>
      </c>
      <c r="BE239" s="45">
        <f t="shared" si="297"/>
        <v>11316760.779999999</v>
      </c>
      <c r="BF239" s="45">
        <f t="shared" si="297"/>
        <v>173243531.88499999</v>
      </c>
      <c r="BG239" s="45">
        <f t="shared" si="297"/>
        <v>7849368.04</v>
      </c>
      <c r="BH239" s="45">
        <f t="shared" si="297"/>
        <v>5426320.1100000003</v>
      </c>
      <c r="BI239" s="45">
        <f t="shared" si="297"/>
        <v>2851026.27</v>
      </c>
      <c r="BJ239" s="45">
        <f t="shared" si="297"/>
        <v>43849832.049999997</v>
      </c>
      <c r="BK239" s="45">
        <f t="shared" si="297"/>
        <v>136230587.67000002</v>
      </c>
      <c r="BL239" s="45">
        <f t="shared" si="297"/>
        <v>2374129.9099999997</v>
      </c>
      <c r="BM239" s="45">
        <f t="shared" si="297"/>
        <v>3147078.56</v>
      </c>
      <c r="BN239" s="45">
        <f t="shared" si="297"/>
        <v>27683084.069999997</v>
      </c>
      <c r="BO239" s="45">
        <f t="shared" si="297"/>
        <v>11909843.57</v>
      </c>
      <c r="BP239" s="45">
        <f t="shared" ref="BP239:EA239" si="298">BP237+BP238</f>
        <v>2562144.2999999998</v>
      </c>
      <c r="BQ239" s="45">
        <f t="shared" si="298"/>
        <v>45468075.219999999</v>
      </c>
      <c r="BR239" s="45">
        <f t="shared" si="298"/>
        <v>35204314.07</v>
      </c>
      <c r="BS239" s="45">
        <f t="shared" si="298"/>
        <v>8661725.5800000001</v>
      </c>
      <c r="BT239" s="45">
        <f t="shared" si="298"/>
        <v>3762120.5300000003</v>
      </c>
      <c r="BU239" s="45">
        <f t="shared" si="298"/>
        <v>4101766.75</v>
      </c>
      <c r="BV239" s="45">
        <f t="shared" si="298"/>
        <v>9751754.9900000002</v>
      </c>
      <c r="BW239" s="45">
        <f t="shared" si="298"/>
        <v>14205242.960000001</v>
      </c>
      <c r="BX239" s="45">
        <f t="shared" si="298"/>
        <v>1250934.3900000001</v>
      </c>
      <c r="BY239" s="45">
        <f t="shared" si="298"/>
        <v>4513956.2699999996</v>
      </c>
      <c r="BZ239" s="45">
        <f t="shared" si="298"/>
        <v>2496618.0299999998</v>
      </c>
      <c r="CA239" s="45">
        <f t="shared" si="298"/>
        <v>2537709.42</v>
      </c>
      <c r="CB239" s="45">
        <f t="shared" si="298"/>
        <v>620010788.03000009</v>
      </c>
      <c r="CC239" s="45">
        <f t="shared" si="298"/>
        <v>2122938.31</v>
      </c>
      <c r="CD239" s="45">
        <f t="shared" si="298"/>
        <v>1086884.79</v>
      </c>
      <c r="CE239" s="45">
        <f t="shared" si="298"/>
        <v>2128786.5299999998</v>
      </c>
      <c r="CF239" s="45">
        <f t="shared" si="298"/>
        <v>1583022.31</v>
      </c>
      <c r="CG239" s="45">
        <f t="shared" si="298"/>
        <v>2115400.56</v>
      </c>
      <c r="CH239" s="45">
        <f t="shared" si="298"/>
        <v>1785238.53</v>
      </c>
      <c r="CI239" s="45">
        <f t="shared" si="298"/>
        <v>5717958.3500000006</v>
      </c>
      <c r="CJ239" s="45">
        <f t="shared" si="298"/>
        <v>8844722.8900000006</v>
      </c>
      <c r="CK239" s="45">
        <f t="shared" si="298"/>
        <v>37045553.079999998</v>
      </c>
      <c r="CL239" s="45">
        <f t="shared" si="298"/>
        <v>10630559.789999999</v>
      </c>
      <c r="CM239" s="45">
        <f t="shared" si="298"/>
        <v>6511411.96</v>
      </c>
      <c r="CN239" s="45">
        <f t="shared" si="298"/>
        <v>209147700.37</v>
      </c>
      <c r="CO239" s="45">
        <f t="shared" si="298"/>
        <v>112773995.44</v>
      </c>
      <c r="CP239" s="45">
        <f t="shared" si="298"/>
        <v>8977121.5999999996</v>
      </c>
      <c r="CQ239" s="45">
        <f t="shared" si="298"/>
        <v>10263390.630000001</v>
      </c>
      <c r="CR239" s="45">
        <f t="shared" si="298"/>
        <v>2393320.9299999997</v>
      </c>
      <c r="CS239" s="45">
        <f t="shared" si="298"/>
        <v>3426450.19</v>
      </c>
      <c r="CT239" s="45">
        <f t="shared" si="298"/>
        <v>1371681.33</v>
      </c>
      <c r="CU239" s="45">
        <f t="shared" si="298"/>
        <v>3424717.0900000003</v>
      </c>
      <c r="CV239" s="45">
        <f t="shared" si="298"/>
        <v>766444.82</v>
      </c>
      <c r="CW239" s="45">
        <f t="shared" si="298"/>
        <v>2147064.5700000003</v>
      </c>
      <c r="CX239" s="45">
        <f t="shared" si="298"/>
        <v>3972879.1999999997</v>
      </c>
      <c r="CY239" s="45">
        <f t="shared" si="298"/>
        <v>1074947.5</v>
      </c>
      <c r="CZ239" s="45">
        <f t="shared" si="298"/>
        <v>16750620.43</v>
      </c>
      <c r="DA239" s="45">
        <f t="shared" si="298"/>
        <v>2390742.9099999997</v>
      </c>
      <c r="DB239" s="45">
        <f t="shared" si="298"/>
        <v>3180058.68</v>
      </c>
      <c r="DC239" s="45">
        <f t="shared" si="298"/>
        <v>2333589.1100000003</v>
      </c>
      <c r="DD239" s="45">
        <f t="shared" si="298"/>
        <v>1884038.45</v>
      </c>
      <c r="DE239" s="45">
        <f t="shared" si="298"/>
        <v>3872052.11</v>
      </c>
      <c r="DF239" s="45">
        <f t="shared" si="298"/>
        <v>161266402.19499996</v>
      </c>
      <c r="DG239" s="45">
        <f t="shared" si="298"/>
        <v>1347505.25</v>
      </c>
      <c r="DH239" s="45">
        <f t="shared" si="298"/>
        <v>16180926.060000001</v>
      </c>
      <c r="DI239" s="45">
        <f t="shared" si="298"/>
        <v>20611174.48</v>
      </c>
      <c r="DJ239" s="45">
        <f t="shared" si="298"/>
        <v>5907479.96</v>
      </c>
      <c r="DK239" s="45">
        <f t="shared" si="298"/>
        <v>3655891.25</v>
      </c>
      <c r="DL239" s="45">
        <f t="shared" si="298"/>
        <v>46332588.68</v>
      </c>
      <c r="DM239" s="45">
        <f t="shared" si="298"/>
        <v>3288695.5300000003</v>
      </c>
      <c r="DN239" s="45">
        <f t="shared" si="298"/>
        <v>11784547.299999999</v>
      </c>
      <c r="DO239" s="45">
        <f t="shared" si="298"/>
        <v>23521241.380000003</v>
      </c>
      <c r="DP239" s="45">
        <f t="shared" si="298"/>
        <v>2557372.34</v>
      </c>
      <c r="DQ239" s="45">
        <f t="shared" si="298"/>
        <v>4379634.21</v>
      </c>
      <c r="DR239" s="45">
        <f t="shared" si="298"/>
        <v>10786196.26</v>
      </c>
      <c r="DS239" s="45">
        <f t="shared" si="298"/>
        <v>6923198.1200000001</v>
      </c>
      <c r="DT239" s="45">
        <f t="shared" si="298"/>
        <v>2135974.69</v>
      </c>
      <c r="DU239" s="45">
        <f t="shared" si="298"/>
        <v>3696095.15</v>
      </c>
      <c r="DV239" s="45">
        <f t="shared" si="298"/>
        <v>2599219.3199999998</v>
      </c>
      <c r="DW239" s="45">
        <f t="shared" si="298"/>
        <v>3412501.6199999996</v>
      </c>
      <c r="DX239" s="45">
        <f t="shared" si="298"/>
        <v>2696701.37</v>
      </c>
      <c r="DY239" s="45">
        <f t="shared" si="298"/>
        <v>3579110.1799999997</v>
      </c>
      <c r="DZ239" s="45">
        <f t="shared" si="298"/>
        <v>8513234.3300000001</v>
      </c>
      <c r="EA239" s="45">
        <f t="shared" si="298"/>
        <v>4759274.09</v>
      </c>
      <c r="EB239" s="45">
        <f t="shared" ref="EB239:FX239" si="299">EB237+EB238</f>
        <v>4790717.46</v>
      </c>
      <c r="EC239" s="45">
        <f t="shared" si="299"/>
        <v>2912628.67</v>
      </c>
      <c r="ED239" s="45">
        <f t="shared" si="299"/>
        <v>16744272.93</v>
      </c>
      <c r="EE239" s="45">
        <f t="shared" si="299"/>
        <v>2523846.1399999997</v>
      </c>
      <c r="EF239" s="45">
        <f t="shared" si="299"/>
        <v>12255243.25</v>
      </c>
      <c r="EG239" s="45">
        <f t="shared" si="299"/>
        <v>2793880.31</v>
      </c>
      <c r="EH239" s="45">
        <f t="shared" si="299"/>
        <v>2515554.75</v>
      </c>
      <c r="EI239" s="45">
        <f t="shared" si="299"/>
        <v>132643158.64</v>
      </c>
      <c r="EJ239" s="45">
        <f t="shared" si="299"/>
        <v>65815416.780000001</v>
      </c>
      <c r="EK239" s="45">
        <f t="shared" si="299"/>
        <v>5284514.3899999997</v>
      </c>
      <c r="EL239" s="45">
        <f t="shared" si="299"/>
        <v>3987813.94</v>
      </c>
      <c r="EM239" s="45">
        <f t="shared" si="299"/>
        <v>4501255.4300000006</v>
      </c>
      <c r="EN239" s="45">
        <f t="shared" si="299"/>
        <v>8747084.120000001</v>
      </c>
      <c r="EO239" s="45">
        <f t="shared" si="299"/>
        <v>3828308.9600000004</v>
      </c>
      <c r="EP239" s="45">
        <f t="shared" si="299"/>
        <v>3818107.94</v>
      </c>
      <c r="EQ239" s="45">
        <f t="shared" si="299"/>
        <v>18380570.010000002</v>
      </c>
      <c r="ER239" s="45">
        <f t="shared" si="299"/>
        <v>3842299.0100000002</v>
      </c>
      <c r="ES239" s="45">
        <f t="shared" si="299"/>
        <v>1794849.1300000001</v>
      </c>
      <c r="ET239" s="45">
        <f t="shared" si="299"/>
        <v>2735235.5</v>
      </c>
      <c r="EU239" s="45">
        <f t="shared" si="299"/>
        <v>5620472.29</v>
      </c>
      <c r="EV239" s="45">
        <f t="shared" si="299"/>
        <v>1091146.52</v>
      </c>
      <c r="EW239" s="45">
        <f t="shared" si="299"/>
        <v>8555524.5800000001</v>
      </c>
      <c r="EX239" s="45">
        <f t="shared" si="299"/>
        <v>3090386.99</v>
      </c>
      <c r="EY239" s="45">
        <f t="shared" si="299"/>
        <v>6967636.04</v>
      </c>
      <c r="EZ239" s="45">
        <f t="shared" si="299"/>
        <v>1736862.41</v>
      </c>
      <c r="FA239" s="45">
        <f t="shared" si="299"/>
        <v>24998806.300000001</v>
      </c>
      <c r="FB239" s="45">
        <f t="shared" si="299"/>
        <v>3616436.48</v>
      </c>
      <c r="FC239" s="45">
        <f t="shared" si="299"/>
        <v>19158404.099999998</v>
      </c>
      <c r="FD239" s="45">
        <f t="shared" si="299"/>
        <v>3430561.13</v>
      </c>
      <c r="FE239" s="45">
        <f t="shared" si="299"/>
        <v>1615638.8399999999</v>
      </c>
      <c r="FF239" s="45">
        <f t="shared" si="299"/>
        <v>2443829.11</v>
      </c>
      <c r="FG239" s="45">
        <f t="shared" si="299"/>
        <v>1724351.42</v>
      </c>
      <c r="FH239" s="45">
        <f t="shared" si="299"/>
        <v>1329086.17</v>
      </c>
      <c r="FI239" s="45">
        <f t="shared" si="299"/>
        <v>14063296.859999999</v>
      </c>
      <c r="FJ239" s="45">
        <f t="shared" si="299"/>
        <v>13809144.119999999</v>
      </c>
      <c r="FK239" s="45">
        <f t="shared" si="299"/>
        <v>16633347.810000001</v>
      </c>
      <c r="FL239" s="45">
        <f t="shared" si="299"/>
        <v>34093070.920000002</v>
      </c>
      <c r="FM239" s="45">
        <f t="shared" si="299"/>
        <v>24792247.16</v>
      </c>
      <c r="FN239" s="45">
        <f t="shared" si="299"/>
        <v>153855125.92000002</v>
      </c>
      <c r="FO239" s="45">
        <f t="shared" si="299"/>
        <v>8723250.7199999988</v>
      </c>
      <c r="FP239" s="45">
        <f t="shared" si="299"/>
        <v>17985942.169999998</v>
      </c>
      <c r="FQ239" s="45">
        <f t="shared" si="299"/>
        <v>6651547.2000000002</v>
      </c>
      <c r="FR239" s="45">
        <f t="shared" si="299"/>
        <v>2100946.12</v>
      </c>
      <c r="FS239" s="45">
        <f t="shared" si="299"/>
        <v>2346698.6300000004</v>
      </c>
      <c r="FT239" s="46">
        <f t="shared" si="299"/>
        <v>1314696.1300000001</v>
      </c>
      <c r="FU239" s="45">
        <f t="shared" si="299"/>
        <v>6774823.75</v>
      </c>
      <c r="FV239" s="45">
        <f t="shared" si="299"/>
        <v>5672333.1299999999</v>
      </c>
      <c r="FW239" s="45">
        <f t="shared" si="299"/>
        <v>2161969.6999999997</v>
      </c>
      <c r="FX239" s="45">
        <f t="shared" si="299"/>
        <v>1180492.6800000002</v>
      </c>
      <c r="FY239" s="45"/>
      <c r="FZ239" s="45">
        <f>SUM(C239:FX239)</f>
        <v>6531213075.4000006</v>
      </c>
      <c r="GA239" s="45"/>
      <c r="GB239" s="45"/>
      <c r="GC239" s="45"/>
      <c r="GD239" s="45"/>
      <c r="GE239" s="5"/>
      <c r="GF239" s="5"/>
      <c r="GG239" s="5"/>
      <c r="GH239" s="5"/>
      <c r="GI239" s="5"/>
      <c r="GJ239" s="5"/>
      <c r="GK239" s="5"/>
      <c r="GL239" s="5"/>
      <c r="GM239" s="5"/>
    </row>
    <row r="240" spans="1:195" x14ac:dyDescent="0.2">
      <c r="A240" s="8"/>
      <c r="B240" s="2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20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19"/>
      <c r="BF240" s="119"/>
      <c r="BG240" s="119"/>
      <c r="BH240" s="119"/>
      <c r="BI240" s="119"/>
      <c r="BJ240" s="119"/>
      <c r="BK240" s="119"/>
      <c r="BL240" s="119"/>
      <c r="BM240" s="119"/>
      <c r="BN240" s="119"/>
      <c r="BO240" s="119"/>
      <c r="BP240" s="119"/>
      <c r="BQ240" s="119"/>
      <c r="BR240" s="119"/>
      <c r="BS240" s="119"/>
      <c r="BT240" s="119"/>
      <c r="BU240" s="119"/>
      <c r="BV240" s="119"/>
      <c r="BW240" s="119"/>
      <c r="BX240" s="119"/>
      <c r="BY240" s="119"/>
      <c r="BZ240" s="119"/>
      <c r="CA240" s="119"/>
      <c r="CB240" s="119"/>
      <c r="CC240" s="119"/>
      <c r="CD240" s="119"/>
      <c r="CE240" s="119"/>
      <c r="CF240" s="119"/>
      <c r="CG240" s="119"/>
      <c r="CH240" s="119"/>
      <c r="CI240" s="119"/>
      <c r="CJ240" s="119"/>
      <c r="CK240" s="119"/>
      <c r="CL240" s="119"/>
      <c r="CM240" s="119"/>
      <c r="CN240" s="119"/>
      <c r="CO240" s="119"/>
      <c r="CP240" s="119"/>
      <c r="CQ240" s="119"/>
      <c r="CR240" s="119"/>
      <c r="CS240" s="119"/>
      <c r="CT240" s="119"/>
      <c r="CU240" s="119"/>
      <c r="CV240" s="119"/>
      <c r="CW240" s="119"/>
      <c r="CX240" s="119"/>
      <c r="CY240" s="119"/>
      <c r="CZ240" s="119"/>
      <c r="DA240" s="119"/>
      <c r="DB240" s="119"/>
      <c r="DC240" s="119"/>
      <c r="DD240" s="119"/>
      <c r="DE240" s="119"/>
      <c r="DF240" s="119"/>
      <c r="DG240" s="119"/>
      <c r="DH240" s="119"/>
      <c r="DI240" s="119"/>
      <c r="DJ240" s="119"/>
      <c r="DK240" s="119"/>
      <c r="DL240" s="119"/>
      <c r="DM240" s="119"/>
      <c r="DN240" s="119"/>
      <c r="DO240" s="119"/>
      <c r="DP240" s="119"/>
      <c r="DQ240" s="119"/>
      <c r="DR240" s="119"/>
      <c r="DS240" s="119"/>
      <c r="DT240" s="119"/>
      <c r="DU240" s="119"/>
      <c r="DV240" s="119"/>
      <c r="DW240" s="119"/>
      <c r="DX240" s="119"/>
      <c r="DY240" s="119"/>
      <c r="DZ240" s="119"/>
      <c r="EA240" s="119"/>
      <c r="EB240" s="119"/>
      <c r="EC240" s="119"/>
      <c r="ED240" s="119"/>
      <c r="EE240" s="119"/>
      <c r="EF240" s="119"/>
      <c r="EG240" s="119"/>
      <c r="EH240" s="119"/>
      <c r="EI240" s="119"/>
      <c r="EJ240" s="119"/>
      <c r="EK240" s="119"/>
      <c r="EL240" s="119"/>
      <c r="EM240" s="119"/>
      <c r="EN240" s="119"/>
      <c r="EO240" s="119"/>
      <c r="EP240" s="119"/>
      <c r="EQ240" s="119"/>
      <c r="ER240" s="119"/>
      <c r="ES240" s="119"/>
      <c r="ET240" s="119"/>
      <c r="EU240" s="119"/>
      <c r="EV240" s="119"/>
      <c r="EW240" s="119"/>
      <c r="EX240" s="119"/>
      <c r="EY240" s="119"/>
      <c r="EZ240" s="119"/>
      <c r="FA240" s="119"/>
      <c r="FB240" s="119"/>
      <c r="FC240" s="119"/>
      <c r="FD240" s="119"/>
      <c r="FE240" s="119"/>
      <c r="FF240" s="119"/>
      <c r="FG240" s="119"/>
      <c r="FH240" s="119"/>
      <c r="FI240" s="119"/>
      <c r="FJ240" s="119"/>
      <c r="FK240" s="119"/>
      <c r="FL240" s="119"/>
      <c r="FM240" s="119"/>
      <c r="FN240" s="119"/>
      <c r="FO240" s="119"/>
      <c r="FP240" s="119"/>
      <c r="FQ240" s="119"/>
      <c r="FR240" s="119"/>
      <c r="FS240" s="119"/>
      <c r="FT240" s="120"/>
      <c r="FU240" s="119"/>
      <c r="FV240" s="119"/>
      <c r="FW240" s="119"/>
      <c r="FX240" s="119"/>
      <c r="FY240" s="45"/>
      <c r="FZ240" s="45"/>
      <c r="GA240" s="45"/>
      <c r="GB240" s="45"/>
      <c r="GC240" s="45"/>
      <c r="GD240" s="45"/>
      <c r="GE240" s="5"/>
      <c r="GF240" s="5"/>
      <c r="GG240" s="5"/>
      <c r="GH240" s="5"/>
      <c r="GI240" s="5"/>
      <c r="GJ240" s="5"/>
      <c r="GK240" s="5"/>
      <c r="GL240" s="5"/>
      <c r="GM240" s="5"/>
    </row>
    <row r="241" spans="1:195" ht="15.75" x14ac:dyDescent="0.25">
      <c r="A241" s="3" t="s">
        <v>392</v>
      </c>
      <c r="B241" s="43" t="s">
        <v>582</v>
      </c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  <c r="FP241" s="45"/>
      <c r="FQ241" s="45"/>
      <c r="FR241" s="45"/>
      <c r="FS241" s="45"/>
      <c r="FT241" s="46"/>
      <c r="FU241" s="45"/>
      <c r="FV241" s="45"/>
      <c r="FW241" s="45"/>
      <c r="FX241" s="45"/>
      <c r="FY241" s="45"/>
      <c r="FZ241" s="45"/>
      <c r="GA241" s="45"/>
      <c r="GB241" s="45"/>
      <c r="GC241" s="45"/>
      <c r="GD241" s="45"/>
      <c r="GE241" s="5"/>
      <c r="GF241" s="5"/>
      <c r="GG241" s="5"/>
      <c r="GH241" s="5"/>
      <c r="GI241" s="5"/>
      <c r="GJ241" s="5"/>
      <c r="GK241" s="5"/>
      <c r="GL241" s="5"/>
      <c r="GM241" s="5"/>
    </row>
    <row r="242" spans="1:195" x14ac:dyDescent="0.2">
      <c r="A242" s="3" t="s">
        <v>583</v>
      </c>
      <c r="B242" s="2" t="s">
        <v>584</v>
      </c>
      <c r="C242" s="63">
        <f t="shared" ref="C242:BN242" si="300">C42</f>
        <v>2.6079999999999999E-2</v>
      </c>
      <c r="D242" s="63">
        <f t="shared" si="300"/>
        <v>2.7E-2</v>
      </c>
      <c r="E242" s="63">
        <f t="shared" si="300"/>
        <v>2.4688000000000002E-2</v>
      </c>
      <c r="F242" s="63">
        <f t="shared" si="300"/>
        <v>2.6262000000000001E-2</v>
      </c>
      <c r="G242" s="63">
        <f t="shared" si="300"/>
        <v>2.2284999999999999E-2</v>
      </c>
      <c r="H242" s="63">
        <f t="shared" si="300"/>
        <v>2.7E-2</v>
      </c>
      <c r="I242" s="63">
        <f t="shared" si="300"/>
        <v>2.7E-2</v>
      </c>
      <c r="J242" s="63">
        <f t="shared" si="300"/>
        <v>2.7E-2</v>
      </c>
      <c r="K242" s="63">
        <f t="shared" si="300"/>
        <v>2.7E-2</v>
      </c>
      <c r="L242" s="63">
        <f t="shared" si="300"/>
        <v>2.1895000000000001E-2</v>
      </c>
      <c r="M242" s="63">
        <f t="shared" si="300"/>
        <v>2.0947E-2</v>
      </c>
      <c r="N242" s="63">
        <f t="shared" si="300"/>
        <v>2.5711999999999999E-2</v>
      </c>
      <c r="O242" s="63">
        <f t="shared" si="300"/>
        <v>2.5353000000000001E-2</v>
      </c>
      <c r="P242" s="63">
        <f t="shared" si="300"/>
        <v>2.7E-2</v>
      </c>
      <c r="Q242" s="63">
        <f t="shared" si="300"/>
        <v>2.6009999999999998E-2</v>
      </c>
      <c r="R242" s="63">
        <f t="shared" si="300"/>
        <v>2.3909E-2</v>
      </c>
      <c r="S242" s="63">
        <f t="shared" si="300"/>
        <v>2.1014000000000001E-2</v>
      </c>
      <c r="T242" s="63">
        <f t="shared" si="300"/>
        <v>1.9300999999999999E-2</v>
      </c>
      <c r="U242" s="63">
        <f t="shared" si="300"/>
        <v>1.8800999999999998E-2</v>
      </c>
      <c r="V242" s="63">
        <f t="shared" si="300"/>
        <v>2.7E-2</v>
      </c>
      <c r="W242" s="42">
        <f t="shared" si="300"/>
        <v>2.7E-2</v>
      </c>
      <c r="X242" s="63">
        <f t="shared" si="300"/>
        <v>1.0756E-2</v>
      </c>
      <c r="Y242" s="63">
        <f t="shared" si="300"/>
        <v>1.9498000000000001E-2</v>
      </c>
      <c r="Z242" s="63">
        <f t="shared" si="300"/>
        <v>1.8915000000000001E-2</v>
      </c>
      <c r="AA242" s="63">
        <f t="shared" si="300"/>
        <v>2.4995E-2</v>
      </c>
      <c r="AB242" s="63">
        <f t="shared" si="300"/>
        <v>2.5023E-2</v>
      </c>
      <c r="AC242" s="63">
        <f t="shared" si="300"/>
        <v>1.5982E-2</v>
      </c>
      <c r="AD242" s="63">
        <f t="shared" si="300"/>
        <v>1.4692999999999999E-2</v>
      </c>
      <c r="AE242" s="63">
        <f t="shared" si="300"/>
        <v>7.8139999999999998E-3</v>
      </c>
      <c r="AF242" s="63">
        <f t="shared" si="300"/>
        <v>6.6740000000000002E-3</v>
      </c>
      <c r="AG242" s="63">
        <f t="shared" si="300"/>
        <v>1.2759E-2</v>
      </c>
      <c r="AH242" s="63">
        <f t="shared" si="300"/>
        <v>1.7122999999999999E-2</v>
      </c>
      <c r="AI242" s="63">
        <f t="shared" si="300"/>
        <v>2.7E-2</v>
      </c>
      <c r="AJ242" s="63">
        <f t="shared" si="300"/>
        <v>1.8787999999999999E-2</v>
      </c>
      <c r="AK242" s="63">
        <f t="shared" si="300"/>
        <v>1.6279999999999999E-2</v>
      </c>
      <c r="AL242" s="63">
        <f t="shared" si="300"/>
        <v>2.7E-2</v>
      </c>
      <c r="AM242" s="63">
        <f t="shared" si="300"/>
        <v>1.6448999999999998E-2</v>
      </c>
      <c r="AN242" s="63">
        <f t="shared" si="300"/>
        <v>2.2903E-2</v>
      </c>
      <c r="AO242" s="63">
        <f t="shared" si="300"/>
        <v>2.2655999999999999E-2</v>
      </c>
      <c r="AP242" s="63">
        <f t="shared" si="300"/>
        <v>2.5541000000000001E-2</v>
      </c>
      <c r="AQ242" s="63">
        <f t="shared" si="300"/>
        <v>1.5559E-2</v>
      </c>
      <c r="AR242" s="63">
        <f t="shared" si="300"/>
        <v>2.5440000000000001E-2</v>
      </c>
      <c r="AS242" s="63">
        <f t="shared" si="300"/>
        <v>1.1618E-2</v>
      </c>
      <c r="AT242" s="63">
        <f t="shared" si="300"/>
        <v>2.6714000000000002E-2</v>
      </c>
      <c r="AU242" s="63">
        <f t="shared" si="300"/>
        <v>1.9188E-2</v>
      </c>
      <c r="AV242" s="63">
        <f t="shared" si="300"/>
        <v>2.5359E-2</v>
      </c>
      <c r="AW242" s="63">
        <f t="shared" si="300"/>
        <v>2.0596E-2</v>
      </c>
      <c r="AX242" s="63">
        <f t="shared" si="300"/>
        <v>1.6798E-2</v>
      </c>
      <c r="AY242" s="63">
        <f t="shared" si="300"/>
        <v>2.7E-2</v>
      </c>
      <c r="AZ242" s="63">
        <f t="shared" si="300"/>
        <v>1.8092E-2</v>
      </c>
      <c r="BA242" s="63">
        <f t="shared" si="300"/>
        <v>2.1894E-2</v>
      </c>
      <c r="BB242" s="63">
        <f t="shared" si="300"/>
        <v>1.9684E-2</v>
      </c>
      <c r="BC242" s="63">
        <f t="shared" si="300"/>
        <v>2.4025999999999999E-2</v>
      </c>
      <c r="BD242" s="63">
        <f t="shared" si="300"/>
        <v>2.7E-2</v>
      </c>
      <c r="BE242" s="63">
        <f t="shared" si="300"/>
        <v>2.2815999999999999E-2</v>
      </c>
      <c r="BF242" s="63">
        <f t="shared" si="300"/>
        <v>2.6952E-2</v>
      </c>
      <c r="BG242" s="63">
        <f t="shared" si="300"/>
        <v>2.7E-2</v>
      </c>
      <c r="BH242" s="63">
        <f t="shared" si="300"/>
        <v>2.1419000000000001E-2</v>
      </c>
      <c r="BI242" s="63">
        <f t="shared" si="300"/>
        <v>8.4329999999999995E-3</v>
      </c>
      <c r="BJ242" s="63">
        <f t="shared" si="300"/>
        <v>2.3164000000000001E-2</v>
      </c>
      <c r="BK242" s="63">
        <f t="shared" si="300"/>
        <v>2.4459000000000002E-2</v>
      </c>
      <c r="BL242" s="63">
        <f t="shared" si="300"/>
        <v>2.7E-2</v>
      </c>
      <c r="BM242" s="63">
        <f t="shared" si="300"/>
        <v>2.0833999999999998E-2</v>
      </c>
      <c r="BN242" s="63">
        <f t="shared" si="300"/>
        <v>2.7E-2</v>
      </c>
      <c r="BO242" s="63">
        <f t="shared" ref="BO242:DZ242" si="301">BO42</f>
        <v>1.5203E-2</v>
      </c>
      <c r="BP242" s="63">
        <f t="shared" si="301"/>
        <v>2.1701999999999999E-2</v>
      </c>
      <c r="BQ242" s="63">
        <f t="shared" si="301"/>
        <v>2.1759000000000001E-2</v>
      </c>
      <c r="BR242" s="63">
        <f t="shared" si="301"/>
        <v>4.7000000000000002E-3</v>
      </c>
      <c r="BS242" s="63">
        <f t="shared" si="301"/>
        <v>2.2309999999999999E-3</v>
      </c>
      <c r="BT242" s="63">
        <f t="shared" si="301"/>
        <v>4.0749999999999996E-3</v>
      </c>
      <c r="BU242" s="63">
        <f t="shared" si="301"/>
        <v>1.3811E-2</v>
      </c>
      <c r="BV242" s="63">
        <f t="shared" si="301"/>
        <v>1.1775000000000001E-2</v>
      </c>
      <c r="BW242" s="63">
        <f t="shared" si="301"/>
        <v>1.55E-2</v>
      </c>
      <c r="BX242" s="63">
        <f t="shared" si="301"/>
        <v>1.6598999999999999E-2</v>
      </c>
      <c r="BY242" s="63">
        <f t="shared" si="301"/>
        <v>2.3781E-2</v>
      </c>
      <c r="BZ242" s="63">
        <f t="shared" si="301"/>
        <v>2.6311999999999999E-2</v>
      </c>
      <c r="CA242" s="63">
        <f t="shared" si="301"/>
        <v>2.3040999999999999E-2</v>
      </c>
      <c r="CB242" s="63">
        <f t="shared" si="301"/>
        <v>2.6252000000000001E-2</v>
      </c>
      <c r="CC242" s="63">
        <f t="shared" si="301"/>
        <v>2.2199E-2</v>
      </c>
      <c r="CD242" s="63">
        <f t="shared" si="301"/>
        <v>1.9519999999999999E-2</v>
      </c>
      <c r="CE242" s="63">
        <f t="shared" si="301"/>
        <v>2.7E-2</v>
      </c>
      <c r="CF242" s="63">
        <f t="shared" si="301"/>
        <v>2.2463E-2</v>
      </c>
      <c r="CG242" s="63">
        <f t="shared" si="301"/>
        <v>2.7E-2</v>
      </c>
      <c r="CH242" s="63">
        <f t="shared" si="301"/>
        <v>2.2187999999999999E-2</v>
      </c>
      <c r="CI242" s="63">
        <f t="shared" si="301"/>
        <v>2.418E-2</v>
      </c>
      <c r="CJ242" s="63">
        <f t="shared" si="301"/>
        <v>2.3469E-2</v>
      </c>
      <c r="CK242" s="63">
        <f t="shared" si="301"/>
        <v>6.6010000000000001E-3</v>
      </c>
      <c r="CL242" s="63">
        <f t="shared" si="301"/>
        <v>8.2290000000000002E-3</v>
      </c>
      <c r="CM242" s="63">
        <f t="shared" si="301"/>
        <v>2.274E-3</v>
      </c>
      <c r="CN242" s="63">
        <f t="shared" si="301"/>
        <v>2.7E-2</v>
      </c>
      <c r="CO242" s="63">
        <f t="shared" si="301"/>
        <v>2.2360000000000001E-2</v>
      </c>
      <c r="CP242" s="63">
        <f t="shared" si="301"/>
        <v>2.0549000000000001E-2</v>
      </c>
      <c r="CQ242" s="63">
        <f t="shared" si="301"/>
        <v>1.2427000000000001E-2</v>
      </c>
      <c r="CR242" s="63">
        <f t="shared" si="301"/>
        <v>1.6800000000000001E-3</v>
      </c>
      <c r="CS242" s="63">
        <f t="shared" si="301"/>
        <v>2.2658000000000001E-2</v>
      </c>
      <c r="CT242" s="63">
        <f t="shared" si="301"/>
        <v>8.5199999999999998E-3</v>
      </c>
      <c r="CU242" s="63">
        <f t="shared" si="301"/>
        <v>1.9616000000000001E-2</v>
      </c>
      <c r="CV242" s="63">
        <f t="shared" si="301"/>
        <v>1.0978999999999999E-2</v>
      </c>
      <c r="CW242" s="63">
        <f t="shared" si="301"/>
        <v>2.4152E-2</v>
      </c>
      <c r="CX242" s="63">
        <f t="shared" si="301"/>
        <v>2.1824E-2</v>
      </c>
      <c r="CY242" s="63">
        <f t="shared" si="301"/>
        <v>2.7E-2</v>
      </c>
      <c r="CZ242" s="63">
        <f t="shared" si="301"/>
        <v>2.6651000000000001E-2</v>
      </c>
      <c r="DA242" s="63">
        <f t="shared" si="301"/>
        <v>2.7E-2</v>
      </c>
      <c r="DB242" s="63">
        <f t="shared" si="301"/>
        <v>2.7E-2</v>
      </c>
      <c r="DC242" s="63">
        <f t="shared" si="301"/>
        <v>1.7417999999999999E-2</v>
      </c>
      <c r="DD242" s="63">
        <f t="shared" si="301"/>
        <v>3.4299999999999999E-3</v>
      </c>
      <c r="DE242" s="63">
        <f t="shared" si="301"/>
        <v>1.145E-2</v>
      </c>
      <c r="DF242" s="63">
        <f t="shared" si="301"/>
        <v>2.4213999999999999E-2</v>
      </c>
      <c r="DG242" s="63">
        <f t="shared" si="301"/>
        <v>2.0452999999999999E-2</v>
      </c>
      <c r="DH242" s="63">
        <f t="shared" si="301"/>
        <v>2.0516E-2</v>
      </c>
      <c r="DI242" s="63">
        <f t="shared" si="301"/>
        <v>1.8845000000000001E-2</v>
      </c>
      <c r="DJ242" s="63">
        <f t="shared" si="301"/>
        <v>2.0882999999999999E-2</v>
      </c>
      <c r="DK242" s="63">
        <f t="shared" si="301"/>
        <v>1.5657999999999998E-2</v>
      </c>
      <c r="DL242" s="63">
        <f t="shared" si="301"/>
        <v>2.1967E-2</v>
      </c>
      <c r="DM242" s="63">
        <f t="shared" si="301"/>
        <v>1.9899E-2</v>
      </c>
      <c r="DN242" s="63">
        <v>2.7E-2</v>
      </c>
      <c r="DO242" s="63">
        <f t="shared" si="301"/>
        <v>2.7E-2</v>
      </c>
      <c r="DP242" s="63">
        <f t="shared" si="301"/>
        <v>2.7E-2</v>
      </c>
      <c r="DQ242" s="63">
        <f t="shared" si="301"/>
        <v>2.5884999999999998E-2</v>
      </c>
      <c r="DR242" s="63">
        <f t="shared" si="301"/>
        <v>2.4417000000000001E-2</v>
      </c>
      <c r="DS242" s="63">
        <f t="shared" si="301"/>
        <v>2.5923999999999999E-2</v>
      </c>
      <c r="DT242" s="63">
        <f t="shared" si="301"/>
        <v>2.1728999999999998E-2</v>
      </c>
      <c r="DU242" s="63">
        <f t="shared" si="301"/>
        <v>2.7E-2</v>
      </c>
      <c r="DV242" s="63">
        <f t="shared" si="301"/>
        <v>2.7E-2</v>
      </c>
      <c r="DW242" s="63">
        <f t="shared" si="301"/>
        <v>2.1996999999999999E-2</v>
      </c>
      <c r="DX242" s="63">
        <f t="shared" si="301"/>
        <v>1.8931E-2</v>
      </c>
      <c r="DY242" s="63">
        <f t="shared" si="301"/>
        <v>1.2928E-2</v>
      </c>
      <c r="DZ242" s="63">
        <f t="shared" si="301"/>
        <v>1.7662000000000001E-2</v>
      </c>
      <c r="EA242" s="63">
        <f t="shared" ref="EA242:FU242" si="302">EA42</f>
        <v>1.2173E-2</v>
      </c>
      <c r="EB242" s="63">
        <f t="shared" si="302"/>
        <v>2.7E-2</v>
      </c>
      <c r="EC242" s="63">
        <f t="shared" si="302"/>
        <v>2.6620999999999999E-2</v>
      </c>
      <c r="ED242" s="63">
        <f t="shared" si="302"/>
        <v>4.4120000000000001E-3</v>
      </c>
      <c r="EE242" s="63">
        <f t="shared" si="302"/>
        <v>2.7E-2</v>
      </c>
      <c r="EF242" s="63">
        <f t="shared" si="302"/>
        <v>1.9595000000000001E-2</v>
      </c>
      <c r="EG242" s="63">
        <f t="shared" si="302"/>
        <v>2.6536000000000001E-2</v>
      </c>
      <c r="EH242" s="63">
        <f t="shared" si="302"/>
        <v>2.5052999999999999E-2</v>
      </c>
      <c r="EI242" s="63">
        <f t="shared" si="302"/>
        <v>2.7E-2</v>
      </c>
      <c r="EJ242" s="63">
        <f t="shared" si="302"/>
        <v>2.7E-2</v>
      </c>
      <c r="EK242" s="63">
        <f t="shared" si="302"/>
        <v>5.7670000000000004E-3</v>
      </c>
      <c r="EL242" s="63">
        <f t="shared" si="302"/>
        <v>2.1159999999999998E-3</v>
      </c>
      <c r="EM242" s="63">
        <f t="shared" si="302"/>
        <v>1.6308E-2</v>
      </c>
      <c r="EN242" s="63">
        <f t="shared" si="302"/>
        <v>2.7E-2</v>
      </c>
      <c r="EO242" s="63">
        <f t="shared" si="302"/>
        <v>2.7E-2</v>
      </c>
      <c r="EP242" s="63">
        <f t="shared" si="302"/>
        <v>2.0586E-2</v>
      </c>
      <c r="EQ242" s="63">
        <f>EQ42</f>
        <v>1.0265E-2</v>
      </c>
      <c r="ER242" s="63">
        <f t="shared" si="302"/>
        <v>2.1283E-2</v>
      </c>
      <c r="ES242" s="63">
        <f t="shared" si="302"/>
        <v>2.3557999999999999E-2</v>
      </c>
      <c r="ET242" s="63">
        <f t="shared" si="302"/>
        <v>2.7E-2</v>
      </c>
      <c r="EU242" s="63">
        <f t="shared" si="302"/>
        <v>2.7E-2</v>
      </c>
      <c r="EV242" s="63">
        <f t="shared" si="302"/>
        <v>1.0965000000000001E-2</v>
      </c>
      <c r="EW242" s="63">
        <f t="shared" si="302"/>
        <v>6.0530000000000002E-3</v>
      </c>
      <c r="EX242" s="63">
        <f t="shared" si="302"/>
        <v>3.9100000000000003E-3</v>
      </c>
      <c r="EY242" s="63">
        <f t="shared" si="302"/>
        <v>2.7E-2</v>
      </c>
      <c r="EZ242" s="63">
        <f t="shared" si="302"/>
        <v>2.2942000000000001E-2</v>
      </c>
      <c r="FA242" s="63">
        <f t="shared" si="302"/>
        <v>1.0666E-2</v>
      </c>
      <c r="FB242" s="63">
        <f t="shared" si="302"/>
        <v>1.1505E-2</v>
      </c>
      <c r="FC242" s="63">
        <f t="shared" si="302"/>
        <v>2.2550000000000001E-2</v>
      </c>
      <c r="FD242" s="63">
        <f t="shared" si="302"/>
        <v>2.4438000000000001E-2</v>
      </c>
      <c r="FE242" s="63">
        <f t="shared" si="302"/>
        <v>1.4180999999999999E-2</v>
      </c>
      <c r="FF242" s="63">
        <f t="shared" si="302"/>
        <v>2.7E-2</v>
      </c>
      <c r="FG242" s="63">
        <f t="shared" si="302"/>
        <v>2.7E-2</v>
      </c>
      <c r="FH242" s="63">
        <f t="shared" si="302"/>
        <v>1.9772000000000001E-2</v>
      </c>
      <c r="FI242" s="63">
        <f t="shared" si="302"/>
        <v>6.1999999999999998E-3</v>
      </c>
      <c r="FJ242" s="63">
        <f t="shared" si="302"/>
        <v>1.9438E-2</v>
      </c>
      <c r="FK242" s="63">
        <f t="shared" si="302"/>
        <v>1.0845E-2</v>
      </c>
      <c r="FL242" s="63">
        <f t="shared" si="302"/>
        <v>2.7E-2</v>
      </c>
      <c r="FM242" s="63">
        <f t="shared" si="302"/>
        <v>1.8414E-2</v>
      </c>
      <c r="FN242" s="63">
        <f t="shared" si="302"/>
        <v>2.7E-2</v>
      </c>
      <c r="FO242" s="63">
        <f t="shared" si="302"/>
        <v>8.3470000000000003E-3</v>
      </c>
      <c r="FP242" s="63">
        <f t="shared" si="302"/>
        <v>1.2142999999999999E-2</v>
      </c>
      <c r="FQ242" s="63">
        <f t="shared" si="302"/>
        <v>1.6879999999999999E-2</v>
      </c>
      <c r="FR242" s="63">
        <f t="shared" si="302"/>
        <v>1.1565000000000001E-2</v>
      </c>
      <c r="FS242" s="63">
        <f t="shared" si="302"/>
        <v>1.8298999999999999E-2</v>
      </c>
      <c r="FT242" s="42">
        <f t="shared" si="302"/>
        <v>5.1840000000000002E-3</v>
      </c>
      <c r="FU242" s="63">
        <f t="shared" si="302"/>
        <v>1.8345E-2</v>
      </c>
      <c r="FV242" s="63">
        <f>FV42</f>
        <v>1.5032E-2</v>
      </c>
      <c r="FW242" s="63">
        <f>FW42</f>
        <v>2.1498E-2</v>
      </c>
      <c r="FX242" s="63">
        <f>FX42</f>
        <v>1.9675000000000002E-2</v>
      </c>
      <c r="FY242" s="119"/>
      <c r="FZ242" s="45"/>
      <c r="GA242" s="45"/>
      <c r="GB242" s="45"/>
      <c r="GC242" s="45"/>
      <c r="GD242" s="45"/>
      <c r="GE242" s="5"/>
      <c r="GF242" s="5"/>
      <c r="GG242" s="5"/>
      <c r="GH242" s="5"/>
      <c r="GI242" s="5"/>
      <c r="GJ242" s="5"/>
      <c r="GK242" s="5"/>
      <c r="GL242" s="5"/>
      <c r="GM242" s="5"/>
    </row>
    <row r="243" spans="1:195" x14ac:dyDescent="0.2">
      <c r="A243" s="8"/>
      <c r="B243" s="2" t="s">
        <v>585</v>
      </c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42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  <c r="EK243" s="63"/>
      <c r="EL243" s="63"/>
      <c r="EM243" s="63"/>
      <c r="EN243" s="63"/>
      <c r="EO243" s="63"/>
      <c r="EP243" s="63"/>
      <c r="EQ243" s="63"/>
      <c r="ER243" s="63"/>
      <c r="ES243" s="63"/>
      <c r="ET243" s="63"/>
      <c r="EU243" s="63"/>
      <c r="EV243" s="63"/>
      <c r="EW243" s="63"/>
      <c r="EX243" s="63"/>
      <c r="EY243" s="63"/>
      <c r="EZ243" s="63"/>
      <c r="FA243" s="63"/>
      <c r="FB243" s="63"/>
      <c r="FC243" s="63"/>
      <c r="FD243" s="63"/>
      <c r="FE243" s="63"/>
      <c r="FF243" s="63"/>
      <c r="FG243" s="63"/>
      <c r="FH243" s="63"/>
      <c r="FI243" s="63"/>
      <c r="FJ243" s="63"/>
      <c r="FK243" s="63"/>
      <c r="FL243" s="63"/>
      <c r="FM243" s="63"/>
      <c r="FN243" s="63"/>
      <c r="FO243" s="63"/>
      <c r="FP243" s="63"/>
      <c r="FQ243" s="63"/>
      <c r="FR243" s="63"/>
      <c r="FS243" s="63"/>
      <c r="FT243" s="42"/>
      <c r="FU243" s="63"/>
      <c r="FV243" s="63"/>
      <c r="FW243" s="63"/>
      <c r="FX243" s="63"/>
      <c r="FY243" s="45"/>
      <c r="FZ243" s="45"/>
      <c r="GA243" s="45"/>
      <c r="GB243" s="45"/>
      <c r="GC243" s="45"/>
      <c r="GD243" s="45"/>
      <c r="GE243" s="8"/>
      <c r="GF243" s="8"/>
      <c r="GG243" s="5"/>
      <c r="GH243" s="5"/>
      <c r="GI243" s="5"/>
      <c r="GJ243" s="5"/>
      <c r="GK243" s="5"/>
      <c r="GL243" s="5"/>
      <c r="GM243" s="5"/>
    </row>
    <row r="244" spans="1:195" x14ac:dyDescent="0.2">
      <c r="A244" s="3" t="s">
        <v>586</v>
      </c>
      <c r="B244" s="2" t="s">
        <v>587</v>
      </c>
      <c r="C244" s="63">
        <f t="shared" ref="C244:BN244" si="303">TRUNC((C239-(C100*C37)-C40)/C41,6)</f>
        <v>0.14024900000000001</v>
      </c>
      <c r="D244" s="63">
        <f t="shared" si="303"/>
        <v>0.18010799999999999</v>
      </c>
      <c r="E244" s="63">
        <f t="shared" si="303"/>
        <v>0.102947</v>
      </c>
      <c r="F244" s="63">
        <f t="shared" si="303"/>
        <v>0.15048600000000001</v>
      </c>
      <c r="G244" s="63">
        <f t="shared" si="303"/>
        <v>7.8167E-2</v>
      </c>
      <c r="H244" s="63">
        <f t="shared" si="303"/>
        <v>8.8584999999999997E-2</v>
      </c>
      <c r="I244" s="63">
        <f t="shared" si="303"/>
        <v>0.15439</v>
      </c>
      <c r="J244" s="63">
        <f t="shared" si="303"/>
        <v>0.125385</v>
      </c>
      <c r="K244" s="63">
        <f t="shared" si="303"/>
        <v>0.101289</v>
      </c>
      <c r="L244" s="63">
        <f t="shared" si="303"/>
        <v>5.2928000000000003E-2</v>
      </c>
      <c r="M244" s="63">
        <f t="shared" si="303"/>
        <v>9.1358999999999996E-2</v>
      </c>
      <c r="N244" s="63">
        <f t="shared" si="303"/>
        <v>8.8303999999999994E-2</v>
      </c>
      <c r="O244" s="63">
        <f t="shared" si="303"/>
        <v>8.4950999999999999E-2</v>
      </c>
      <c r="P244" s="63">
        <f t="shared" si="303"/>
        <v>7.6147000000000006E-2</v>
      </c>
      <c r="Q244" s="63">
        <f t="shared" si="303"/>
        <v>0.17402999999999999</v>
      </c>
      <c r="R244" s="63">
        <f t="shared" si="303"/>
        <v>0.10054100000000001</v>
      </c>
      <c r="S244" s="63">
        <f t="shared" si="303"/>
        <v>4.0617E-2</v>
      </c>
      <c r="T244" s="63">
        <f t="shared" si="303"/>
        <v>6.4492999999999995E-2</v>
      </c>
      <c r="U244" s="63">
        <f t="shared" si="303"/>
        <v>7.6678999999999997E-2</v>
      </c>
      <c r="V244" s="63">
        <f t="shared" si="303"/>
        <v>0.116188</v>
      </c>
      <c r="W244" s="63">
        <f t="shared" si="303"/>
        <v>0.20930299999999999</v>
      </c>
      <c r="X244" s="63">
        <f t="shared" si="303"/>
        <v>6.4652000000000001E-2</v>
      </c>
      <c r="Y244" s="63">
        <f t="shared" si="303"/>
        <v>7.5692999999999996E-2</v>
      </c>
      <c r="Z244" s="63">
        <f t="shared" si="303"/>
        <v>0.13539200000000001</v>
      </c>
      <c r="AA244" s="63">
        <f t="shared" si="303"/>
        <v>8.8014999999999996E-2</v>
      </c>
      <c r="AB244" s="63">
        <f t="shared" si="303"/>
        <v>4.4540000000000003E-2</v>
      </c>
      <c r="AC244" s="63">
        <f t="shared" si="303"/>
        <v>4.2776000000000002E-2</v>
      </c>
      <c r="AD244" s="63">
        <f t="shared" si="303"/>
        <v>4.2563999999999998E-2</v>
      </c>
      <c r="AE244" s="63">
        <f t="shared" si="303"/>
        <v>2.717E-2</v>
      </c>
      <c r="AF244" s="63">
        <f t="shared" si="303"/>
        <v>2.1795999999999999E-2</v>
      </c>
      <c r="AG244" s="63">
        <f t="shared" si="303"/>
        <v>1.1828E-2</v>
      </c>
      <c r="AH244" s="63">
        <f t="shared" si="303"/>
        <v>0.28478700000000001</v>
      </c>
      <c r="AI244" s="63">
        <f t="shared" si="303"/>
        <v>0.45992</v>
      </c>
      <c r="AJ244" s="63">
        <f t="shared" si="303"/>
        <v>9.6703999999999998E-2</v>
      </c>
      <c r="AK244" s="63">
        <f t="shared" si="303"/>
        <v>4.3667999999999998E-2</v>
      </c>
      <c r="AL244" s="63">
        <f t="shared" si="303"/>
        <v>4.5143999999999997E-2</v>
      </c>
      <c r="AM244" s="63">
        <f t="shared" si="303"/>
        <v>0.106226</v>
      </c>
      <c r="AN244" s="63">
        <f t="shared" si="303"/>
        <v>3.5992999999999997E-2</v>
      </c>
      <c r="AO244" s="63">
        <f t="shared" si="303"/>
        <v>8.7436E-2</v>
      </c>
      <c r="AP244" s="63">
        <f t="shared" si="303"/>
        <v>6.2342000000000002E-2</v>
      </c>
      <c r="AQ244" s="63">
        <f t="shared" si="303"/>
        <v>2.529E-2</v>
      </c>
      <c r="AR244" s="63">
        <f t="shared" si="303"/>
        <v>9.8378999999999994E-2</v>
      </c>
      <c r="AS244" s="63">
        <f t="shared" si="303"/>
        <v>2.1271999999999999E-2</v>
      </c>
      <c r="AT244" s="63">
        <f t="shared" si="303"/>
        <v>0.12318999999999999</v>
      </c>
      <c r="AU244" s="63">
        <f t="shared" si="303"/>
        <v>0.124542</v>
      </c>
      <c r="AV244" s="63">
        <f t="shared" si="303"/>
        <v>0.222882</v>
      </c>
      <c r="AW244" s="63">
        <f t="shared" si="303"/>
        <v>0.144342</v>
      </c>
      <c r="AX244" s="63">
        <f t="shared" si="303"/>
        <v>6.0138999999999998E-2</v>
      </c>
      <c r="AY244" s="63">
        <f t="shared" si="303"/>
        <v>0.22381300000000001</v>
      </c>
      <c r="AZ244" s="63">
        <f t="shared" si="303"/>
        <v>0.15597</v>
      </c>
      <c r="BA244" s="63">
        <f t="shared" si="303"/>
        <v>0.20841799999999999</v>
      </c>
      <c r="BB244" s="63">
        <f t="shared" si="303"/>
        <v>0.42938300000000001</v>
      </c>
      <c r="BC244" s="63">
        <f t="shared" si="303"/>
        <v>9.9222000000000005E-2</v>
      </c>
      <c r="BD244" s="63">
        <f t="shared" si="303"/>
        <v>9.6906999999999993E-2</v>
      </c>
      <c r="BE244" s="63">
        <f t="shared" si="303"/>
        <v>0.101567</v>
      </c>
      <c r="BF244" s="63">
        <f t="shared" si="303"/>
        <v>0.12973499999999999</v>
      </c>
      <c r="BG244" s="63">
        <f t="shared" si="303"/>
        <v>0.28876800000000002</v>
      </c>
      <c r="BH244" s="63">
        <f t="shared" si="303"/>
        <v>0.14142099999999999</v>
      </c>
      <c r="BI244" s="63">
        <f t="shared" si="303"/>
        <v>8.4654999999999994E-2</v>
      </c>
      <c r="BJ244" s="63">
        <f t="shared" si="303"/>
        <v>0.100577</v>
      </c>
      <c r="BK244" s="63">
        <f t="shared" si="303"/>
        <v>0.203703</v>
      </c>
      <c r="BL244" s="63">
        <f t="shared" si="303"/>
        <v>0.73645799999999995</v>
      </c>
      <c r="BM244" s="63">
        <f t="shared" si="303"/>
        <v>0.212975</v>
      </c>
      <c r="BN244" s="63">
        <f t="shared" si="303"/>
        <v>0.120155</v>
      </c>
      <c r="BO244" s="63">
        <f t="shared" ref="BO244:DZ244" si="304">TRUNC((BO239-(BO100*BO37)-BO40)/BO41,6)</f>
        <v>7.3409000000000002E-2</v>
      </c>
      <c r="BP244" s="63">
        <f t="shared" si="304"/>
        <v>4.5332999999999998E-2</v>
      </c>
      <c r="BQ244" s="63">
        <f t="shared" si="304"/>
        <v>5.1832000000000003E-2</v>
      </c>
      <c r="BR244" s="63">
        <f t="shared" si="304"/>
        <v>3.1357999999999997E-2</v>
      </c>
      <c r="BS244" s="63">
        <f t="shared" si="304"/>
        <v>9.469E-3</v>
      </c>
      <c r="BT244" s="63">
        <f t="shared" si="304"/>
        <v>1.2622E-2</v>
      </c>
      <c r="BU244" s="63">
        <f t="shared" si="304"/>
        <v>1.9441E-2</v>
      </c>
      <c r="BV244" s="63">
        <f t="shared" si="304"/>
        <v>1.8505000000000001E-2</v>
      </c>
      <c r="BW244" s="63">
        <f t="shared" si="304"/>
        <v>2.9819999999999999E-2</v>
      </c>
      <c r="BX244" s="63">
        <f t="shared" si="304"/>
        <v>2.1121999999999998E-2</v>
      </c>
      <c r="BY244" s="63">
        <f t="shared" si="304"/>
        <v>5.1455000000000001E-2</v>
      </c>
      <c r="BZ244" s="63">
        <f t="shared" si="304"/>
        <v>6.6072000000000006E-2</v>
      </c>
      <c r="CA244" s="63">
        <f t="shared" si="304"/>
        <v>5.0415000000000001E-2</v>
      </c>
      <c r="CB244" s="63">
        <f t="shared" si="304"/>
        <v>8.6524000000000004E-2</v>
      </c>
      <c r="CC244" s="63">
        <f t="shared" si="304"/>
        <v>8.7971999999999995E-2</v>
      </c>
      <c r="CD244" s="63">
        <f t="shared" si="304"/>
        <v>5.6300000000000003E-2</v>
      </c>
      <c r="CE244" s="63">
        <f t="shared" si="304"/>
        <v>9.2365000000000003E-2</v>
      </c>
      <c r="CF244" s="63">
        <f t="shared" si="304"/>
        <v>9.3858999999999998E-2</v>
      </c>
      <c r="CG244" s="63">
        <f t="shared" si="304"/>
        <v>0.122914</v>
      </c>
      <c r="CH244" s="63">
        <f t="shared" si="304"/>
        <v>0.111834</v>
      </c>
      <c r="CI244" s="63">
        <f t="shared" si="304"/>
        <v>7.0747000000000004E-2</v>
      </c>
      <c r="CJ244" s="63">
        <f t="shared" si="304"/>
        <v>3.7457999999999998E-2</v>
      </c>
      <c r="CK244" s="63">
        <f t="shared" si="304"/>
        <v>2.8101999999999999E-2</v>
      </c>
      <c r="CL244" s="63">
        <f t="shared" si="304"/>
        <v>4.5413000000000002E-2</v>
      </c>
      <c r="CM244" s="63">
        <f t="shared" si="304"/>
        <v>1.8055999999999999E-2</v>
      </c>
      <c r="CN244" s="63">
        <f t="shared" si="304"/>
        <v>8.4358000000000002E-2</v>
      </c>
      <c r="CO244" s="63">
        <f t="shared" si="304"/>
        <v>8.4314E-2</v>
      </c>
      <c r="CP244" s="63">
        <f t="shared" si="304"/>
        <v>2.4962000000000002E-2</v>
      </c>
      <c r="CQ244" s="63">
        <f t="shared" si="304"/>
        <v>9.1081999999999996E-2</v>
      </c>
      <c r="CR244" s="63">
        <f t="shared" si="304"/>
        <v>1.4186000000000001E-2</v>
      </c>
      <c r="CS244" s="63">
        <f t="shared" si="304"/>
        <v>7.9334000000000002E-2</v>
      </c>
      <c r="CT244" s="63">
        <f t="shared" si="304"/>
        <v>4.4013999999999998E-2</v>
      </c>
      <c r="CU244" s="63">
        <f t="shared" si="304"/>
        <v>0.25116300000000003</v>
      </c>
      <c r="CV244" s="63">
        <f t="shared" si="304"/>
        <v>5.3997999999999997E-2</v>
      </c>
      <c r="CW244" s="63">
        <f t="shared" si="304"/>
        <v>3.6669E-2</v>
      </c>
      <c r="CX244" s="63">
        <f t="shared" si="304"/>
        <v>6.8240999999999996E-2</v>
      </c>
      <c r="CY244" s="63">
        <f t="shared" si="304"/>
        <v>0.165659</v>
      </c>
      <c r="CZ244" s="63">
        <f t="shared" si="304"/>
        <v>9.4079999999999997E-2</v>
      </c>
      <c r="DA244" s="63">
        <f t="shared" si="304"/>
        <v>0.23152700000000001</v>
      </c>
      <c r="DB244" s="63">
        <f t="shared" si="304"/>
        <v>0.178925</v>
      </c>
      <c r="DC244" s="63">
        <f t="shared" si="304"/>
        <v>3.6692000000000002E-2</v>
      </c>
      <c r="DD244" s="63">
        <f t="shared" si="304"/>
        <v>4.2269999999999999E-3</v>
      </c>
      <c r="DE244" s="63">
        <f t="shared" si="304"/>
        <v>2.4659E-2</v>
      </c>
      <c r="DF244" s="63">
        <f t="shared" si="304"/>
        <v>9.7004999999999994E-2</v>
      </c>
      <c r="DG244" s="63">
        <f t="shared" si="304"/>
        <v>3.2332E-2</v>
      </c>
      <c r="DH244" s="63">
        <f t="shared" si="304"/>
        <v>3.3300999999999997E-2</v>
      </c>
      <c r="DI244" s="63">
        <f t="shared" si="304"/>
        <v>3.5369999999999999E-2</v>
      </c>
      <c r="DJ244" s="63">
        <f t="shared" si="304"/>
        <v>0.105184</v>
      </c>
      <c r="DK244" s="63">
        <f t="shared" si="304"/>
        <v>7.5759000000000007E-2</v>
      </c>
      <c r="DL244" s="63">
        <f t="shared" si="304"/>
        <v>9.9762000000000003E-2</v>
      </c>
      <c r="DM244" s="63">
        <f t="shared" si="304"/>
        <v>7.5198000000000001E-2</v>
      </c>
      <c r="DN244" s="63">
        <f t="shared" si="304"/>
        <v>5.8881000000000003E-2</v>
      </c>
      <c r="DO244" s="63">
        <f t="shared" si="304"/>
        <v>0.11187</v>
      </c>
      <c r="DP244" s="63">
        <f t="shared" si="304"/>
        <v>0.15073800000000001</v>
      </c>
      <c r="DQ244" s="63">
        <f t="shared" si="304"/>
        <v>5.1029999999999999E-2</v>
      </c>
      <c r="DR244" s="63">
        <f t="shared" si="304"/>
        <v>0.18295900000000001</v>
      </c>
      <c r="DS244" s="63">
        <f t="shared" si="304"/>
        <v>0.20622499999999999</v>
      </c>
      <c r="DT244" s="63">
        <f t="shared" si="304"/>
        <v>0.24999099999999999</v>
      </c>
      <c r="DU244" s="63">
        <f t="shared" si="304"/>
        <v>0.17974499999999999</v>
      </c>
      <c r="DV244" s="63">
        <f t="shared" si="304"/>
        <v>0.52022800000000002</v>
      </c>
      <c r="DW244" s="63">
        <f t="shared" si="304"/>
        <v>0.21520700000000001</v>
      </c>
      <c r="DX244" s="63">
        <f t="shared" si="304"/>
        <v>5.2077999999999999E-2</v>
      </c>
      <c r="DY244" s="63">
        <f t="shared" si="304"/>
        <v>3.6162E-2</v>
      </c>
      <c r="DZ244" s="63">
        <f t="shared" si="304"/>
        <v>7.6754000000000003E-2</v>
      </c>
      <c r="EA244" s="63">
        <f t="shared" ref="EA244:FX244" si="305">TRUNC((EA239-(EA100*EA37)-EA40)/EA41,6)</f>
        <v>1.5245999999999999E-2</v>
      </c>
      <c r="EB244" s="63">
        <f t="shared" si="305"/>
        <v>7.7226000000000003E-2</v>
      </c>
      <c r="EC244" s="63">
        <f t="shared" si="305"/>
        <v>0.114273</v>
      </c>
      <c r="ED244" s="63">
        <f t="shared" si="305"/>
        <v>6.8100000000000001E-3</v>
      </c>
      <c r="EE244" s="63">
        <f t="shared" si="305"/>
        <v>0.20167599999999999</v>
      </c>
      <c r="EF244" s="63">
        <f t="shared" si="305"/>
        <v>0.14502899999999999</v>
      </c>
      <c r="EG244" s="63">
        <f t="shared" si="305"/>
        <v>0.142208</v>
      </c>
      <c r="EH244" s="63">
        <f t="shared" si="305"/>
        <v>0.22023000000000001</v>
      </c>
      <c r="EI244" s="63">
        <f t="shared" si="305"/>
        <v>0.134052</v>
      </c>
      <c r="EJ244" s="63">
        <f t="shared" si="305"/>
        <v>0.101186</v>
      </c>
      <c r="EK244" s="63">
        <f t="shared" si="305"/>
        <v>6.5139999999999998E-3</v>
      </c>
      <c r="EL244" s="63">
        <f t="shared" si="305"/>
        <v>8.94E-3</v>
      </c>
      <c r="EM244" s="63">
        <f t="shared" si="305"/>
        <v>4.9397999999999997E-2</v>
      </c>
      <c r="EN244" s="63">
        <f t="shared" si="305"/>
        <v>0.16586999999999999</v>
      </c>
      <c r="EO244" s="63">
        <f t="shared" si="305"/>
        <v>0.11500199999999999</v>
      </c>
      <c r="EP244" s="63">
        <f t="shared" si="305"/>
        <v>3.4911999999999999E-2</v>
      </c>
      <c r="EQ244" s="63">
        <f t="shared" si="305"/>
        <v>2.3411000000000001E-2</v>
      </c>
      <c r="ER244" s="63">
        <f t="shared" si="305"/>
        <v>3.4985000000000002E-2</v>
      </c>
      <c r="ES244" s="63">
        <f t="shared" si="305"/>
        <v>0.101909</v>
      </c>
      <c r="ET244" s="63">
        <f t="shared" si="305"/>
        <v>0.102409</v>
      </c>
      <c r="EU244" s="63">
        <f t="shared" si="305"/>
        <v>0.19909099999999999</v>
      </c>
      <c r="EV244" s="63">
        <f t="shared" si="305"/>
        <v>2.3972E-2</v>
      </c>
      <c r="EW244" s="63">
        <f t="shared" si="305"/>
        <v>1.2526000000000001E-2</v>
      </c>
      <c r="EX244" s="63">
        <f t="shared" si="305"/>
        <v>5.1448000000000001E-2</v>
      </c>
      <c r="EY244" s="63">
        <f t="shared" si="305"/>
        <v>0.215197</v>
      </c>
      <c r="EZ244" s="63">
        <f t="shared" si="305"/>
        <v>7.0628999999999997E-2</v>
      </c>
      <c r="FA244" s="63">
        <f t="shared" si="305"/>
        <v>1.5702000000000001E-2</v>
      </c>
      <c r="FB244" s="63">
        <f t="shared" si="305"/>
        <v>1.1374E-2</v>
      </c>
      <c r="FC244" s="63">
        <f t="shared" si="305"/>
        <v>8.0421999999999993E-2</v>
      </c>
      <c r="FD244" s="63">
        <f t="shared" si="305"/>
        <v>7.9346E-2</v>
      </c>
      <c r="FE244" s="63">
        <f t="shared" si="305"/>
        <v>4.4256999999999998E-2</v>
      </c>
      <c r="FF244" s="63">
        <f t="shared" si="305"/>
        <v>0.14858499999999999</v>
      </c>
      <c r="FG244" s="63">
        <f t="shared" si="305"/>
        <v>0.24307699999999999</v>
      </c>
      <c r="FH244" s="63">
        <f t="shared" si="305"/>
        <v>4.7738999999999997E-2</v>
      </c>
      <c r="FI244" s="63">
        <f t="shared" si="305"/>
        <v>1.2447E-2</v>
      </c>
      <c r="FJ244" s="63">
        <f t="shared" si="305"/>
        <v>3.2393999999999999E-2</v>
      </c>
      <c r="FK244" s="63">
        <f t="shared" si="305"/>
        <v>2.3944E-2</v>
      </c>
      <c r="FL244" s="63">
        <f t="shared" si="305"/>
        <v>6.8847000000000005E-2</v>
      </c>
      <c r="FM244" s="63">
        <f t="shared" si="305"/>
        <v>7.8384999999999996E-2</v>
      </c>
      <c r="FN244" s="63">
        <f t="shared" si="305"/>
        <v>0.158886</v>
      </c>
      <c r="FO244" s="63">
        <f t="shared" si="305"/>
        <v>8.7240000000000009E-3</v>
      </c>
      <c r="FP244" s="63">
        <f t="shared" si="305"/>
        <v>3.4036999999999998E-2</v>
      </c>
      <c r="FQ244" s="63">
        <f t="shared" si="305"/>
        <v>3.9659E-2</v>
      </c>
      <c r="FR244" s="63">
        <f t="shared" si="305"/>
        <v>1.4940999999999999E-2</v>
      </c>
      <c r="FS244" s="63">
        <f t="shared" si="305"/>
        <v>2.3254E-2</v>
      </c>
      <c r="FT244" s="42">
        <f t="shared" si="305"/>
        <v>5.8599999999999998E-3</v>
      </c>
      <c r="FU244" s="63">
        <f t="shared" si="305"/>
        <v>6.1119E-2</v>
      </c>
      <c r="FV244" s="63">
        <f t="shared" si="305"/>
        <v>6.1747000000000003E-2</v>
      </c>
      <c r="FW244" s="63">
        <f t="shared" si="305"/>
        <v>0.13342899999999999</v>
      </c>
      <c r="FX244" s="63">
        <f t="shared" si="305"/>
        <v>5.5916E-2</v>
      </c>
      <c r="FY244" s="63"/>
      <c r="FZ244" s="63"/>
      <c r="GA244" s="63"/>
      <c r="GB244" s="45"/>
      <c r="GC244" s="45"/>
      <c r="GD244" s="45"/>
      <c r="GE244" s="5"/>
      <c r="GF244" s="5"/>
      <c r="GG244" s="5"/>
      <c r="GH244" s="5"/>
      <c r="GI244" s="5"/>
      <c r="GJ244" s="5"/>
      <c r="GK244" s="5"/>
      <c r="GL244" s="5"/>
      <c r="GM244" s="5"/>
    </row>
    <row r="245" spans="1:195" x14ac:dyDescent="0.2">
      <c r="A245" s="8"/>
      <c r="B245" s="2" t="s">
        <v>588</v>
      </c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  <c r="EK245" s="63"/>
      <c r="EL245" s="63"/>
      <c r="EM245" s="63"/>
      <c r="EN245" s="63"/>
      <c r="EO245" s="63"/>
      <c r="EP245" s="63"/>
      <c r="EQ245" s="63"/>
      <c r="ER245" s="63"/>
      <c r="ES245" s="63"/>
      <c r="ET245" s="63"/>
      <c r="EU245" s="63"/>
      <c r="EV245" s="63"/>
      <c r="EW245" s="63"/>
      <c r="EX245" s="63"/>
      <c r="EY245" s="63"/>
      <c r="EZ245" s="63"/>
      <c r="FA245" s="63"/>
      <c r="FB245" s="63"/>
      <c r="FC245" s="63"/>
      <c r="FD245" s="63"/>
      <c r="FE245" s="63"/>
      <c r="FF245" s="63"/>
      <c r="FG245" s="63"/>
      <c r="FH245" s="63"/>
      <c r="FI245" s="63"/>
      <c r="FJ245" s="63"/>
      <c r="FK245" s="63"/>
      <c r="FL245" s="63"/>
      <c r="FM245" s="63"/>
      <c r="FN245" s="63"/>
      <c r="FO245" s="63"/>
      <c r="FP245" s="63"/>
      <c r="FQ245" s="63"/>
      <c r="FR245" s="63"/>
      <c r="FS245" s="63"/>
      <c r="FT245" s="63"/>
      <c r="FU245" s="63"/>
      <c r="FV245" s="63"/>
      <c r="FW245" s="63"/>
      <c r="FX245" s="63"/>
      <c r="FY245" s="63"/>
      <c r="FZ245" s="63"/>
      <c r="GA245" s="63"/>
      <c r="GB245" s="45"/>
      <c r="GC245" s="45"/>
      <c r="GD245" s="45"/>
      <c r="GE245" s="5"/>
      <c r="GF245" s="5"/>
      <c r="GG245" s="5"/>
      <c r="GH245" s="5"/>
      <c r="GI245" s="5"/>
      <c r="GJ245" s="5"/>
      <c r="GK245" s="5"/>
      <c r="GL245" s="5"/>
      <c r="GM245" s="5"/>
    </row>
    <row r="246" spans="1:195" x14ac:dyDescent="0.2">
      <c r="A246" s="8"/>
      <c r="B246" s="2" t="s">
        <v>589</v>
      </c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42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42"/>
      <c r="FU246" s="63"/>
      <c r="FV246" s="63"/>
      <c r="FW246" s="63"/>
      <c r="FX246" s="63"/>
      <c r="FY246" s="63"/>
      <c r="FZ246" s="63"/>
      <c r="GA246" s="63"/>
      <c r="GB246" s="63"/>
      <c r="GC246" s="63"/>
      <c r="GD246" s="63"/>
      <c r="GE246" s="128"/>
      <c r="GF246" s="128"/>
      <c r="GG246" s="5"/>
      <c r="GH246" s="5"/>
      <c r="GI246" s="5"/>
      <c r="GJ246" s="5"/>
      <c r="GK246" s="5"/>
      <c r="GL246" s="5"/>
      <c r="GM246" s="5"/>
    </row>
    <row r="247" spans="1:195" x14ac:dyDescent="0.2">
      <c r="A247" s="3" t="s">
        <v>590</v>
      </c>
      <c r="B247" s="2" t="s">
        <v>591</v>
      </c>
      <c r="C247" s="63">
        <f t="shared" ref="C247:BN247" si="306">ROUND(((C43)*(1+C189+C190))/C41,6)</f>
        <v>2.4074360000000001</v>
      </c>
      <c r="D247" s="63">
        <f t="shared" si="306"/>
        <v>0.55851099999999998</v>
      </c>
      <c r="E247" s="63">
        <f t="shared" si="306"/>
        <v>1.7189810000000001</v>
      </c>
      <c r="F247" s="63">
        <f t="shared" si="306"/>
        <v>1.275474</v>
      </c>
      <c r="G247" s="63">
        <f t="shared" si="306"/>
        <v>9.6506050000000005</v>
      </c>
      <c r="H247" s="63">
        <f t="shared" si="306"/>
        <v>12.03205</v>
      </c>
      <c r="I247" s="63">
        <f t="shared" si="306"/>
        <v>1.5521860000000001</v>
      </c>
      <c r="J247" s="63">
        <f t="shared" si="306"/>
        <v>8.1222279999999998</v>
      </c>
      <c r="K247" s="63">
        <f t="shared" si="306"/>
        <v>34.433872000000001</v>
      </c>
      <c r="L247" s="63">
        <f t="shared" si="306"/>
        <v>2.4142489999999999</v>
      </c>
      <c r="M247" s="63">
        <f t="shared" si="306"/>
        <v>7.016286</v>
      </c>
      <c r="N247" s="63">
        <f t="shared" si="306"/>
        <v>2.5787999999999998E-2</v>
      </c>
      <c r="O247" s="63">
        <f t="shared" si="306"/>
        <v>0.78530199999999994</v>
      </c>
      <c r="P247" s="63">
        <f t="shared" si="306"/>
        <v>33.180548000000002</v>
      </c>
      <c r="Q247" s="63">
        <f t="shared" si="306"/>
        <v>0.58916400000000002</v>
      </c>
      <c r="R247" s="63">
        <f t="shared" si="306"/>
        <v>23.321173999999999</v>
      </c>
      <c r="S247" s="63">
        <f t="shared" si="306"/>
        <v>3.7594720000000001</v>
      </c>
      <c r="T247" s="63">
        <f t="shared" si="306"/>
        <v>34.921359000000002</v>
      </c>
      <c r="U247" s="63">
        <f t="shared" si="306"/>
        <v>85.259900000000002</v>
      </c>
      <c r="V247" s="63">
        <f t="shared" si="306"/>
        <v>42.669682999999999</v>
      </c>
      <c r="W247" s="42">
        <f t="shared" si="306"/>
        <v>93.523263</v>
      </c>
      <c r="X247" s="63">
        <f t="shared" si="306"/>
        <v>90.828227999999996</v>
      </c>
      <c r="Y247" s="63">
        <f t="shared" si="306"/>
        <v>18.000519000000001</v>
      </c>
      <c r="Z247" s="63">
        <f t="shared" si="306"/>
        <v>49.979540999999998</v>
      </c>
      <c r="AA247" s="63">
        <f t="shared" si="306"/>
        <v>0.43324299999999999</v>
      </c>
      <c r="AB247" s="63">
        <f t="shared" si="306"/>
        <v>0.21082699999999999</v>
      </c>
      <c r="AC247" s="63">
        <f t="shared" si="306"/>
        <v>6.0553319999999999</v>
      </c>
      <c r="AD247" s="63">
        <f t="shared" si="306"/>
        <v>5.2717330000000002</v>
      </c>
      <c r="AE247" s="63">
        <f t="shared" si="306"/>
        <v>18.368352000000002</v>
      </c>
      <c r="AF247" s="63">
        <f t="shared" si="306"/>
        <v>9.9139250000000008</v>
      </c>
      <c r="AG247" s="63">
        <f t="shared" si="306"/>
        <v>1.681295</v>
      </c>
      <c r="AH247" s="63">
        <f t="shared" si="306"/>
        <v>36.503813999999998</v>
      </c>
      <c r="AI247" s="63">
        <f t="shared" si="306"/>
        <v>152.92394200000001</v>
      </c>
      <c r="AJ247" s="63">
        <f t="shared" si="306"/>
        <v>35.457295999999999</v>
      </c>
      <c r="AK247" s="63">
        <f t="shared" si="306"/>
        <v>17.261299999999999</v>
      </c>
      <c r="AL247" s="63">
        <f t="shared" si="306"/>
        <v>16.001667999999999</v>
      </c>
      <c r="AM247" s="63">
        <f t="shared" si="306"/>
        <v>26.960470999999998</v>
      </c>
      <c r="AN247" s="63">
        <f t="shared" si="306"/>
        <v>10.012608</v>
      </c>
      <c r="AO247" s="63">
        <f t="shared" si="306"/>
        <v>2.431457</v>
      </c>
      <c r="AP247" s="63">
        <f t="shared" si="306"/>
        <v>0.10152600000000001</v>
      </c>
      <c r="AQ247" s="63">
        <f t="shared" si="306"/>
        <v>9.0306560000000005</v>
      </c>
      <c r="AR247" s="63">
        <f t="shared" si="306"/>
        <v>0.22105</v>
      </c>
      <c r="AS247" s="63">
        <f t="shared" si="306"/>
        <v>0.433867</v>
      </c>
      <c r="AT247" s="63">
        <f t="shared" si="306"/>
        <v>6.6607050000000001</v>
      </c>
      <c r="AU247" s="63">
        <f t="shared" si="306"/>
        <v>35.186691000000003</v>
      </c>
      <c r="AV247" s="63">
        <f t="shared" si="306"/>
        <v>70.882609000000002</v>
      </c>
      <c r="AW247" s="63">
        <f t="shared" si="306"/>
        <v>54.04759</v>
      </c>
      <c r="AX247" s="63">
        <f t="shared" si="306"/>
        <v>94.256172000000007</v>
      </c>
      <c r="AY247" s="63">
        <f t="shared" si="306"/>
        <v>45.972932</v>
      </c>
      <c r="AZ247" s="63">
        <f t="shared" si="306"/>
        <v>1.9342999999999999E-2</v>
      </c>
      <c r="BA247" s="63">
        <f t="shared" si="306"/>
        <v>3.3124389999999999</v>
      </c>
      <c r="BB247" s="63">
        <f t="shared" si="306"/>
        <v>8.0372450000000004</v>
      </c>
      <c r="BC247" s="63">
        <f t="shared" si="306"/>
        <v>2.4653999999999999E-2</v>
      </c>
      <c r="BD247" s="63">
        <f t="shared" si="306"/>
        <v>3.0986609999999999</v>
      </c>
      <c r="BE247" s="63">
        <f t="shared" si="306"/>
        <v>9.2986830000000005</v>
      </c>
      <c r="BF247" s="63">
        <f t="shared" si="306"/>
        <v>0.79566999999999999</v>
      </c>
      <c r="BG247" s="63">
        <f t="shared" si="306"/>
        <v>36.940848000000003</v>
      </c>
      <c r="BH247" s="63">
        <f t="shared" si="306"/>
        <v>26.455950000000001</v>
      </c>
      <c r="BI247" s="63">
        <f t="shared" si="306"/>
        <v>30.782183</v>
      </c>
      <c r="BJ247" s="63">
        <f t="shared" si="306"/>
        <v>2.4393259999999999</v>
      </c>
      <c r="BK247" s="63">
        <f t="shared" si="306"/>
        <v>1.915897</v>
      </c>
      <c r="BL247" s="63">
        <f t="shared" si="306"/>
        <v>321.80719499999998</v>
      </c>
      <c r="BM247" s="63">
        <f t="shared" si="306"/>
        <v>68.172922999999997</v>
      </c>
      <c r="BN247" s="63">
        <f t="shared" si="306"/>
        <v>4.5134100000000004</v>
      </c>
      <c r="BO247" s="63">
        <f t="shared" ref="BO247:DZ247" si="307">ROUND(((BO43)*(1+BO189+BO190))/BO41,6)</f>
        <v>6.30288</v>
      </c>
      <c r="BP247" s="63">
        <f t="shared" si="307"/>
        <v>18.967292</v>
      </c>
      <c r="BQ247" s="63">
        <f t="shared" si="307"/>
        <v>1.2208619999999999</v>
      </c>
      <c r="BR247" s="63">
        <f t="shared" si="307"/>
        <v>0.93725099999999995</v>
      </c>
      <c r="BS247" s="63">
        <f t="shared" si="307"/>
        <v>1.0699099999999999</v>
      </c>
      <c r="BT247" s="63">
        <f t="shared" si="307"/>
        <v>3.8551540000000002</v>
      </c>
      <c r="BU247" s="63">
        <f t="shared" si="307"/>
        <v>5.0484030000000004</v>
      </c>
      <c r="BV247" s="63">
        <f t="shared" si="307"/>
        <v>1.948391</v>
      </c>
      <c r="BW247" s="63">
        <f t="shared" si="307"/>
        <v>2.3127140000000002</v>
      </c>
      <c r="BX247" s="63">
        <f t="shared" si="307"/>
        <v>17.200818999999999</v>
      </c>
      <c r="BY247" s="63">
        <f t="shared" si="307"/>
        <v>11.579784999999999</v>
      </c>
      <c r="BZ247" s="63">
        <f t="shared" si="307"/>
        <v>26.586614000000001</v>
      </c>
      <c r="CA247" s="63">
        <f t="shared" si="307"/>
        <v>22.571940000000001</v>
      </c>
      <c r="CB247" s="63">
        <f t="shared" si="307"/>
        <v>0.145454</v>
      </c>
      <c r="CC247" s="63">
        <f t="shared" si="307"/>
        <v>41.986086</v>
      </c>
      <c r="CD247" s="63">
        <f t="shared" si="307"/>
        <v>53.498213</v>
      </c>
      <c r="CE247" s="63">
        <f t="shared" si="307"/>
        <v>50.346215000000001</v>
      </c>
      <c r="CF247" s="63">
        <f t="shared" si="307"/>
        <v>58.540557</v>
      </c>
      <c r="CG247" s="63">
        <f t="shared" si="307"/>
        <v>58.394945999999997</v>
      </c>
      <c r="CH247" s="63">
        <f t="shared" si="307"/>
        <v>67.058723999999998</v>
      </c>
      <c r="CI247" s="63">
        <f t="shared" si="307"/>
        <v>13.261196999999999</v>
      </c>
      <c r="CJ247" s="63">
        <f t="shared" si="307"/>
        <v>4.3194800000000004</v>
      </c>
      <c r="CK247" s="63">
        <f t="shared" si="307"/>
        <v>0.79294699999999996</v>
      </c>
      <c r="CL247" s="63">
        <f t="shared" si="307"/>
        <v>4.3849559999999999</v>
      </c>
      <c r="CM247" s="63">
        <f t="shared" si="307"/>
        <v>2.8576160000000002</v>
      </c>
      <c r="CN247" s="63">
        <f t="shared" si="307"/>
        <v>0.43170799999999998</v>
      </c>
      <c r="CO247" s="63">
        <f t="shared" si="307"/>
        <v>0.78809600000000002</v>
      </c>
      <c r="CP247" s="63">
        <f t="shared" si="307"/>
        <v>2.9592700000000001</v>
      </c>
      <c r="CQ247" s="63">
        <f t="shared" si="307"/>
        <v>8.6104099999999999</v>
      </c>
      <c r="CR247" s="63">
        <f t="shared" si="307"/>
        <v>6.1195579999999996</v>
      </c>
      <c r="CS247" s="63">
        <f t="shared" si="307"/>
        <v>24.234176000000001</v>
      </c>
      <c r="CT247" s="63">
        <f t="shared" si="307"/>
        <v>32.882322000000002</v>
      </c>
      <c r="CU247" s="63">
        <f t="shared" si="307"/>
        <v>81.427874000000003</v>
      </c>
      <c r="CV247" s="63">
        <f t="shared" si="307"/>
        <v>69.884456999999998</v>
      </c>
      <c r="CW247" s="63">
        <f t="shared" si="307"/>
        <v>18.040724999999998</v>
      </c>
      <c r="CX247" s="63">
        <f t="shared" si="307"/>
        <v>18.662506</v>
      </c>
      <c r="CY247" s="63">
        <f t="shared" si="307"/>
        <v>127.345906</v>
      </c>
      <c r="CZ247" s="63">
        <f t="shared" si="307"/>
        <v>5.8095699999999999</v>
      </c>
      <c r="DA247" s="63">
        <f t="shared" si="307"/>
        <v>99.474866000000006</v>
      </c>
      <c r="DB247" s="63">
        <f t="shared" si="307"/>
        <v>58.056356000000001</v>
      </c>
      <c r="DC247" s="63">
        <f t="shared" si="307"/>
        <v>16.718025999999998</v>
      </c>
      <c r="DD247" s="63">
        <f t="shared" si="307"/>
        <v>2.6248320000000001</v>
      </c>
      <c r="DE247" s="63">
        <f t="shared" si="307"/>
        <v>6.5670760000000001</v>
      </c>
      <c r="DF247" s="63">
        <f t="shared" si="307"/>
        <v>0.63324000000000003</v>
      </c>
      <c r="DG247" s="63">
        <f t="shared" si="307"/>
        <v>24.487864999999999</v>
      </c>
      <c r="DH247" s="63">
        <f t="shared" si="307"/>
        <v>2.1572110000000002</v>
      </c>
      <c r="DI247" s="63">
        <f t="shared" si="307"/>
        <v>1.788378</v>
      </c>
      <c r="DJ247" s="63">
        <f t="shared" si="307"/>
        <v>18.431000999999998</v>
      </c>
      <c r="DK247" s="63">
        <f t="shared" si="307"/>
        <v>21.524913999999999</v>
      </c>
      <c r="DL247" s="63">
        <f t="shared" si="307"/>
        <v>2.2376490000000002</v>
      </c>
      <c r="DM247" s="63">
        <f t="shared" si="307"/>
        <v>22.836475</v>
      </c>
      <c r="DN247" s="63">
        <f t="shared" si="307"/>
        <v>5.4279380000000002</v>
      </c>
      <c r="DO247" s="63">
        <f t="shared" si="307"/>
        <v>4.9748099999999997</v>
      </c>
      <c r="DP247" s="63">
        <f t="shared" si="307"/>
        <v>61.197422000000003</v>
      </c>
      <c r="DQ247" s="63">
        <f t="shared" si="307"/>
        <v>12.424816</v>
      </c>
      <c r="DR247" s="63">
        <f t="shared" si="307"/>
        <v>17.664954000000002</v>
      </c>
      <c r="DS247" s="63">
        <f t="shared" si="307"/>
        <v>30.780422999999999</v>
      </c>
      <c r="DT247" s="63">
        <f t="shared" si="307"/>
        <v>116.24219600000001</v>
      </c>
      <c r="DU247" s="63">
        <f t="shared" si="307"/>
        <v>50.574117000000001</v>
      </c>
      <c r="DV247" s="63">
        <f t="shared" si="307"/>
        <v>212.672968</v>
      </c>
      <c r="DW247" s="63">
        <f t="shared" si="307"/>
        <v>64.205483999999998</v>
      </c>
      <c r="DX247" s="63">
        <f t="shared" si="307"/>
        <v>19.236107000000001</v>
      </c>
      <c r="DY247" s="63">
        <f t="shared" si="307"/>
        <v>10.442119999999999</v>
      </c>
      <c r="DZ247" s="63">
        <f t="shared" si="307"/>
        <v>8.9951869999999996</v>
      </c>
      <c r="EA247" s="63">
        <f t="shared" ref="EA247:FX247" si="308">ROUND(((EA43)*(1+EA189+EA190))/EA41,6)</f>
        <v>3.6636500000000001</v>
      </c>
      <c r="EB247" s="63">
        <f t="shared" si="308"/>
        <v>16.834598</v>
      </c>
      <c r="EC247" s="63">
        <f t="shared" si="308"/>
        <v>41.471628000000003</v>
      </c>
      <c r="ED247" s="63">
        <f t="shared" si="308"/>
        <v>0.42174499999999998</v>
      </c>
      <c r="EE247" s="63">
        <f t="shared" si="308"/>
        <v>81.054856000000001</v>
      </c>
      <c r="EF247" s="63">
        <f t="shared" si="308"/>
        <v>12.223475000000001</v>
      </c>
      <c r="EG247" s="63">
        <f t="shared" si="308"/>
        <v>53.389149000000003</v>
      </c>
      <c r="EH247" s="63">
        <f t="shared" si="308"/>
        <v>86.994495999999998</v>
      </c>
      <c r="EI247" s="63">
        <f t="shared" si="308"/>
        <v>1.045118</v>
      </c>
      <c r="EJ247" s="63">
        <f t="shared" si="308"/>
        <v>1.620271</v>
      </c>
      <c r="EK247" s="63">
        <f t="shared" si="308"/>
        <v>1.296408</v>
      </c>
      <c r="EL247" s="63">
        <f t="shared" si="308"/>
        <v>2.416642</v>
      </c>
      <c r="EM247" s="63">
        <f t="shared" si="308"/>
        <v>11.10469</v>
      </c>
      <c r="EN247" s="63">
        <f t="shared" si="308"/>
        <v>19.495736000000001</v>
      </c>
      <c r="EO247" s="63">
        <f t="shared" si="308"/>
        <v>31.185594999999999</v>
      </c>
      <c r="EP247" s="63">
        <f t="shared" si="308"/>
        <v>9.4110779999999998</v>
      </c>
      <c r="EQ247" s="63">
        <f t="shared" si="308"/>
        <v>1.2529999999999999E-2</v>
      </c>
      <c r="ER247" s="63">
        <f t="shared" si="308"/>
        <v>9.5639219999999998</v>
      </c>
      <c r="ES247" s="63">
        <f t="shared" si="308"/>
        <v>65.179238999999995</v>
      </c>
      <c r="ET247" s="63">
        <f t="shared" si="308"/>
        <v>38.308475000000001</v>
      </c>
      <c r="EU247" s="63">
        <f t="shared" si="308"/>
        <v>38.856506000000003</v>
      </c>
      <c r="EV247" s="63">
        <f t="shared" si="308"/>
        <v>23.442803000000001</v>
      </c>
      <c r="EW247" s="63">
        <f t="shared" si="308"/>
        <v>1.570335</v>
      </c>
      <c r="EX247" s="63">
        <f t="shared" si="308"/>
        <v>17.009502999999999</v>
      </c>
      <c r="EY247" s="63">
        <f t="shared" si="308"/>
        <v>27.043216000000001</v>
      </c>
      <c r="EZ247" s="63">
        <f t="shared" si="308"/>
        <v>42.296224000000002</v>
      </c>
      <c r="FA247" s="63">
        <f t="shared" si="308"/>
        <v>0.68506500000000004</v>
      </c>
      <c r="FB247" s="63">
        <f t="shared" si="308"/>
        <v>3.2206839999999999</v>
      </c>
      <c r="FC247" s="63">
        <f t="shared" si="308"/>
        <v>4.2927759999999999</v>
      </c>
      <c r="FD247" s="63">
        <f t="shared" si="308"/>
        <v>23.768733999999998</v>
      </c>
      <c r="FE247" s="63">
        <f t="shared" si="308"/>
        <v>31.400137000000001</v>
      </c>
      <c r="FF247" s="63">
        <f t="shared" si="308"/>
        <v>65.142069000000006</v>
      </c>
      <c r="FG247" s="63">
        <f t="shared" si="308"/>
        <v>149.88196300000001</v>
      </c>
      <c r="FH247" s="63">
        <f t="shared" si="308"/>
        <v>37.283683000000003</v>
      </c>
      <c r="FI247" s="63">
        <f t="shared" si="308"/>
        <v>0.925288</v>
      </c>
      <c r="FJ247" s="63">
        <f t="shared" si="308"/>
        <v>2.5228640000000002</v>
      </c>
      <c r="FK247" s="63">
        <f t="shared" si="308"/>
        <v>1.5220640000000001</v>
      </c>
      <c r="FL247" s="63">
        <f t="shared" si="308"/>
        <v>2.1615180000000001</v>
      </c>
      <c r="FM247" s="63">
        <f t="shared" si="308"/>
        <v>3.4395820000000001</v>
      </c>
      <c r="FN247" s="63">
        <f t="shared" si="308"/>
        <v>1.1002559999999999</v>
      </c>
      <c r="FO247" s="63">
        <f t="shared" si="308"/>
        <v>1.0811729999999999</v>
      </c>
      <c r="FP247" s="63">
        <f t="shared" si="308"/>
        <v>1.970869</v>
      </c>
      <c r="FQ247" s="63">
        <f t="shared" si="308"/>
        <v>6.1323369999999997</v>
      </c>
      <c r="FR247" s="63">
        <f t="shared" si="308"/>
        <v>7.379467</v>
      </c>
      <c r="FS247" s="63">
        <f t="shared" si="308"/>
        <v>11.115209</v>
      </c>
      <c r="FT247" s="42">
        <f t="shared" si="308"/>
        <v>4.6795470000000003</v>
      </c>
      <c r="FU247" s="63">
        <f t="shared" si="308"/>
        <v>9.4620569999999997</v>
      </c>
      <c r="FV247" s="63">
        <f t="shared" si="308"/>
        <v>11.253239000000001</v>
      </c>
      <c r="FW247" s="63">
        <f t="shared" si="308"/>
        <v>63.791339000000001</v>
      </c>
      <c r="FX247" s="63">
        <f t="shared" si="308"/>
        <v>47.095376000000002</v>
      </c>
      <c r="FY247" s="63"/>
      <c r="FZ247" s="63"/>
      <c r="GA247" s="63"/>
      <c r="GB247" s="63"/>
      <c r="GC247" s="63"/>
      <c r="GD247" s="63"/>
      <c r="GE247" s="128"/>
      <c r="GF247" s="128"/>
      <c r="GG247" s="5"/>
      <c r="GH247" s="5"/>
      <c r="GI247" s="5"/>
      <c r="GJ247" s="5"/>
      <c r="GK247" s="5"/>
      <c r="GL247" s="5"/>
      <c r="GM247" s="5"/>
    </row>
    <row r="248" spans="1:195" x14ac:dyDescent="0.2">
      <c r="A248" s="8"/>
      <c r="B248" s="2" t="s">
        <v>592</v>
      </c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42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  <c r="EK248" s="63"/>
      <c r="EL248" s="63"/>
      <c r="EM248" s="63"/>
      <c r="EN248" s="63"/>
      <c r="EO248" s="63"/>
      <c r="EP248" s="63"/>
      <c r="EQ248" s="63"/>
      <c r="ER248" s="63"/>
      <c r="ES248" s="63"/>
      <c r="ET248" s="63"/>
      <c r="EU248" s="63"/>
      <c r="EV248" s="63"/>
      <c r="EW248" s="63"/>
      <c r="EX248" s="63"/>
      <c r="EY248" s="63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42"/>
      <c r="FU248" s="63"/>
      <c r="FV248" s="63"/>
      <c r="FW248" s="63"/>
      <c r="FX248" s="63"/>
      <c r="FY248" s="63"/>
      <c r="FZ248" s="63"/>
      <c r="GA248" s="63"/>
      <c r="GB248" s="63"/>
      <c r="GC248" s="63"/>
      <c r="GD248" s="63"/>
      <c r="GE248" s="128"/>
      <c r="GF248" s="128"/>
      <c r="GG248" s="5"/>
      <c r="GH248" s="5"/>
      <c r="GI248" s="5"/>
      <c r="GJ248" s="5"/>
      <c r="GK248" s="5"/>
      <c r="GL248" s="5"/>
      <c r="GM248" s="5"/>
    </row>
    <row r="249" spans="1:195" x14ac:dyDescent="0.2">
      <c r="A249" s="8"/>
      <c r="B249" s="2" t="s">
        <v>593</v>
      </c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42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3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3"/>
      <c r="EA249" s="63"/>
      <c r="EB249" s="63"/>
      <c r="EC249" s="63"/>
      <c r="ED249" s="63"/>
      <c r="EE249" s="63"/>
      <c r="EF249" s="63"/>
      <c r="EG249" s="63"/>
      <c r="EH249" s="63"/>
      <c r="EI249" s="63"/>
      <c r="EJ249" s="63"/>
      <c r="EK249" s="63"/>
      <c r="EL249" s="63"/>
      <c r="EM249" s="63"/>
      <c r="EN249" s="63"/>
      <c r="EO249" s="63"/>
      <c r="EP249" s="63"/>
      <c r="EQ249" s="63"/>
      <c r="ER249" s="63"/>
      <c r="ES249" s="63"/>
      <c r="ET249" s="63"/>
      <c r="EU249" s="63"/>
      <c r="EV249" s="63"/>
      <c r="EW249" s="63"/>
      <c r="EX249" s="63"/>
      <c r="EY249" s="63"/>
      <c r="EZ249" s="63"/>
      <c r="FA249" s="63"/>
      <c r="FB249" s="63"/>
      <c r="FC249" s="63"/>
      <c r="FD249" s="63"/>
      <c r="FE249" s="63"/>
      <c r="FF249" s="63"/>
      <c r="FG249" s="63"/>
      <c r="FH249" s="63"/>
      <c r="FI249" s="63"/>
      <c r="FJ249" s="63"/>
      <c r="FK249" s="63"/>
      <c r="FL249" s="63"/>
      <c r="FM249" s="63"/>
      <c r="FN249" s="63"/>
      <c r="FO249" s="63"/>
      <c r="FP249" s="63"/>
      <c r="FQ249" s="63"/>
      <c r="FR249" s="63"/>
      <c r="FS249" s="63"/>
      <c r="FT249" s="42"/>
      <c r="FU249" s="63"/>
      <c r="FV249" s="63"/>
      <c r="FW249" s="63"/>
      <c r="FX249" s="63"/>
      <c r="FY249" s="63"/>
      <c r="FZ249" s="63"/>
      <c r="GA249" s="63"/>
      <c r="GB249" s="63"/>
      <c r="GC249" s="63"/>
      <c r="GD249" s="63"/>
      <c r="GE249" s="128"/>
      <c r="GF249" s="128"/>
      <c r="GG249" s="5"/>
      <c r="GH249" s="5"/>
      <c r="GI249" s="5"/>
      <c r="GJ249" s="5"/>
      <c r="GK249" s="5"/>
      <c r="GL249" s="5"/>
      <c r="GM249" s="5"/>
    </row>
    <row r="250" spans="1:195" x14ac:dyDescent="0.2">
      <c r="A250" s="3" t="s">
        <v>594</v>
      </c>
      <c r="B250" s="2" t="s">
        <v>595</v>
      </c>
      <c r="C250" s="63">
        <f>MIN(C242,C244,C247)</f>
        <v>2.6079999999999999E-2</v>
      </c>
      <c r="D250" s="63">
        <f t="shared" ref="D250:BO250" si="309">MIN(D242,D244,D247)</f>
        <v>2.7E-2</v>
      </c>
      <c r="E250" s="63">
        <f t="shared" si="309"/>
        <v>2.4688000000000002E-2</v>
      </c>
      <c r="F250" s="63">
        <f t="shared" si="309"/>
        <v>2.6262000000000001E-2</v>
      </c>
      <c r="G250" s="63">
        <f t="shared" si="309"/>
        <v>2.2284999999999999E-2</v>
      </c>
      <c r="H250" s="63">
        <f t="shared" si="309"/>
        <v>2.7E-2</v>
      </c>
      <c r="I250" s="63">
        <f t="shared" si="309"/>
        <v>2.7E-2</v>
      </c>
      <c r="J250" s="63">
        <f t="shared" si="309"/>
        <v>2.7E-2</v>
      </c>
      <c r="K250" s="63">
        <f t="shared" si="309"/>
        <v>2.7E-2</v>
      </c>
      <c r="L250" s="63">
        <f t="shared" si="309"/>
        <v>2.1895000000000001E-2</v>
      </c>
      <c r="M250" s="63">
        <f t="shared" si="309"/>
        <v>2.0947E-2</v>
      </c>
      <c r="N250" s="63">
        <f t="shared" si="309"/>
        <v>2.5711999999999999E-2</v>
      </c>
      <c r="O250" s="63">
        <f t="shared" si="309"/>
        <v>2.5353000000000001E-2</v>
      </c>
      <c r="P250" s="63">
        <f t="shared" si="309"/>
        <v>2.7E-2</v>
      </c>
      <c r="Q250" s="63">
        <f t="shared" si="309"/>
        <v>2.6009999999999998E-2</v>
      </c>
      <c r="R250" s="63">
        <f t="shared" si="309"/>
        <v>2.3909E-2</v>
      </c>
      <c r="S250" s="63">
        <f t="shared" si="309"/>
        <v>2.1014000000000001E-2</v>
      </c>
      <c r="T250" s="63">
        <f t="shared" si="309"/>
        <v>1.9300999999999999E-2</v>
      </c>
      <c r="U250" s="63">
        <f t="shared" si="309"/>
        <v>1.8800999999999998E-2</v>
      </c>
      <c r="V250" s="63">
        <f t="shared" si="309"/>
        <v>2.7E-2</v>
      </c>
      <c r="W250" s="42">
        <f t="shared" si="309"/>
        <v>2.7E-2</v>
      </c>
      <c r="X250" s="63">
        <f t="shared" si="309"/>
        <v>1.0756E-2</v>
      </c>
      <c r="Y250" s="63">
        <f t="shared" si="309"/>
        <v>1.9498000000000001E-2</v>
      </c>
      <c r="Z250" s="63">
        <f t="shared" si="309"/>
        <v>1.8915000000000001E-2</v>
      </c>
      <c r="AA250" s="63">
        <f t="shared" si="309"/>
        <v>2.4995E-2</v>
      </c>
      <c r="AB250" s="63">
        <f t="shared" si="309"/>
        <v>2.5023E-2</v>
      </c>
      <c r="AC250" s="63">
        <f t="shared" si="309"/>
        <v>1.5982E-2</v>
      </c>
      <c r="AD250" s="63">
        <f t="shared" si="309"/>
        <v>1.4692999999999999E-2</v>
      </c>
      <c r="AE250" s="63">
        <f t="shared" si="309"/>
        <v>7.8139999999999998E-3</v>
      </c>
      <c r="AF250" s="63">
        <f t="shared" si="309"/>
        <v>6.6740000000000002E-3</v>
      </c>
      <c r="AG250" s="63">
        <f t="shared" si="309"/>
        <v>1.1828E-2</v>
      </c>
      <c r="AH250" s="63">
        <f t="shared" si="309"/>
        <v>1.7122999999999999E-2</v>
      </c>
      <c r="AI250" s="63">
        <f t="shared" si="309"/>
        <v>2.7E-2</v>
      </c>
      <c r="AJ250" s="63">
        <f t="shared" si="309"/>
        <v>1.8787999999999999E-2</v>
      </c>
      <c r="AK250" s="63">
        <f t="shared" si="309"/>
        <v>1.6279999999999999E-2</v>
      </c>
      <c r="AL250" s="63">
        <f t="shared" si="309"/>
        <v>2.7E-2</v>
      </c>
      <c r="AM250" s="63">
        <f t="shared" si="309"/>
        <v>1.6448999999999998E-2</v>
      </c>
      <c r="AN250" s="63">
        <f t="shared" si="309"/>
        <v>2.2903E-2</v>
      </c>
      <c r="AO250" s="63">
        <f t="shared" si="309"/>
        <v>2.2655999999999999E-2</v>
      </c>
      <c r="AP250" s="63">
        <f t="shared" si="309"/>
        <v>2.5541000000000001E-2</v>
      </c>
      <c r="AQ250" s="63">
        <f t="shared" si="309"/>
        <v>1.5559E-2</v>
      </c>
      <c r="AR250" s="63">
        <f t="shared" si="309"/>
        <v>2.5440000000000001E-2</v>
      </c>
      <c r="AS250" s="63">
        <f t="shared" si="309"/>
        <v>1.1618E-2</v>
      </c>
      <c r="AT250" s="63">
        <f t="shared" si="309"/>
        <v>2.6714000000000002E-2</v>
      </c>
      <c r="AU250" s="63">
        <f t="shared" si="309"/>
        <v>1.9188E-2</v>
      </c>
      <c r="AV250" s="63">
        <f t="shared" si="309"/>
        <v>2.5359E-2</v>
      </c>
      <c r="AW250" s="63">
        <f t="shared" si="309"/>
        <v>2.0596E-2</v>
      </c>
      <c r="AX250" s="63">
        <f t="shared" si="309"/>
        <v>1.6798E-2</v>
      </c>
      <c r="AY250" s="63">
        <f t="shared" si="309"/>
        <v>2.7E-2</v>
      </c>
      <c r="AZ250" s="63">
        <f t="shared" si="309"/>
        <v>1.8092E-2</v>
      </c>
      <c r="BA250" s="63">
        <f t="shared" si="309"/>
        <v>2.1894E-2</v>
      </c>
      <c r="BB250" s="63">
        <f t="shared" si="309"/>
        <v>1.9684E-2</v>
      </c>
      <c r="BC250" s="63">
        <f t="shared" si="309"/>
        <v>2.4025999999999999E-2</v>
      </c>
      <c r="BD250" s="63">
        <f t="shared" si="309"/>
        <v>2.7E-2</v>
      </c>
      <c r="BE250" s="63">
        <f t="shared" si="309"/>
        <v>2.2815999999999999E-2</v>
      </c>
      <c r="BF250" s="63">
        <f t="shared" si="309"/>
        <v>2.6952E-2</v>
      </c>
      <c r="BG250" s="63">
        <f t="shared" si="309"/>
        <v>2.7E-2</v>
      </c>
      <c r="BH250" s="63">
        <f t="shared" si="309"/>
        <v>2.1419000000000001E-2</v>
      </c>
      <c r="BI250" s="63">
        <f t="shared" si="309"/>
        <v>8.4329999999999995E-3</v>
      </c>
      <c r="BJ250" s="63">
        <f t="shared" si="309"/>
        <v>2.3164000000000001E-2</v>
      </c>
      <c r="BK250" s="63">
        <f t="shared" si="309"/>
        <v>2.4459000000000002E-2</v>
      </c>
      <c r="BL250" s="63">
        <f t="shared" si="309"/>
        <v>2.7E-2</v>
      </c>
      <c r="BM250" s="63">
        <f t="shared" si="309"/>
        <v>2.0833999999999998E-2</v>
      </c>
      <c r="BN250" s="63">
        <f t="shared" si="309"/>
        <v>2.7E-2</v>
      </c>
      <c r="BO250" s="63">
        <f t="shared" si="309"/>
        <v>1.5203E-2</v>
      </c>
      <c r="BP250" s="63">
        <f t="shared" ref="BP250:EA250" si="310">MIN(BP242,BP244,BP247)</f>
        <v>2.1701999999999999E-2</v>
      </c>
      <c r="BQ250" s="63">
        <f t="shared" si="310"/>
        <v>2.1759000000000001E-2</v>
      </c>
      <c r="BR250" s="63">
        <f t="shared" si="310"/>
        <v>4.7000000000000002E-3</v>
      </c>
      <c r="BS250" s="63">
        <f t="shared" si="310"/>
        <v>2.2309999999999999E-3</v>
      </c>
      <c r="BT250" s="63">
        <f t="shared" si="310"/>
        <v>4.0749999999999996E-3</v>
      </c>
      <c r="BU250" s="63">
        <f t="shared" si="310"/>
        <v>1.3811E-2</v>
      </c>
      <c r="BV250" s="63">
        <f t="shared" si="310"/>
        <v>1.1775000000000001E-2</v>
      </c>
      <c r="BW250" s="63">
        <f t="shared" si="310"/>
        <v>1.55E-2</v>
      </c>
      <c r="BX250" s="63">
        <f t="shared" si="310"/>
        <v>1.6598999999999999E-2</v>
      </c>
      <c r="BY250" s="63">
        <f t="shared" si="310"/>
        <v>2.3781E-2</v>
      </c>
      <c r="BZ250" s="63">
        <f t="shared" si="310"/>
        <v>2.6311999999999999E-2</v>
      </c>
      <c r="CA250" s="63">
        <f t="shared" si="310"/>
        <v>2.3040999999999999E-2</v>
      </c>
      <c r="CB250" s="63">
        <f t="shared" si="310"/>
        <v>2.6252000000000001E-2</v>
      </c>
      <c r="CC250" s="63">
        <f t="shared" si="310"/>
        <v>2.2199E-2</v>
      </c>
      <c r="CD250" s="63">
        <f t="shared" si="310"/>
        <v>1.9519999999999999E-2</v>
      </c>
      <c r="CE250" s="63">
        <f t="shared" si="310"/>
        <v>2.7E-2</v>
      </c>
      <c r="CF250" s="63">
        <f t="shared" si="310"/>
        <v>2.2463E-2</v>
      </c>
      <c r="CG250" s="63">
        <f t="shared" si="310"/>
        <v>2.7E-2</v>
      </c>
      <c r="CH250" s="63">
        <f t="shared" si="310"/>
        <v>2.2187999999999999E-2</v>
      </c>
      <c r="CI250" s="63">
        <f t="shared" si="310"/>
        <v>2.418E-2</v>
      </c>
      <c r="CJ250" s="63">
        <f t="shared" si="310"/>
        <v>2.3469E-2</v>
      </c>
      <c r="CK250" s="63">
        <f t="shared" si="310"/>
        <v>6.6010000000000001E-3</v>
      </c>
      <c r="CL250" s="63">
        <f t="shared" si="310"/>
        <v>8.2290000000000002E-3</v>
      </c>
      <c r="CM250" s="63">
        <f t="shared" si="310"/>
        <v>2.274E-3</v>
      </c>
      <c r="CN250" s="63">
        <f t="shared" si="310"/>
        <v>2.7E-2</v>
      </c>
      <c r="CO250" s="63">
        <f t="shared" si="310"/>
        <v>2.2360000000000001E-2</v>
      </c>
      <c r="CP250" s="63">
        <f t="shared" si="310"/>
        <v>2.0549000000000001E-2</v>
      </c>
      <c r="CQ250" s="63">
        <f t="shared" si="310"/>
        <v>1.2427000000000001E-2</v>
      </c>
      <c r="CR250" s="63">
        <f t="shared" si="310"/>
        <v>1.6800000000000001E-3</v>
      </c>
      <c r="CS250" s="63">
        <f t="shared" si="310"/>
        <v>2.2658000000000001E-2</v>
      </c>
      <c r="CT250" s="63">
        <f t="shared" si="310"/>
        <v>8.5199999999999998E-3</v>
      </c>
      <c r="CU250" s="63">
        <f t="shared" si="310"/>
        <v>1.9616000000000001E-2</v>
      </c>
      <c r="CV250" s="63">
        <f t="shared" si="310"/>
        <v>1.0978999999999999E-2</v>
      </c>
      <c r="CW250" s="63">
        <f t="shared" si="310"/>
        <v>2.4152E-2</v>
      </c>
      <c r="CX250" s="63">
        <f t="shared" si="310"/>
        <v>2.1824E-2</v>
      </c>
      <c r="CY250" s="63">
        <f t="shared" si="310"/>
        <v>2.7E-2</v>
      </c>
      <c r="CZ250" s="63">
        <f t="shared" si="310"/>
        <v>2.6651000000000001E-2</v>
      </c>
      <c r="DA250" s="63">
        <f t="shared" si="310"/>
        <v>2.7E-2</v>
      </c>
      <c r="DB250" s="63">
        <f t="shared" si="310"/>
        <v>2.7E-2</v>
      </c>
      <c r="DC250" s="63">
        <f t="shared" si="310"/>
        <v>1.7417999999999999E-2</v>
      </c>
      <c r="DD250" s="63">
        <f t="shared" si="310"/>
        <v>3.4299999999999999E-3</v>
      </c>
      <c r="DE250" s="63">
        <f t="shared" si="310"/>
        <v>1.145E-2</v>
      </c>
      <c r="DF250" s="63">
        <f t="shared" si="310"/>
        <v>2.4213999999999999E-2</v>
      </c>
      <c r="DG250" s="63">
        <f t="shared" si="310"/>
        <v>2.0452999999999999E-2</v>
      </c>
      <c r="DH250" s="63">
        <f t="shared" si="310"/>
        <v>2.0516E-2</v>
      </c>
      <c r="DI250" s="63">
        <f t="shared" si="310"/>
        <v>1.8845000000000001E-2</v>
      </c>
      <c r="DJ250" s="63">
        <f t="shared" si="310"/>
        <v>2.0882999999999999E-2</v>
      </c>
      <c r="DK250" s="63">
        <f t="shared" si="310"/>
        <v>1.5657999999999998E-2</v>
      </c>
      <c r="DL250" s="63">
        <f t="shared" si="310"/>
        <v>2.1967E-2</v>
      </c>
      <c r="DM250" s="63">
        <f t="shared" si="310"/>
        <v>1.9899E-2</v>
      </c>
      <c r="DN250" s="63">
        <f t="shared" si="310"/>
        <v>2.7E-2</v>
      </c>
      <c r="DO250" s="63">
        <f t="shared" si="310"/>
        <v>2.7E-2</v>
      </c>
      <c r="DP250" s="63">
        <f t="shared" si="310"/>
        <v>2.7E-2</v>
      </c>
      <c r="DQ250" s="63">
        <f t="shared" si="310"/>
        <v>2.5884999999999998E-2</v>
      </c>
      <c r="DR250" s="63">
        <f t="shared" si="310"/>
        <v>2.4417000000000001E-2</v>
      </c>
      <c r="DS250" s="63">
        <f t="shared" si="310"/>
        <v>2.5923999999999999E-2</v>
      </c>
      <c r="DT250" s="63">
        <f t="shared" si="310"/>
        <v>2.1728999999999998E-2</v>
      </c>
      <c r="DU250" s="63">
        <f t="shared" si="310"/>
        <v>2.7E-2</v>
      </c>
      <c r="DV250" s="63">
        <f t="shared" si="310"/>
        <v>2.7E-2</v>
      </c>
      <c r="DW250" s="63">
        <f t="shared" si="310"/>
        <v>2.1996999999999999E-2</v>
      </c>
      <c r="DX250" s="63">
        <f t="shared" si="310"/>
        <v>1.8931E-2</v>
      </c>
      <c r="DY250" s="63">
        <f t="shared" si="310"/>
        <v>1.2928E-2</v>
      </c>
      <c r="DZ250" s="63">
        <f t="shared" si="310"/>
        <v>1.7662000000000001E-2</v>
      </c>
      <c r="EA250" s="63">
        <f t="shared" si="310"/>
        <v>1.2173E-2</v>
      </c>
      <c r="EB250" s="63">
        <f t="shared" ref="EB250:FX250" si="311">MIN(EB242,EB244,EB247)</f>
        <v>2.7E-2</v>
      </c>
      <c r="EC250" s="63">
        <f t="shared" si="311"/>
        <v>2.6620999999999999E-2</v>
      </c>
      <c r="ED250" s="63">
        <f t="shared" si="311"/>
        <v>4.4120000000000001E-3</v>
      </c>
      <c r="EE250" s="63">
        <f t="shared" si="311"/>
        <v>2.7E-2</v>
      </c>
      <c r="EF250" s="63">
        <f t="shared" si="311"/>
        <v>1.9595000000000001E-2</v>
      </c>
      <c r="EG250" s="63">
        <f t="shared" si="311"/>
        <v>2.6536000000000001E-2</v>
      </c>
      <c r="EH250" s="63">
        <f t="shared" si="311"/>
        <v>2.5052999999999999E-2</v>
      </c>
      <c r="EI250" s="63">
        <f t="shared" si="311"/>
        <v>2.7E-2</v>
      </c>
      <c r="EJ250" s="63">
        <f t="shared" si="311"/>
        <v>2.7E-2</v>
      </c>
      <c r="EK250" s="63">
        <f t="shared" si="311"/>
        <v>5.7670000000000004E-3</v>
      </c>
      <c r="EL250" s="63">
        <f t="shared" si="311"/>
        <v>2.1159999999999998E-3</v>
      </c>
      <c r="EM250" s="63">
        <f t="shared" si="311"/>
        <v>1.6308E-2</v>
      </c>
      <c r="EN250" s="63">
        <f t="shared" si="311"/>
        <v>2.7E-2</v>
      </c>
      <c r="EO250" s="63">
        <f t="shared" si="311"/>
        <v>2.7E-2</v>
      </c>
      <c r="EP250" s="63">
        <f t="shared" si="311"/>
        <v>2.0586E-2</v>
      </c>
      <c r="EQ250" s="63">
        <f t="shared" si="311"/>
        <v>1.0265E-2</v>
      </c>
      <c r="ER250" s="63">
        <f t="shared" si="311"/>
        <v>2.1283E-2</v>
      </c>
      <c r="ES250" s="63">
        <f t="shared" si="311"/>
        <v>2.3557999999999999E-2</v>
      </c>
      <c r="ET250" s="63">
        <f t="shared" si="311"/>
        <v>2.7E-2</v>
      </c>
      <c r="EU250" s="63">
        <f t="shared" si="311"/>
        <v>2.7E-2</v>
      </c>
      <c r="EV250" s="63">
        <f t="shared" si="311"/>
        <v>1.0965000000000001E-2</v>
      </c>
      <c r="EW250" s="63">
        <f t="shared" si="311"/>
        <v>6.0530000000000002E-3</v>
      </c>
      <c r="EX250" s="63">
        <f t="shared" si="311"/>
        <v>3.9100000000000003E-3</v>
      </c>
      <c r="EY250" s="63">
        <f t="shared" si="311"/>
        <v>2.7E-2</v>
      </c>
      <c r="EZ250" s="63">
        <f t="shared" si="311"/>
        <v>2.2942000000000001E-2</v>
      </c>
      <c r="FA250" s="63">
        <f t="shared" si="311"/>
        <v>1.0666E-2</v>
      </c>
      <c r="FB250" s="63">
        <f t="shared" si="311"/>
        <v>1.1374E-2</v>
      </c>
      <c r="FC250" s="63">
        <f t="shared" si="311"/>
        <v>2.2550000000000001E-2</v>
      </c>
      <c r="FD250" s="63">
        <f t="shared" si="311"/>
        <v>2.4438000000000001E-2</v>
      </c>
      <c r="FE250" s="63">
        <f t="shared" si="311"/>
        <v>1.4180999999999999E-2</v>
      </c>
      <c r="FF250" s="63">
        <f t="shared" si="311"/>
        <v>2.7E-2</v>
      </c>
      <c r="FG250" s="63">
        <f t="shared" si="311"/>
        <v>2.7E-2</v>
      </c>
      <c r="FH250" s="63">
        <f t="shared" si="311"/>
        <v>1.9772000000000001E-2</v>
      </c>
      <c r="FI250" s="63">
        <f t="shared" si="311"/>
        <v>6.1999999999999998E-3</v>
      </c>
      <c r="FJ250" s="63">
        <f t="shared" si="311"/>
        <v>1.9438E-2</v>
      </c>
      <c r="FK250" s="63">
        <f t="shared" si="311"/>
        <v>1.0845E-2</v>
      </c>
      <c r="FL250" s="63">
        <f t="shared" si="311"/>
        <v>2.7E-2</v>
      </c>
      <c r="FM250" s="63">
        <f t="shared" si="311"/>
        <v>1.8414E-2</v>
      </c>
      <c r="FN250" s="63">
        <f t="shared" si="311"/>
        <v>2.7E-2</v>
      </c>
      <c r="FO250" s="63">
        <f t="shared" si="311"/>
        <v>8.3470000000000003E-3</v>
      </c>
      <c r="FP250" s="63">
        <f t="shared" si="311"/>
        <v>1.2142999999999999E-2</v>
      </c>
      <c r="FQ250" s="63">
        <f t="shared" si="311"/>
        <v>1.6879999999999999E-2</v>
      </c>
      <c r="FR250" s="63">
        <f t="shared" si="311"/>
        <v>1.1565000000000001E-2</v>
      </c>
      <c r="FS250" s="63">
        <f t="shared" si="311"/>
        <v>1.8298999999999999E-2</v>
      </c>
      <c r="FT250" s="42">
        <f t="shared" si="311"/>
        <v>5.1840000000000002E-3</v>
      </c>
      <c r="FU250" s="63">
        <f t="shared" si="311"/>
        <v>1.8345E-2</v>
      </c>
      <c r="FV250" s="63">
        <f t="shared" si="311"/>
        <v>1.5032E-2</v>
      </c>
      <c r="FW250" s="63">
        <f t="shared" si="311"/>
        <v>2.1498E-2</v>
      </c>
      <c r="FX250" s="63">
        <f t="shared" si="311"/>
        <v>1.9675000000000002E-2</v>
      </c>
      <c r="FY250" s="63"/>
      <c r="FZ250" s="63"/>
      <c r="GA250" s="63"/>
      <c r="GB250" s="63"/>
      <c r="GC250" s="63"/>
      <c r="GD250" s="63"/>
      <c r="GE250" s="128"/>
      <c r="GF250" s="128"/>
      <c r="GG250" s="5"/>
      <c r="GH250" s="5"/>
      <c r="GI250" s="5"/>
      <c r="GJ250" s="5"/>
      <c r="GK250" s="5"/>
      <c r="GL250" s="5"/>
      <c r="GM250" s="5"/>
    </row>
    <row r="251" spans="1:195" x14ac:dyDescent="0.2">
      <c r="A251" s="8"/>
      <c r="B251" s="2" t="s">
        <v>596</v>
      </c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42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3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3"/>
      <c r="EA251" s="63"/>
      <c r="EB251" s="63"/>
      <c r="EC251" s="63"/>
      <c r="ED251" s="63"/>
      <c r="EE251" s="63"/>
      <c r="EF251" s="63"/>
      <c r="EG251" s="63"/>
      <c r="EH251" s="63"/>
      <c r="EI251" s="63"/>
      <c r="EJ251" s="63"/>
      <c r="EK251" s="63"/>
      <c r="EL251" s="63"/>
      <c r="EM251" s="63"/>
      <c r="EN251" s="63"/>
      <c r="EO251" s="63"/>
      <c r="EP251" s="63"/>
      <c r="EQ251" s="63"/>
      <c r="ER251" s="63"/>
      <c r="ES251" s="63"/>
      <c r="ET251" s="63"/>
      <c r="EU251" s="63"/>
      <c r="EV251" s="63"/>
      <c r="EW251" s="63"/>
      <c r="EX251" s="63"/>
      <c r="EY251" s="63"/>
      <c r="EZ251" s="63"/>
      <c r="FA251" s="63"/>
      <c r="FB251" s="63"/>
      <c r="FC251" s="63"/>
      <c r="FD251" s="63"/>
      <c r="FE251" s="63"/>
      <c r="FF251" s="63"/>
      <c r="FG251" s="63"/>
      <c r="FH251" s="63"/>
      <c r="FI251" s="63"/>
      <c r="FJ251" s="63"/>
      <c r="FK251" s="63"/>
      <c r="FL251" s="63"/>
      <c r="FM251" s="63"/>
      <c r="FN251" s="63"/>
      <c r="FO251" s="63"/>
      <c r="FP251" s="63"/>
      <c r="FQ251" s="63"/>
      <c r="FR251" s="63"/>
      <c r="FS251" s="63"/>
      <c r="FT251" s="42"/>
      <c r="FU251" s="63"/>
      <c r="FV251" s="63"/>
      <c r="FW251" s="63"/>
      <c r="FX251" s="63"/>
      <c r="FY251" s="63"/>
      <c r="FZ251" s="63"/>
      <c r="GA251" s="63"/>
      <c r="GB251" s="63"/>
      <c r="GC251" s="63"/>
      <c r="GD251" s="63"/>
      <c r="GE251" s="128"/>
      <c r="GF251" s="128"/>
      <c r="GG251" s="5"/>
      <c r="GH251" s="5"/>
      <c r="GI251" s="5"/>
      <c r="GJ251" s="5"/>
      <c r="GK251" s="5"/>
      <c r="GL251" s="5"/>
      <c r="GM251" s="5"/>
    </row>
    <row r="252" spans="1:195" x14ac:dyDescent="0.2">
      <c r="A252" s="3" t="s">
        <v>597</v>
      </c>
      <c r="B252" s="2" t="s">
        <v>598</v>
      </c>
      <c r="C252" s="129">
        <v>2.6079999999999999E-2</v>
      </c>
      <c r="D252" s="129">
        <v>2.7E-2</v>
      </c>
      <c r="E252" s="129">
        <v>2.4688000000000002E-2</v>
      </c>
      <c r="F252" s="129">
        <v>2.6262000000000001E-2</v>
      </c>
      <c r="G252" s="129">
        <v>2.2284999999999999E-2</v>
      </c>
      <c r="H252" s="129">
        <v>2.7E-2</v>
      </c>
      <c r="I252" s="129">
        <v>2.7E-2</v>
      </c>
      <c r="J252" s="129">
        <v>2.7E-2</v>
      </c>
      <c r="K252" s="129">
        <v>2.7E-2</v>
      </c>
      <c r="L252" s="129">
        <v>2.1895000000000001E-2</v>
      </c>
      <c r="M252" s="129">
        <v>2.0947E-2</v>
      </c>
      <c r="N252" s="129">
        <v>2.5711999999999999E-2</v>
      </c>
      <c r="O252" s="129">
        <v>2.5353000000000001E-2</v>
      </c>
      <c r="P252" s="129">
        <v>2.7E-2</v>
      </c>
      <c r="Q252" s="129">
        <v>2.6009999999999998E-2</v>
      </c>
      <c r="R252" s="129">
        <v>2.3909E-2</v>
      </c>
      <c r="S252" s="129">
        <v>2.1014000000000001E-2</v>
      </c>
      <c r="T252" s="129">
        <v>1.9300999999999999E-2</v>
      </c>
      <c r="U252" s="129">
        <v>1.8800999999999998E-2</v>
      </c>
      <c r="V252" s="129">
        <v>2.7E-2</v>
      </c>
      <c r="W252" s="129">
        <v>2.7E-2</v>
      </c>
      <c r="X252" s="129">
        <v>1.0756E-2</v>
      </c>
      <c r="Y252" s="129">
        <v>1.9498000000000001E-2</v>
      </c>
      <c r="Z252" s="129">
        <v>1.8915000000000001E-2</v>
      </c>
      <c r="AA252" s="129">
        <v>2.4995E-2</v>
      </c>
      <c r="AB252" s="129">
        <v>2.5023E-2</v>
      </c>
      <c r="AC252" s="129">
        <v>1.5982E-2</v>
      </c>
      <c r="AD252" s="129">
        <v>1.4692999999999999E-2</v>
      </c>
      <c r="AE252" s="129">
        <v>7.8139999999999998E-3</v>
      </c>
      <c r="AF252" s="129">
        <v>6.6740000000000002E-3</v>
      </c>
      <c r="AG252" s="129">
        <v>1.1823999999999999E-2</v>
      </c>
      <c r="AH252" s="129">
        <v>1.7122999999999999E-2</v>
      </c>
      <c r="AI252" s="129">
        <v>2.7E-2</v>
      </c>
      <c r="AJ252" s="129">
        <v>1.8787999999999999E-2</v>
      </c>
      <c r="AK252" s="129">
        <v>1.6279999999999999E-2</v>
      </c>
      <c r="AL252" s="129">
        <v>2.7E-2</v>
      </c>
      <c r="AM252" s="129">
        <v>1.6448999999999998E-2</v>
      </c>
      <c r="AN252" s="129">
        <v>2.2903E-2</v>
      </c>
      <c r="AO252" s="129">
        <v>2.2655999999999999E-2</v>
      </c>
      <c r="AP252" s="129">
        <v>2.5541000000000001E-2</v>
      </c>
      <c r="AQ252" s="129">
        <v>1.5559E-2</v>
      </c>
      <c r="AR252" s="129">
        <v>2.5440000000000001E-2</v>
      </c>
      <c r="AS252" s="129">
        <v>1.1618E-2</v>
      </c>
      <c r="AT252" s="129">
        <v>2.6714000000000002E-2</v>
      </c>
      <c r="AU252" s="129">
        <v>1.9188E-2</v>
      </c>
      <c r="AV252" s="129">
        <v>2.5359E-2</v>
      </c>
      <c r="AW252" s="129">
        <v>2.0596E-2</v>
      </c>
      <c r="AX252" s="129">
        <v>1.6798E-2</v>
      </c>
      <c r="AY252" s="129">
        <v>2.7E-2</v>
      </c>
      <c r="AZ252" s="129">
        <v>1.8092E-2</v>
      </c>
      <c r="BA252" s="129">
        <v>2.1894E-2</v>
      </c>
      <c r="BB252" s="129">
        <v>1.9684E-2</v>
      </c>
      <c r="BC252" s="129">
        <v>2.4025999999999999E-2</v>
      </c>
      <c r="BD252" s="129">
        <v>2.7E-2</v>
      </c>
      <c r="BE252" s="129">
        <v>2.2815999999999999E-2</v>
      </c>
      <c r="BF252" s="129">
        <v>2.6952E-2</v>
      </c>
      <c r="BG252" s="129">
        <v>2.7E-2</v>
      </c>
      <c r="BH252" s="129">
        <v>2.1419000000000001E-2</v>
      </c>
      <c r="BI252" s="129">
        <v>8.4329999999999995E-3</v>
      </c>
      <c r="BJ252" s="129">
        <v>2.3164000000000001E-2</v>
      </c>
      <c r="BK252" s="129">
        <v>2.4459000000000002E-2</v>
      </c>
      <c r="BL252" s="129">
        <v>2.7E-2</v>
      </c>
      <c r="BM252" s="129">
        <v>2.0833999999999998E-2</v>
      </c>
      <c r="BN252" s="129">
        <v>2.7E-2</v>
      </c>
      <c r="BO252" s="129">
        <v>1.5203E-2</v>
      </c>
      <c r="BP252" s="129">
        <v>2.1701999999999999E-2</v>
      </c>
      <c r="BQ252" s="129">
        <v>2.1759000000000001E-2</v>
      </c>
      <c r="BR252" s="129">
        <v>4.7000000000000002E-3</v>
      </c>
      <c r="BS252" s="129">
        <v>2.2309999999999999E-3</v>
      </c>
      <c r="BT252" s="129">
        <v>4.0749999999999996E-3</v>
      </c>
      <c r="BU252" s="129">
        <v>1.3811E-2</v>
      </c>
      <c r="BV252" s="129">
        <v>1.1775000000000001E-2</v>
      </c>
      <c r="BW252" s="129">
        <v>1.55E-2</v>
      </c>
      <c r="BX252" s="129">
        <v>1.6598999999999999E-2</v>
      </c>
      <c r="BY252" s="129">
        <v>2.3781E-2</v>
      </c>
      <c r="BZ252" s="129">
        <v>2.6311999999999999E-2</v>
      </c>
      <c r="CA252" s="129">
        <v>2.3040999999999999E-2</v>
      </c>
      <c r="CB252" s="129">
        <v>2.6252000000000001E-2</v>
      </c>
      <c r="CC252" s="129">
        <v>2.2199E-2</v>
      </c>
      <c r="CD252" s="129">
        <v>1.9519999999999999E-2</v>
      </c>
      <c r="CE252" s="129">
        <v>2.7E-2</v>
      </c>
      <c r="CF252" s="129">
        <v>2.2463E-2</v>
      </c>
      <c r="CG252" s="129">
        <v>2.7E-2</v>
      </c>
      <c r="CH252" s="129">
        <v>2.2187999999999999E-2</v>
      </c>
      <c r="CI252" s="129">
        <v>2.418E-2</v>
      </c>
      <c r="CJ252" s="129">
        <v>2.3469E-2</v>
      </c>
      <c r="CK252" s="129">
        <v>6.6010000000000001E-3</v>
      </c>
      <c r="CL252" s="129">
        <v>8.2290000000000002E-3</v>
      </c>
      <c r="CM252" s="129">
        <v>2.274E-3</v>
      </c>
      <c r="CN252" s="129">
        <v>2.7E-2</v>
      </c>
      <c r="CO252" s="129">
        <v>2.2360000000000001E-2</v>
      </c>
      <c r="CP252" s="129">
        <v>2.0549000000000001E-2</v>
      </c>
      <c r="CQ252" s="129">
        <v>1.2427000000000001E-2</v>
      </c>
      <c r="CR252" s="129">
        <v>1.6800000000000001E-3</v>
      </c>
      <c r="CS252" s="129">
        <v>2.2658000000000001E-2</v>
      </c>
      <c r="CT252" s="129">
        <v>8.5199999999999998E-3</v>
      </c>
      <c r="CU252" s="129">
        <v>1.9616000000000001E-2</v>
      </c>
      <c r="CV252" s="129">
        <v>1.0978999999999999E-2</v>
      </c>
      <c r="CW252" s="129">
        <v>2.4152E-2</v>
      </c>
      <c r="CX252" s="129">
        <v>2.1824E-2</v>
      </c>
      <c r="CY252" s="129">
        <v>2.7E-2</v>
      </c>
      <c r="CZ252" s="129">
        <v>2.6651000000000001E-2</v>
      </c>
      <c r="DA252" s="129">
        <v>2.7E-2</v>
      </c>
      <c r="DB252" s="129">
        <v>2.7E-2</v>
      </c>
      <c r="DC252" s="129">
        <v>1.7417999999999999E-2</v>
      </c>
      <c r="DD252" s="129">
        <v>3.4299999999999999E-3</v>
      </c>
      <c r="DE252" s="129">
        <v>1.145E-2</v>
      </c>
      <c r="DF252" s="129">
        <v>2.4213999999999999E-2</v>
      </c>
      <c r="DG252" s="129">
        <v>2.0452999999999999E-2</v>
      </c>
      <c r="DH252" s="129">
        <v>2.0516E-2</v>
      </c>
      <c r="DI252" s="129">
        <v>1.8845000000000001E-2</v>
      </c>
      <c r="DJ252" s="129">
        <v>2.0882999999999999E-2</v>
      </c>
      <c r="DK252" s="129">
        <v>1.5657999999999998E-2</v>
      </c>
      <c r="DL252" s="129">
        <v>2.1967E-2</v>
      </c>
      <c r="DM252" s="129">
        <v>1.9899E-2</v>
      </c>
      <c r="DN252" s="129">
        <v>2.7E-2</v>
      </c>
      <c r="DO252" s="129">
        <v>2.7E-2</v>
      </c>
      <c r="DP252" s="129">
        <v>2.7E-2</v>
      </c>
      <c r="DQ252" s="129">
        <v>2.5884999999999998E-2</v>
      </c>
      <c r="DR252" s="129">
        <v>2.4417000000000001E-2</v>
      </c>
      <c r="DS252" s="129">
        <v>2.5923999999999999E-2</v>
      </c>
      <c r="DT252" s="129">
        <v>2.1728999999999998E-2</v>
      </c>
      <c r="DU252" s="129">
        <v>2.7E-2</v>
      </c>
      <c r="DV252" s="129">
        <v>2.7E-2</v>
      </c>
      <c r="DW252" s="129">
        <v>2.1996999999999999E-2</v>
      </c>
      <c r="DX252" s="129">
        <v>1.8931E-2</v>
      </c>
      <c r="DY252" s="129">
        <v>1.2928E-2</v>
      </c>
      <c r="DZ252" s="129">
        <v>1.7662000000000001E-2</v>
      </c>
      <c r="EA252" s="129">
        <v>1.2173E-2</v>
      </c>
      <c r="EB252" s="129">
        <v>2.7E-2</v>
      </c>
      <c r="EC252" s="129">
        <v>2.6620999999999999E-2</v>
      </c>
      <c r="ED252" s="129">
        <v>4.4120000000000001E-3</v>
      </c>
      <c r="EE252" s="129">
        <v>2.7E-2</v>
      </c>
      <c r="EF252" s="129">
        <v>1.9595000000000001E-2</v>
      </c>
      <c r="EG252" s="129">
        <v>2.6536000000000001E-2</v>
      </c>
      <c r="EH252" s="129">
        <v>2.5052999999999999E-2</v>
      </c>
      <c r="EI252" s="129">
        <v>2.7E-2</v>
      </c>
      <c r="EJ252" s="129">
        <v>2.7E-2</v>
      </c>
      <c r="EK252" s="129">
        <v>5.7670000000000004E-3</v>
      </c>
      <c r="EL252" s="129">
        <v>2.1159999999999998E-3</v>
      </c>
      <c r="EM252" s="129">
        <v>1.6308E-2</v>
      </c>
      <c r="EN252" s="129">
        <v>2.7E-2</v>
      </c>
      <c r="EO252" s="129">
        <v>2.7E-2</v>
      </c>
      <c r="EP252" s="129">
        <v>2.0586E-2</v>
      </c>
      <c r="EQ252" s="129">
        <v>1.0265E-2</v>
      </c>
      <c r="ER252" s="129">
        <v>2.1283E-2</v>
      </c>
      <c r="ES252" s="129">
        <v>2.3557999999999999E-2</v>
      </c>
      <c r="ET252" s="129">
        <v>2.7E-2</v>
      </c>
      <c r="EU252" s="129">
        <v>2.7E-2</v>
      </c>
      <c r="EV252" s="129">
        <v>1.0965000000000001E-2</v>
      </c>
      <c r="EW252" s="129">
        <v>6.0530000000000002E-3</v>
      </c>
      <c r="EX252" s="129">
        <v>3.9100000000000003E-3</v>
      </c>
      <c r="EY252" s="129">
        <v>2.7E-2</v>
      </c>
      <c r="EZ252" s="129">
        <v>2.2942000000000001E-2</v>
      </c>
      <c r="FA252" s="129">
        <v>1.0666E-2</v>
      </c>
      <c r="FB252" s="129">
        <v>1.1153E-2</v>
      </c>
      <c r="FC252" s="129">
        <v>2.2550000000000001E-2</v>
      </c>
      <c r="FD252" s="129">
        <v>2.4438000000000001E-2</v>
      </c>
      <c r="FE252" s="129">
        <v>1.4180999999999999E-2</v>
      </c>
      <c r="FF252" s="129">
        <v>2.7E-2</v>
      </c>
      <c r="FG252" s="129">
        <v>2.7E-2</v>
      </c>
      <c r="FH252" s="129">
        <v>1.9772000000000001E-2</v>
      </c>
      <c r="FI252" s="129">
        <v>6.1999999999999998E-3</v>
      </c>
      <c r="FJ252" s="129">
        <v>1.9438E-2</v>
      </c>
      <c r="FK252" s="129">
        <v>1.0845E-2</v>
      </c>
      <c r="FL252" s="129">
        <v>2.7E-2</v>
      </c>
      <c r="FM252" s="129">
        <v>1.8414E-2</v>
      </c>
      <c r="FN252" s="129">
        <v>2.7E-2</v>
      </c>
      <c r="FO252" s="129">
        <v>8.3470000000000003E-3</v>
      </c>
      <c r="FP252" s="129">
        <v>1.2142999999999999E-2</v>
      </c>
      <c r="FQ252" s="129">
        <v>1.6879999999999999E-2</v>
      </c>
      <c r="FR252" s="129">
        <v>1.1565000000000001E-2</v>
      </c>
      <c r="FS252" s="129">
        <v>1.8298999999999999E-2</v>
      </c>
      <c r="FT252" s="130">
        <f>FT250</f>
        <v>5.1840000000000002E-3</v>
      </c>
      <c r="FU252" s="129">
        <v>1.8345E-2</v>
      </c>
      <c r="FV252" s="129">
        <v>1.5032E-2</v>
      </c>
      <c r="FW252" s="129">
        <v>2.1498E-2</v>
      </c>
      <c r="FX252" s="129">
        <v>1.9675000000000002E-2</v>
      </c>
      <c r="FY252" s="63"/>
      <c r="FZ252" s="63"/>
      <c r="GA252" s="63"/>
      <c r="GB252" s="63"/>
      <c r="GC252" s="63"/>
      <c r="GD252" s="63"/>
      <c r="GE252" s="128"/>
      <c r="GF252" s="128"/>
      <c r="GG252" s="5"/>
      <c r="GH252" s="5"/>
      <c r="GI252" s="5"/>
      <c r="GJ252" s="5"/>
      <c r="GK252" s="5"/>
      <c r="GL252" s="5"/>
      <c r="GM252" s="5"/>
    </row>
    <row r="253" spans="1:195" x14ac:dyDescent="0.2">
      <c r="A253" s="3" t="s">
        <v>599</v>
      </c>
      <c r="B253" s="2" t="s">
        <v>600</v>
      </c>
      <c r="C253" s="63">
        <f t="shared" ref="C253:BN253" si="312">IF(C252&gt;0,C252,C250)</f>
        <v>2.6079999999999999E-2</v>
      </c>
      <c r="D253" s="63">
        <f t="shared" si="312"/>
        <v>2.7E-2</v>
      </c>
      <c r="E253" s="63">
        <f t="shared" si="312"/>
        <v>2.4688000000000002E-2</v>
      </c>
      <c r="F253" s="63">
        <f t="shared" si="312"/>
        <v>2.6262000000000001E-2</v>
      </c>
      <c r="G253" s="63">
        <f t="shared" si="312"/>
        <v>2.2284999999999999E-2</v>
      </c>
      <c r="H253" s="63">
        <f t="shared" si="312"/>
        <v>2.7E-2</v>
      </c>
      <c r="I253" s="63">
        <f t="shared" si="312"/>
        <v>2.7E-2</v>
      </c>
      <c r="J253" s="63">
        <f t="shared" si="312"/>
        <v>2.7E-2</v>
      </c>
      <c r="K253" s="63">
        <f t="shared" si="312"/>
        <v>2.7E-2</v>
      </c>
      <c r="L253" s="63">
        <f t="shared" si="312"/>
        <v>2.1895000000000001E-2</v>
      </c>
      <c r="M253" s="63">
        <f t="shared" si="312"/>
        <v>2.0947E-2</v>
      </c>
      <c r="N253" s="63">
        <f t="shared" si="312"/>
        <v>2.5711999999999999E-2</v>
      </c>
      <c r="O253" s="63">
        <f t="shared" si="312"/>
        <v>2.5353000000000001E-2</v>
      </c>
      <c r="P253" s="63">
        <f t="shared" si="312"/>
        <v>2.7E-2</v>
      </c>
      <c r="Q253" s="63">
        <f t="shared" si="312"/>
        <v>2.6009999999999998E-2</v>
      </c>
      <c r="R253" s="63">
        <f t="shared" si="312"/>
        <v>2.3909E-2</v>
      </c>
      <c r="S253" s="63">
        <f t="shared" si="312"/>
        <v>2.1014000000000001E-2</v>
      </c>
      <c r="T253" s="63">
        <f t="shared" si="312"/>
        <v>1.9300999999999999E-2</v>
      </c>
      <c r="U253" s="63">
        <f t="shared" si="312"/>
        <v>1.8800999999999998E-2</v>
      </c>
      <c r="V253" s="63">
        <f t="shared" si="312"/>
        <v>2.7E-2</v>
      </c>
      <c r="W253" s="42">
        <f t="shared" si="312"/>
        <v>2.7E-2</v>
      </c>
      <c r="X253" s="63">
        <f t="shared" si="312"/>
        <v>1.0756E-2</v>
      </c>
      <c r="Y253" s="63">
        <f t="shared" si="312"/>
        <v>1.9498000000000001E-2</v>
      </c>
      <c r="Z253" s="63">
        <f t="shared" si="312"/>
        <v>1.8915000000000001E-2</v>
      </c>
      <c r="AA253" s="63">
        <f t="shared" si="312"/>
        <v>2.4995E-2</v>
      </c>
      <c r="AB253" s="63">
        <f t="shared" si="312"/>
        <v>2.5023E-2</v>
      </c>
      <c r="AC253" s="63">
        <f t="shared" si="312"/>
        <v>1.5982E-2</v>
      </c>
      <c r="AD253" s="63">
        <f t="shared" si="312"/>
        <v>1.4692999999999999E-2</v>
      </c>
      <c r="AE253" s="63">
        <f t="shared" si="312"/>
        <v>7.8139999999999998E-3</v>
      </c>
      <c r="AF253" s="63">
        <f t="shared" si="312"/>
        <v>6.6740000000000002E-3</v>
      </c>
      <c r="AG253" s="63">
        <f t="shared" si="312"/>
        <v>1.1823999999999999E-2</v>
      </c>
      <c r="AH253" s="63">
        <f t="shared" si="312"/>
        <v>1.7122999999999999E-2</v>
      </c>
      <c r="AI253" s="63">
        <f t="shared" si="312"/>
        <v>2.7E-2</v>
      </c>
      <c r="AJ253" s="63">
        <f t="shared" si="312"/>
        <v>1.8787999999999999E-2</v>
      </c>
      <c r="AK253" s="63">
        <f t="shared" si="312"/>
        <v>1.6279999999999999E-2</v>
      </c>
      <c r="AL253" s="63">
        <f t="shared" si="312"/>
        <v>2.7E-2</v>
      </c>
      <c r="AM253" s="63">
        <f t="shared" si="312"/>
        <v>1.6448999999999998E-2</v>
      </c>
      <c r="AN253" s="63">
        <f t="shared" si="312"/>
        <v>2.2903E-2</v>
      </c>
      <c r="AO253" s="63">
        <f t="shared" si="312"/>
        <v>2.2655999999999999E-2</v>
      </c>
      <c r="AP253" s="63">
        <f t="shared" si="312"/>
        <v>2.5541000000000001E-2</v>
      </c>
      <c r="AQ253" s="63">
        <f t="shared" si="312"/>
        <v>1.5559E-2</v>
      </c>
      <c r="AR253" s="63">
        <f t="shared" si="312"/>
        <v>2.5440000000000001E-2</v>
      </c>
      <c r="AS253" s="63">
        <f t="shared" si="312"/>
        <v>1.1618E-2</v>
      </c>
      <c r="AT253" s="63">
        <f t="shared" si="312"/>
        <v>2.6714000000000002E-2</v>
      </c>
      <c r="AU253" s="63">
        <f t="shared" si="312"/>
        <v>1.9188E-2</v>
      </c>
      <c r="AV253" s="63">
        <f t="shared" si="312"/>
        <v>2.5359E-2</v>
      </c>
      <c r="AW253" s="63">
        <f t="shared" si="312"/>
        <v>2.0596E-2</v>
      </c>
      <c r="AX253" s="63">
        <f t="shared" si="312"/>
        <v>1.6798E-2</v>
      </c>
      <c r="AY253" s="63">
        <f t="shared" si="312"/>
        <v>2.7E-2</v>
      </c>
      <c r="AZ253" s="63">
        <f t="shared" si="312"/>
        <v>1.8092E-2</v>
      </c>
      <c r="BA253" s="63">
        <f t="shared" si="312"/>
        <v>2.1894E-2</v>
      </c>
      <c r="BB253" s="63">
        <f t="shared" si="312"/>
        <v>1.9684E-2</v>
      </c>
      <c r="BC253" s="63">
        <f t="shared" si="312"/>
        <v>2.4025999999999999E-2</v>
      </c>
      <c r="BD253" s="63">
        <f t="shared" si="312"/>
        <v>2.7E-2</v>
      </c>
      <c r="BE253" s="63">
        <f t="shared" si="312"/>
        <v>2.2815999999999999E-2</v>
      </c>
      <c r="BF253" s="63">
        <f t="shared" si="312"/>
        <v>2.6952E-2</v>
      </c>
      <c r="BG253" s="63">
        <f t="shared" si="312"/>
        <v>2.7E-2</v>
      </c>
      <c r="BH253" s="63">
        <f t="shared" si="312"/>
        <v>2.1419000000000001E-2</v>
      </c>
      <c r="BI253" s="63">
        <f t="shared" si="312"/>
        <v>8.4329999999999995E-3</v>
      </c>
      <c r="BJ253" s="63">
        <f t="shared" si="312"/>
        <v>2.3164000000000001E-2</v>
      </c>
      <c r="BK253" s="63">
        <f t="shared" si="312"/>
        <v>2.4459000000000002E-2</v>
      </c>
      <c r="BL253" s="63">
        <f t="shared" si="312"/>
        <v>2.7E-2</v>
      </c>
      <c r="BM253" s="63">
        <f t="shared" si="312"/>
        <v>2.0833999999999998E-2</v>
      </c>
      <c r="BN253" s="63">
        <f t="shared" si="312"/>
        <v>2.7E-2</v>
      </c>
      <c r="BO253" s="63">
        <f t="shared" ref="BO253:DZ253" si="313">IF(BO252&gt;0,BO252,BO250)</f>
        <v>1.5203E-2</v>
      </c>
      <c r="BP253" s="63">
        <f t="shared" si="313"/>
        <v>2.1701999999999999E-2</v>
      </c>
      <c r="BQ253" s="63">
        <f t="shared" si="313"/>
        <v>2.1759000000000001E-2</v>
      </c>
      <c r="BR253" s="63">
        <f t="shared" si="313"/>
        <v>4.7000000000000002E-3</v>
      </c>
      <c r="BS253" s="63">
        <f t="shared" si="313"/>
        <v>2.2309999999999999E-3</v>
      </c>
      <c r="BT253" s="63">
        <f t="shared" si="313"/>
        <v>4.0749999999999996E-3</v>
      </c>
      <c r="BU253" s="63">
        <f t="shared" si="313"/>
        <v>1.3811E-2</v>
      </c>
      <c r="BV253" s="63">
        <f t="shared" si="313"/>
        <v>1.1775000000000001E-2</v>
      </c>
      <c r="BW253" s="63">
        <f t="shared" si="313"/>
        <v>1.55E-2</v>
      </c>
      <c r="BX253" s="63">
        <f t="shared" si="313"/>
        <v>1.6598999999999999E-2</v>
      </c>
      <c r="BY253" s="63">
        <f t="shared" si="313"/>
        <v>2.3781E-2</v>
      </c>
      <c r="BZ253" s="63">
        <f t="shared" si="313"/>
        <v>2.6311999999999999E-2</v>
      </c>
      <c r="CA253" s="63">
        <f t="shared" si="313"/>
        <v>2.3040999999999999E-2</v>
      </c>
      <c r="CB253" s="63">
        <f t="shared" si="313"/>
        <v>2.6252000000000001E-2</v>
      </c>
      <c r="CC253" s="63">
        <f t="shared" si="313"/>
        <v>2.2199E-2</v>
      </c>
      <c r="CD253" s="63">
        <f t="shared" si="313"/>
        <v>1.9519999999999999E-2</v>
      </c>
      <c r="CE253" s="63">
        <f t="shared" si="313"/>
        <v>2.7E-2</v>
      </c>
      <c r="CF253" s="63">
        <f t="shared" si="313"/>
        <v>2.2463E-2</v>
      </c>
      <c r="CG253" s="63">
        <f t="shared" si="313"/>
        <v>2.7E-2</v>
      </c>
      <c r="CH253" s="63">
        <f t="shared" si="313"/>
        <v>2.2187999999999999E-2</v>
      </c>
      <c r="CI253" s="63">
        <f t="shared" si="313"/>
        <v>2.418E-2</v>
      </c>
      <c r="CJ253" s="63">
        <f t="shared" si="313"/>
        <v>2.3469E-2</v>
      </c>
      <c r="CK253" s="63">
        <f t="shared" si="313"/>
        <v>6.6010000000000001E-3</v>
      </c>
      <c r="CL253" s="63">
        <f t="shared" si="313"/>
        <v>8.2290000000000002E-3</v>
      </c>
      <c r="CM253" s="63">
        <f t="shared" si="313"/>
        <v>2.274E-3</v>
      </c>
      <c r="CN253" s="63">
        <f t="shared" si="313"/>
        <v>2.7E-2</v>
      </c>
      <c r="CO253" s="63">
        <f t="shared" si="313"/>
        <v>2.2360000000000001E-2</v>
      </c>
      <c r="CP253" s="63">
        <f t="shared" si="313"/>
        <v>2.0549000000000001E-2</v>
      </c>
      <c r="CQ253" s="63">
        <f t="shared" si="313"/>
        <v>1.2427000000000001E-2</v>
      </c>
      <c r="CR253" s="63">
        <f t="shared" si="313"/>
        <v>1.6800000000000001E-3</v>
      </c>
      <c r="CS253" s="63">
        <f t="shared" si="313"/>
        <v>2.2658000000000001E-2</v>
      </c>
      <c r="CT253" s="63">
        <f t="shared" si="313"/>
        <v>8.5199999999999998E-3</v>
      </c>
      <c r="CU253" s="63">
        <f t="shared" si="313"/>
        <v>1.9616000000000001E-2</v>
      </c>
      <c r="CV253" s="63">
        <f t="shared" si="313"/>
        <v>1.0978999999999999E-2</v>
      </c>
      <c r="CW253" s="63">
        <f t="shared" si="313"/>
        <v>2.4152E-2</v>
      </c>
      <c r="CX253" s="63">
        <f t="shared" si="313"/>
        <v>2.1824E-2</v>
      </c>
      <c r="CY253" s="63">
        <f t="shared" si="313"/>
        <v>2.7E-2</v>
      </c>
      <c r="CZ253" s="63">
        <f t="shared" si="313"/>
        <v>2.6651000000000001E-2</v>
      </c>
      <c r="DA253" s="63">
        <f t="shared" si="313"/>
        <v>2.7E-2</v>
      </c>
      <c r="DB253" s="63">
        <f t="shared" si="313"/>
        <v>2.7E-2</v>
      </c>
      <c r="DC253" s="63">
        <f t="shared" si="313"/>
        <v>1.7417999999999999E-2</v>
      </c>
      <c r="DD253" s="63">
        <f t="shared" si="313"/>
        <v>3.4299999999999999E-3</v>
      </c>
      <c r="DE253" s="63">
        <f t="shared" si="313"/>
        <v>1.145E-2</v>
      </c>
      <c r="DF253" s="63">
        <f t="shared" si="313"/>
        <v>2.4213999999999999E-2</v>
      </c>
      <c r="DG253" s="63">
        <f t="shared" si="313"/>
        <v>2.0452999999999999E-2</v>
      </c>
      <c r="DH253" s="63">
        <f t="shared" si="313"/>
        <v>2.0516E-2</v>
      </c>
      <c r="DI253" s="63">
        <f t="shared" si="313"/>
        <v>1.8845000000000001E-2</v>
      </c>
      <c r="DJ253" s="63">
        <f t="shared" si="313"/>
        <v>2.0882999999999999E-2</v>
      </c>
      <c r="DK253" s="63">
        <f t="shared" si="313"/>
        <v>1.5657999999999998E-2</v>
      </c>
      <c r="DL253" s="63">
        <f t="shared" si="313"/>
        <v>2.1967E-2</v>
      </c>
      <c r="DM253" s="63">
        <f t="shared" si="313"/>
        <v>1.9899E-2</v>
      </c>
      <c r="DN253" s="63">
        <f t="shared" si="313"/>
        <v>2.7E-2</v>
      </c>
      <c r="DO253" s="63">
        <f t="shared" si="313"/>
        <v>2.7E-2</v>
      </c>
      <c r="DP253" s="63">
        <f t="shared" si="313"/>
        <v>2.7E-2</v>
      </c>
      <c r="DQ253" s="63">
        <f t="shared" si="313"/>
        <v>2.5884999999999998E-2</v>
      </c>
      <c r="DR253" s="63">
        <f t="shared" si="313"/>
        <v>2.4417000000000001E-2</v>
      </c>
      <c r="DS253" s="63">
        <f t="shared" si="313"/>
        <v>2.5923999999999999E-2</v>
      </c>
      <c r="DT253" s="63">
        <f t="shared" si="313"/>
        <v>2.1728999999999998E-2</v>
      </c>
      <c r="DU253" s="63">
        <f t="shared" si="313"/>
        <v>2.7E-2</v>
      </c>
      <c r="DV253" s="63">
        <f t="shared" si="313"/>
        <v>2.7E-2</v>
      </c>
      <c r="DW253" s="63">
        <f t="shared" si="313"/>
        <v>2.1996999999999999E-2</v>
      </c>
      <c r="DX253" s="63">
        <f t="shared" si="313"/>
        <v>1.8931E-2</v>
      </c>
      <c r="DY253" s="63">
        <f t="shared" si="313"/>
        <v>1.2928E-2</v>
      </c>
      <c r="DZ253" s="63">
        <f t="shared" si="313"/>
        <v>1.7662000000000001E-2</v>
      </c>
      <c r="EA253" s="63">
        <f t="shared" ref="EA253:FU253" si="314">IF(EA252&gt;0,EA252,EA250)</f>
        <v>1.2173E-2</v>
      </c>
      <c r="EB253" s="63">
        <f t="shared" si="314"/>
        <v>2.7E-2</v>
      </c>
      <c r="EC253" s="63">
        <f t="shared" si="314"/>
        <v>2.6620999999999999E-2</v>
      </c>
      <c r="ED253" s="63">
        <f t="shared" si="314"/>
        <v>4.4120000000000001E-3</v>
      </c>
      <c r="EE253" s="63">
        <f t="shared" si="314"/>
        <v>2.7E-2</v>
      </c>
      <c r="EF253" s="63">
        <f t="shared" si="314"/>
        <v>1.9595000000000001E-2</v>
      </c>
      <c r="EG253" s="63">
        <f t="shared" si="314"/>
        <v>2.6536000000000001E-2</v>
      </c>
      <c r="EH253" s="63">
        <f t="shared" si="314"/>
        <v>2.5052999999999999E-2</v>
      </c>
      <c r="EI253" s="63">
        <f t="shared" si="314"/>
        <v>2.7E-2</v>
      </c>
      <c r="EJ253" s="63">
        <f t="shared" si="314"/>
        <v>2.7E-2</v>
      </c>
      <c r="EK253" s="63">
        <f t="shared" si="314"/>
        <v>5.7670000000000004E-3</v>
      </c>
      <c r="EL253" s="63">
        <f t="shared" si="314"/>
        <v>2.1159999999999998E-3</v>
      </c>
      <c r="EM253" s="63">
        <f t="shared" si="314"/>
        <v>1.6308E-2</v>
      </c>
      <c r="EN253" s="63">
        <f t="shared" si="314"/>
        <v>2.7E-2</v>
      </c>
      <c r="EO253" s="63">
        <f t="shared" si="314"/>
        <v>2.7E-2</v>
      </c>
      <c r="EP253" s="63">
        <f t="shared" si="314"/>
        <v>2.0586E-2</v>
      </c>
      <c r="EQ253" s="63">
        <f t="shared" si="314"/>
        <v>1.0265E-2</v>
      </c>
      <c r="ER253" s="63">
        <f t="shared" si="314"/>
        <v>2.1283E-2</v>
      </c>
      <c r="ES253" s="63">
        <f t="shared" si="314"/>
        <v>2.3557999999999999E-2</v>
      </c>
      <c r="ET253" s="63">
        <f t="shared" si="314"/>
        <v>2.7E-2</v>
      </c>
      <c r="EU253" s="63">
        <f t="shared" si="314"/>
        <v>2.7E-2</v>
      </c>
      <c r="EV253" s="63">
        <f t="shared" si="314"/>
        <v>1.0965000000000001E-2</v>
      </c>
      <c r="EW253" s="63">
        <f t="shared" si="314"/>
        <v>6.0530000000000002E-3</v>
      </c>
      <c r="EX253" s="63">
        <f t="shared" si="314"/>
        <v>3.9100000000000003E-3</v>
      </c>
      <c r="EY253" s="63">
        <f t="shared" si="314"/>
        <v>2.7E-2</v>
      </c>
      <c r="EZ253" s="63">
        <f t="shared" si="314"/>
        <v>2.2942000000000001E-2</v>
      </c>
      <c r="FA253" s="63">
        <f t="shared" si="314"/>
        <v>1.0666E-2</v>
      </c>
      <c r="FB253" s="63">
        <f t="shared" si="314"/>
        <v>1.1153E-2</v>
      </c>
      <c r="FC253" s="63">
        <f t="shared" si="314"/>
        <v>2.2550000000000001E-2</v>
      </c>
      <c r="FD253" s="63">
        <f t="shared" si="314"/>
        <v>2.4438000000000001E-2</v>
      </c>
      <c r="FE253" s="63">
        <f t="shared" si="314"/>
        <v>1.4180999999999999E-2</v>
      </c>
      <c r="FF253" s="63">
        <f t="shared" si="314"/>
        <v>2.7E-2</v>
      </c>
      <c r="FG253" s="63">
        <f t="shared" si="314"/>
        <v>2.7E-2</v>
      </c>
      <c r="FH253" s="63">
        <f t="shared" si="314"/>
        <v>1.9772000000000001E-2</v>
      </c>
      <c r="FI253" s="63">
        <f t="shared" si="314"/>
        <v>6.1999999999999998E-3</v>
      </c>
      <c r="FJ253" s="63">
        <f t="shared" si="314"/>
        <v>1.9438E-2</v>
      </c>
      <c r="FK253" s="63">
        <f t="shared" si="314"/>
        <v>1.0845E-2</v>
      </c>
      <c r="FL253" s="63">
        <f t="shared" si="314"/>
        <v>2.7E-2</v>
      </c>
      <c r="FM253" s="63">
        <f t="shared" si="314"/>
        <v>1.8414E-2</v>
      </c>
      <c r="FN253" s="63">
        <f t="shared" si="314"/>
        <v>2.7E-2</v>
      </c>
      <c r="FO253" s="63">
        <f t="shared" si="314"/>
        <v>8.3470000000000003E-3</v>
      </c>
      <c r="FP253" s="63">
        <f t="shared" si="314"/>
        <v>1.2142999999999999E-2</v>
      </c>
      <c r="FQ253" s="63">
        <f t="shared" si="314"/>
        <v>1.6879999999999999E-2</v>
      </c>
      <c r="FR253" s="63">
        <f t="shared" si="314"/>
        <v>1.1565000000000001E-2</v>
      </c>
      <c r="FS253" s="63">
        <f t="shared" si="314"/>
        <v>1.8298999999999999E-2</v>
      </c>
      <c r="FT253" s="42">
        <f t="shared" si="314"/>
        <v>5.1840000000000002E-3</v>
      </c>
      <c r="FU253" s="63">
        <f t="shared" si="314"/>
        <v>1.8345E-2</v>
      </c>
      <c r="FV253" s="63">
        <f>IF(FV252&gt;0,FV252,FV250)</f>
        <v>1.5032E-2</v>
      </c>
      <c r="FW253" s="63">
        <f>IF(FW252&gt;0,FW252,FW250)</f>
        <v>2.1498E-2</v>
      </c>
      <c r="FX253" s="63">
        <f>IF(FX252&gt;0,FX252,FX250)</f>
        <v>1.9675000000000002E-2</v>
      </c>
      <c r="FY253" s="63"/>
      <c r="FZ253" s="63"/>
      <c r="GA253" s="63"/>
      <c r="GB253" s="63"/>
      <c r="GC253" s="63"/>
      <c r="GD253" s="63"/>
      <c r="GE253" s="128"/>
      <c r="GF253" s="128"/>
      <c r="GG253" s="5"/>
      <c r="GH253" s="5"/>
      <c r="GI253" s="5"/>
      <c r="GJ253" s="5"/>
      <c r="GK253" s="5"/>
      <c r="GL253" s="5"/>
      <c r="GM253" s="5"/>
    </row>
    <row r="254" spans="1:195" x14ac:dyDescent="0.2">
      <c r="A254" s="8"/>
      <c r="B254" s="2" t="s">
        <v>601</v>
      </c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42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3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3"/>
      <c r="EA254" s="63"/>
      <c r="EB254" s="63"/>
      <c r="EC254" s="63"/>
      <c r="ED254" s="63"/>
      <c r="EE254" s="63"/>
      <c r="EF254" s="63"/>
      <c r="EG254" s="63"/>
      <c r="EH254" s="63"/>
      <c r="EI254" s="63"/>
      <c r="EJ254" s="63"/>
      <c r="EK254" s="63"/>
      <c r="EL254" s="63"/>
      <c r="EM254" s="63"/>
      <c r="EN254" s="63"/>
      <c r="EO254" s="63"/>
      <c r="EP254" s="63"/>
      <c r="EQ254" s="63"/>
      <c r="ER254" s="63"/>
      <c r="ES254" s="63"/>
      <c r="ET254" s="63"/>
      <c r="EU254" s="63"/>
      <c r="EV254" s="63"/>
      <c r="EW254" s="63"/>
      <c r="EX254" s="63"/>
      <c r="EY254" s="63"/>
      <c r="EZ254" s="63"/>
      <c r="FA254" s="63"/>
      <c r="FB254" s="63"/>
      <c r="FC254" s="63"/>
      <c r="FD254" s="63"/>
      <c r="FE254" s="63"/>
      <c r="FF254" s="63"/>
      <c r="FG254" s="63"/>
      <c r="FH254" s="63"/>
      <c r="FI254" s="63"/>
      <c r="FJ254" s="63"/>
      <c r="FK254" s="63"/>
      <c r="FL254" s="63"/>
      <c r="FM254" s="63"/>
      <c r="FN254" s="63"/>
      <c r="FO254" s="63"/>
      <c r="FP254" s="63"/>
      <c r="FQ254" s="63"/>
      <c r="FR254" s="63"/>
      <c r="FS254" s="63"/>
      <c r="FT254" s="42"/>
      <c r="FU254" s="63"/>
      <c r="FV254" s="63"/>
      <c r="FW254" s="63"/>
      <c r="FX254" s="63"/>
      <c r="FY254" s="129"/>
      <c r="FZ254" s="131"/>
      <c r="GA254" s="131"/>
      <c r="GB254" s="63"/>
      <c r="GC254" s="63"/>
      <c r="GD254" s="63"/>
      <c r="GE254" s="128"/>
      <c r="GF254" s="128"/>
      <c r="GG254" s="5"/>
      <c r="GH254" s="5"/>
      <c r="GI254" s="5"/>
      <c r="GJ254" s="5"/>
      <c r="GK254" s="5"/>
      <c r="GL254" s="5"/>
      <c r="GM254" s="5"/>
    </row>
    <row r="255" spans="1:195" x14ac:dyDescent="0.2">
      <c r="A255" s="3" t="s">
        <v>392</v>
      </c>
      <c r="B255" s="2" t="s">
        <v>392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3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3"/>
      <c r="EA255" s="63"/>
      <c r="EB255" s="63"/>
      <c r="EC255" s="63"/>
      <c r="ED255" s="63"/>
      <c r="EE255" s="63"/>
      <c r="EF255" s="63"/>
      <c r="EG255" s="63"/>
      <c r="EH255" s="63"/>
      <c r="EI255" s="63"/>
      <c r="EJ255" s="63"/>
      <c r="EK255" s="63"/>
      <c r="EL255" s="63"/>
      <c r="EM255" s="63"/>
      <c r="EN255" s="63"/>
      <c r="EO255" s="63"/>
      <c r="EP255" s="63"/>
      <c r="EQ255" s="63"/>
      <c r="ER255" s="63"/>
      <c r="ES255" s="63"/>
      <c r="ET255" s="63"/>
      <c r="EU255" s="63"/>
      <c r="EV255" s="63"/>
      <c r="EW255" s="63"/>
      <c r="EX255" s="63"/>
      <c r="EY255" s="63"/>
      <c r="EZ255" s="63"/>
      <c r="FA255" s="63"/>
      <c r="FB255" s="63"/>
      <c r="FC255" s="63"/>
      <c r="FD255" s="63"/>
      <c r="FE255" s="63"/>
      <c r="FF255" s="63"/>
      <c r="FG255" s="63"/>
      <c r="FH255" s="63"/>
      <c r="FI255" s="63"/>
      <c r="FJ255" s="63"/>
      <c r="FK255" s="63"/>
      <c r="FL255" s="63"/>
      <c r="FM255" s="63"/>
      <c r="FN255" s="63"/>
      <c r="FO255" s="63"/>
      <c r="FP255" s="63"/>
      <c r="FQ255" s="63"/>
      <c r="FR255" s="63"/>
      <c r="FS255" s="63"/>
      <c r="FT255" s="42"/>
      <c r="FU255" s="63"/>
      <c r="FV255" s="63"/>
      <c r="FW255" s="63"/>
      <c r="FX255" s="63"/>
      <c r="FY255" s="63"/>
      <c r="FZ255" s="63"/>
      <c r="GA255" s="63"/>
      <c r="GB255" s="63"/>
      <c r="GC255" s="63"/>
      <c r="GD255" s="63"/>
      <c r="GE255" s="128"/>
      <c r="GF255" s="128"/>
      <c r="GG255" s="5"/>
      <c r="GH255" s="5"/>
      <c r="GI255" s="5"/>
      <c r="GJ255" s="5"/>
      <c r="GK255" s="5"/>
      <c r="GL255" s="5"/>
      <c r="GM255" s="5"/>
    </row>
    <row r="256" spans="1:195" ht="15.75" x14ac:dyDescent="0.25">
      <c r="A256" s="3" t="s">
        <v>392</v>
      </c>
      <c r="B256" s="43" t="s">
        <v>602</v>
      </c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6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  <c r="FP256" s="45"/>
      <c r="FQ256" s="45"/>
      <c r="FR256" s="45"/>
      <c r="FS256" s="45"/>
      <c r="FT256" s="46"/>
      <c r="FU256" s="45"/>
      <c r="FV256" s="45"/>
      <c r="FW256" s="45"/>
      <c r="FX256" s="45"/>
      <c r="FY256" s="132"/>
      <c r="FZ256" s="45"/>
      <c r="GA256" s="45"/>
      <c r="GB256" s="131"/>
      <c r="GC256" s="131"/>
      <c r="GD256" s="131"/>
      <c r="GE256" s="22"/>
      <c r="GF256" s="22"/>
      <c r="GG256" s="5"/>
      <c r="GH256" s="5"/>
      <c r="GI256" s="5"/>
      <c r="GJ256" s="5"/>
      <c r="GK256" s="5"/>
      <c r="GL256" s="5"/>
      <c r="GM256" s="5"/>
    </row>
    <row r="257" spans="1:256" x14ac:dyDescent="0.2">
      <c r="A257" s="3" t="s">
        <v>603</v>
      </c>
      <c r="B257" s="2" t="s">
        <v>604</v>
      </c>
      <c r="C257" s="45">
        <f t="shared" ref="C257:BN257" si="315">C59</f>
        <v>1477519.1</v>
      </c>
      <c r="D257" s="45">
        <f t="shared" si="315"/>
        <v>9230217.3800000008</v>
      </c>
      <c r="E257" s="45">
        <f t="shared" si="315"/>
        <v>2028201.3</v>
      </c>
      <c r="F257" s="45">
        <f t="shared" si="315"/>
        <v>3494222.92</v>
      </c>
      <c r="G257" s="45">
        <f t="shared" si="315"/>
        <v>235033.27</v>
      </c>
      <c r="H257" s="45">
        <f t="shared" si="315"/>
        <v>173566.91</v>
      </c>
      <c r="I257" s="45">
        <f t="shared" si="315"/>
        <v>2616822.2000000002</v>
      </c>
      <c r="J257" s="45">
        <f t="shared" si="315"/>
        <v>349381.47</v>
      </c>
      <c r="K257" s="45">
        <f t="shared" si="315"/>
        <v>116396.74</v>
      </c>
      <c r="L257" s="45">
        <f t="shared" si="315"/>
        <v>974792.73</v>
      </c>
      <c r="M257" s="45">
        <f t="shared" si="315"/>
        <v>617747.57999999996</v>
      </c>
      <c r="N257" s="45">
        <f t="shared" si="315"/>
        <v>13765309.5</v>
      </c>
      <c r="O257" s="45">
        <f t="shared" si="315"/>
        <v>3899892.88</v>
      </c>
      <c r="P257" s="45">
        <f t="shared" si="315"/>
        <v>67474.36</v>
      </c>
      <c r="Q257" s="45">
        <f t="shared" si="315"/>
        <v>10364602.619999999</v>
      </c>
      <c r="R257" s="45">
        <f t="shared" si="315"/>
        <v>130306.49</v>
      </c>
      <c r="S257" s="45">
        <f t="shared" si="315"/>
        <v>305418.44</v>
      </c>
      <c r="T257" s="45">
        <f t="shared" si="315"/>
        <v>58287.16</v>
      </c>
      <c r="U257" s="45">
        <f t="shared" si="315"/>
        <v>38588.94</v>
      </c>
      <c r="V257" s="45">
        <f t="shared" si="315"/>
        <v>66033</v>
      </c>
      <c r="W257" s="46">
        <f t="shared" si="315"/>
        <v>50488.62</v>
      </c>
      <c r="X257" s="45">
        <f t="shared" si="315"/>
        <v>18026.490000000002</v>
      </c>
      <c r="Y257" s="45">
        <f t="shared" si="315"/>
        <v>103735.05</v>
      </c>
      <c r="Z257" s="45">
        <f t="shared" si="315"/>
        <v>71280.289999999994</v>
      </c>
      <c r="AA257" s="45">
        <f t="shared" si="315"/>
        <v>5360893.9400000004</v>
      </c>
      <c r="AB257" s="45">
        <f t="shared" si="315"/>
        <v>8979834.4399999995</v>
      </c>
      <c r="AC257" s="45">
        <f t="shared" si="315"/>
        <v>147400.46</v>
      </c>
      <c r="AD257" s="45">
        <f t="shared" si="315"/>
        <v>150080.78</v>
      </c>
      <c r="AE257" s="45">
        <f t="shared" si="315"/>
        <v>70662.05</v>
      </c>
      <c r="AF257" s="45">
        <f t="shared" si="315"/>
        <v>101815.61</v>
      </c>
      <c r="AG257" s="45">
        <f t="shared" si="315"/>
        <v>392126.73</v>
      </c>
      <c r="AH257" s="45">
        <f t="shared" si="315"/>
        <v>448740.47</v>
      </c>
      <c r="AI257" s="45">
        <f t="shared" si="315"/>
        <v>68289.679999999993</v>
      </c>
      <c r="AJ257" s="45">
        <f t="shared" si="315"/>
        <v>66574.880000000005</v>
      </c>
      <c r="AK257" s="45">
        <f t="shared" si="315"/>
        <v>43456.28</v>
      </c>
      <c r="AL257" s="45">
        <f t="shared" si="315"/>
        <v>64834.7</v>
      </c>
      <c r="AM257" s="45">
        <f t="shared" si="315"/>
        <v>89772.31</v>
      </c>
      <c r="AN257" s="45">
        <f t="shared" si="315"/>
        <v>98817.38</v>
      </c>
      <c r="AO257" s="45">
        <f t="shared" si="315"/>
        <v>1317424.17</v>
      </c>
      <c r="AP257" s="45">
        <f t="shared" si="315"/>
        <v>22714172.489999998</v>
      </c>
      <c r="AQ257" s="45">
        <f t="shared" si="315"/>
        <v>89492.43</v>
      </c>
      <c r="AR257" s="45">
        <f t="shared" si="315"/>
        <v>11215011.32</v>
      </c>
      <c r="AS257" s="45">
        <f t="shared" si="315"/>
        <v>1111947.23</v>
      </c>
      <c r="AT257" s="45">
        <f t="shared" si="315"/>
        <v>714705.83</v>
      </c>
      <c r="AU257" s="45">
        <f t="shared" si="315"/>
        <v>57455.5</v>
      </c>
      <c r="AV257" s="45">
        <f t="shared" si="315"/>
        <v>136876.07999999999</v>
      </c>
      <c r="AW257" s="45">
        <f t="shared" si="315"/>
        <v>49980.31</v>
      </c>
      <c r="AX257" s="45">
        <f t="shared" si="315"/>
        <v>27077.03</v>
      </c>
      <c r="AY257" s="45">
        <f t="shared" si="315"/>
        <v>125924.56</v>
      </c>
      <c r="AZ257" s="45">
        <f t="shared" si="315"/>
        <v>2912823.11</v>
      </c>
      <c r="BA257" s="45">
        <f t="shared" si="315"/>
        <v>2389684.61</v>
      </c>
      <c r="BB257" s="45">
        <f t="shared" si="315"/>
        <v>1806561.28</v>
      </c>
      <c r="BC257" s="45">
        <f t="shared" si="315"/>
        <v>5816398.5599999996</v>
      </c>
      <c r="BD257" s="45">
        <f t="shared" si="315"/>
        <v>388599.21</v>
      </c>
      <c r="BE257" s="45">
        <f t="shared" si="315"/>
        <v>223447.41</v>
      </c>
      <c r="BF257" s="45">
        <f t="shared" si="315"/>
        <v>4856304.0999999996</v>
      </c>
      <c r="BG257" s="45">
        <f t="shared" si="315"/>
        <v>235698.27</v>
      </c>
      <c r="BH257" s="45">
        <f t="shared" si="315"/>
        <v>139657.53</v>
      </c>
      <c r="BI257" s="45">
        <f t="shared" si="315"/>
        <v>104254.99</v>
      </c>
      <c r="BJ257" s="45">
        <f t="shared" si="315"/>
        <v>1229593.96</v>
      </c>
      <c r="BK257" s="45">
        <f t="shared" si="315"/>
        <v>3269268.58</v>
      </c>
      <c r="BL257" s="45">
        <f t="shared" si="315"/>
        <v>55480.06</v>
      </c>
      <c r="BM257" s="45">
        <f t="shared" si="315"/>
        <v>159353.19</v>
      </c>
      <c r="BN257" s="45">
        <f t="shared" si="315"/>
        <v>992367.08</v>
      </c>
      <c r="BO257" s="45">
        <f t="shared" ref="BO257:DZ257" si="316">BO59</f>
        <v>409562.15</v>
      </c>
      <c r="BP257" s="45">
        <f t="shared" si="316"/>
        <v>74510.8</v>
      </c>
      <c r="BQ257" s="45">
        <f t="shared" si="316"/>
        <v>759446.87</v>
      </c>
      <c r="BR257" s="45">
        <f t="shared" si="316"/>
        <v>688201.11</v>
      </c>
      <c r="BS257" s="45">
        <f t="shared" si="316"/>
        <v>164365.28</v>
      </c>
      <c r="BT257" s="45">
        <f t="shared" si="316"/>
        <v>82360.34</v>
      </c>
      <c r="BU257" s="45">
        <f t="shared" si="316"/>
        <v>147789.01999999999</v>
      </c>
      <c r="BV257" s="45">
        <f t="shared" si="316"/>
        <v>214437.67</v>
      </c>
      <c r="BW257" s="45">
        <f t="shared" si="316"/>
        <v>453885</v>
      </c>
      <c r="BX257" s="45">
        <f t="shared" si="316"/>
        <v>13042.32</v>
      </c>
      <c r="BY257" s="45">
        <f t="shared" si="316"/>
        <v>211595.38</v>
      </c>
      <c r="BZ257" s="45">
        <f t="shared" si="316"/>
        <v>46317.06</v>
      </c>
      <c r="CA257" s="45">
        <f t="shared" si="316"/>
        <v>91130.02</v>
      </c>
      <c r="CB257" s="45">
        <f t="shared" si="316"/>
        <v>23165003.48</v>
      </c>
      <c r="CC257" s="45">
        <f t="shared" si="316"/>
        <v>72207.39</v>
      </c>
      <c r="CD257" s="45">
        <f t="shared" si="316"/>
        <v>23092.639999999999</v>
      </c>
      <c r="CE257" s="45">
        <f t="shared" si="316"/>
        <v>83270.460000000006</v>
      </c>
      <c r="CF257" s="45">
        <f t="shared" si="316"/>
        <v>37191.85</v>
      </c>
      <c r="CG257" s="45">
        <f t="shared" si="316"/>
        <v>74761.89</v>
      </c>
      <c r="CH257" s="45">
        <f t="shared" si="316"/>
        <v>27051.57</v>
      </c>
      <c r="CI257" s="45">
        <f t="shared" si="316"/>
        <v>132145.9</v>
      </c>
      <c r="CJ257" s="45">
        <f t="shared" si="316"/>
        <v>219985.18</v>
      </c>
      <c r="CK257" s="45">
        <f t="shared" si="316"/>
        <v>750924.14</v>
      </c>
      <c r="CL257" s="45">
        <f t="shared" si="316"/>
        <v>269446.76</v>
      </c>
      <c r="CM257" s="45">
        <f t="shared" si="316"/>
        <v>237810.01</v>
      </c>
      <c r="CN257" s="45">
        <f t="shared" si="316"/>
        <v>6349799.5300000003</v>
      </c>
      <c r="CO257" s="45">
        <f t="shared" si="316"/>
        <v>3844459.01</v>
      </c>
      <c r="CP257" s="45">
        <f t="shared" si="316"/>
        <v>289924.65000000002</v>
      </c>
      <c r="CQ257" s="45">
        <f t="shared" si="316"/>
        <v>269891.71999999997</v>
      </c>
      <c r="CR257" s="45">
        <f t="shared" si="316"/>
        <v>83647.509999999995</v>
      </c>
      <c r="CS257" s="45">
        <f t="shared" si="316"/>
        <v>85714.59</v>
      </c>
      <c r="CT257" s="45">
        <f t="shared" si="316"/>
        <v>45021.74</v>
      </c>
      <c r="CU257" s="45">
        <f t="shared" si="316"/>
        <v>69868.490000000005</v>
      </c>
      <c r="CV257" s="45">
        <f t="shared" si="316"/>
        <v>50400.639999999999</v>
      </c>
      <c r="CW257" s="45">
        <f t="shared" si="316"/>
        <v>80846.2</v>
      </c>
      <c r="CX257" s="45">
        <f t="shared" si="316"/>
        <v>118303.31</v>
      </c>
      <c r="CY257" s="45">
        <f t="shared" si="316"/>
        <v>65422.78</v>
      </c>
      <c r="CZ257" s="45">
        <f t="shared" si="316"/>
        <v>1017291.48</v>
      </c>
      <c r="DA257" s="45">
        <f t="shared" si="316"/>
        <v>72328.72</v>
      </c>
      <c r="DB257" s="45">
        <f t="shared" si="316"/>
        <v>94945.99</v>
      </c>
      <c r="DC257" s="45">
        <f t="shared" si="316"/>
        <v>102582.01</v>
      </c>
      <c r="DD257" s="45">
        <f t="shared" si="316"/>
        <v>38854.269999999997</v>
      </c>
      <c r="DE257" s="45">
        <f t="shared" si="316"/>
        <v>42575.39</v>
      </c>
      <c r="DF257" s="45">
        <f t="shared" si="316"/>
        <v>7068388.0300000003</v>
      </c>
      <c r="DG257" s="45">
        <f t="shared" si="316"/>
        <v>44065.11</v>
      </c>
      <c r="DH257" s="45">
        <f t="shared" si="316"/>
        <v>664956.68000000005</v>
      </c>
      <c r="DI257" s="45">
        <f t="shared" si="316"/>
        <v>727754.78</v>
      </c>
      <c r="DJ257" s="45">
        <f t="shared" si="316"/>
        <v>152764.39000000001</v>
      </c>
      <c r="DK257" s="45">
        <f t="shared" si="316"/>
        <v>54001.59</v>
      </c>
      <c r="DL257" s="45">
        <f t="shared" si="316"/>
        <v>1563303.4</v>
      </c>
      <c r="DM257" s="45">
        <f t="shared" si="316"/>
        <v>141132.84</v>
      </c>
      <c r="DN257" s="45">
        <f t="shared" si="316"/>
        <v>267942.98</v>
      </c>
      <c r="DO257" s="45">
        <f t="shared" si="316"/>
        <v>799451.85</v>
      </c>
      <c r="DP257" s="45">
        <f t="shared" si="316"/>
        <v>67920.009999999995</v>
      </c>
      <c r="DQ257" s="45">
        <f t="shared" si="316"/>
        <v>135410.54999999999</v>
      </c>
      <c r="DR257" s="45">
        <f t="shared" si="316"/>
        <v>234677.36</v>
      </c>
      <c r="DS257" s="45">
        <f t="shared" si="316"/>
        <v>150775.5</v>
      </c>
      <c r="DT257" s="45">
        <f t="shared" si="316"/>
        <v>20842.099999999999</v>
      </c>
      <c r="DU257" s="45">
        <f t="shared" si="316"/>
        <v>93764.06</v>
      </c>
      <c r="DV257" s="45">
        <f t="shared" si="316"/>
        <v>45188.57</v>
      </c>
      <c r="DW257" s="45">
        <f t="shared" si="316"/>
        <v>55818.43</v>
      </c>
      <c r="DX257" s="45">
        <f t="shared" si="316"/>
        <v>45828.84</v>
      </c>
      <c r="DY257" s="45">
        <f t="shared" si="316"/>
        <v>48062.42</v>
      </c>
      <c r="DZ257" s="45">
        <f t="shared" si="316"/>
        <v>304756.40000000002</v>
      </c>
      <c r="EA257" s="45">
        <f t="shared" ref="EA257:FU257" si="317">EA59</f>
        <v>328756.98</v>
      </c>
      <c r="EB257" s="45">
        <f t="shared" si="317"/>
        <v>174093.42</v>
      </c>
      <c r="EC257" s="45">
        <f t="shared" si="317"/>
        <v>113155.52</v>
      </c>
      <c r="ED257" s="45">
        <f t="shared" si="317"/>
        <v>331354.59999999998</v>
      </c>
      <c r="EE257" s="45">
        <f t="shared" si="317"/>
        <v>48129.94</v>
      </c>
      <c r="EF257" s="45">
        <f t="shared" si="317"/>
        <v>243114.43</v>
      </c>
      <c r="EG257" s="45">
        <f t="shared" si="317"/>
        <v>67926.58</v>
      </c>
      <c r="EH257" s="45">
        <f t="shared" si="317"/>
        <v>36717.21</v>
      </c>
      <c r="EI257" s="45">
        <f t="shared" si="317"/>
        <v>3702414.39</v>
      </c>
      <c r="EJ257" s="45">
        <f t="shared" si="317"/>
        <v>2216601.1</v>
      </c>
      <c r="EK257" s="45">
        <f t="shared" si="317"/>
        <v>220723.72</v>
      </c>
      <c r="EL257" s="45">
        <f t="shared" si="317"/>
        <v>142450.67000000001</v>
      </c>
      <c r="EM257" s="45">
        <f t="shared" si="317"/>
        <v>101396.34</v>
      </c>
      <c r="EN257" s="45">
        <f t="shared" si="317"/>
        <v>166099.01</v>
      </c>
      <c r="EO257" s="45">
        <f t="shared" si="317"/>
        <v>102403.48</v>
      </c>
      <c r="EP257" s="45">
        <f t="shared" si="317"/>
        <v>122397.46</v>
      </c>
      <c r="EQ257" s="45">
        <f t="shared" si="317"/>
        <v>696968.66</v>
      </c>
      <c r="ER257" s="45">
        <f t="shared" si="317"/>
        <v>158271.01999999999</v>
      </c>
      <c r="ES257" s="45">
        <f t="shared" si="317"/>
        <v>49309.77</v>
      </c>
      <c r="ET257" s="45">
        <f t="shared" si="317"/>
        <v>34753.089999999997</v>
      </c>
      <c r="EU257" s="45">
        <f t="shared" si="317"/>
        <v>143252.72</v>
      </c>
      <c r="EV257" s="45">
        <f t="shared" si="317"/>
        <v>5668.52</v>
      </c>
      <c r="EW257" s="45">
        <f t="shared" si="317"/>
        <v>126835.21</v>
      </c>
      <c r="EX257" s="45">
        <f t="shared" si="317"/>
        <v>47543.39</v>
      </c>
      <c r="EY257" s="45">
        <f t="shared" si="317"/>
        <v>45849.57</v>
      </c>
      <c r="EZ257" s="45">
        <f t="shared" si="317"/>
        <v>33628.379999999997</v>
      </c>
      <c r="FA257" s="45">
        <f t="shared" si="317"/>
        <v>883101.29</v>
      </c>
      <c r="FB257" s="45">
        <f t="shared" si="317"/>
        <v>132778.42000000001</v>
      </c>
      <c r="FC257" s="45">
        <f t="shared" si="317"/>
        <v>522609.88</v>
      </c>
      <c r="FD257" s="45">
        <f t="shared" si="317"/>
        <v>121089.33</v>
      </c>
      <c r="FE257" s="45">
        <f t="shared" si="317"/>
        <v>82804.38</v>
      </c>
      <c r="FF257" s="45">
        <f t="shared" si="317"/>
        <v>63926.04</v>
      </c>
      <c r="FG257" s="45">
        <f t="shared" si="317"/>
        <v>36969.33</v>
      </c>
      <c r="FH257" s="45">
        <f t="shared" si="317"/>
        <v>43478.31</v>
      </c>
      <c r="FI257" s="45">
        <f t="shared" si="317"/>
        <v>392690.35</v>
      </c>
      <c r="FJ257" s="45">
        <f t="shared" si="317"/>
        <v>257881.42</v>
      </c>
      <c r="FK257" s="45">
        <f t="shared" si="317"/>
        <v>555056.31000000006</v>
      </c>
      <c r="FL257" s="45">
        <f t="shared" si="317"/>
        <v>750470.59</v>
      </c>
      <c r="FM257" s="45">
        <f t="shared" si="317"/>
        <v>430651.68</v>
      </c>
      <c r="FN257" s="45">
        <f t="shared" si="317"/>
        <v>4853081.33</v>
      </c>
      <c r="FO257" s="45">
        <f t="shared" si="317"/>
        <v>411673.3</v>
      </c>
      <c r="FP257" s="45">
        <f t="shared" si="317"/>
        <v>877950.04</v>
      </c>
      <c r="FQ257" s="45">
        <f t="shared" si="317"/>
        <v>228920.25</v>
      </c>
      <c r="FR257" s="45">
        <f t="shared" si="317"/>
        <v>90960.85</v>
      </c>
      <c r="FS257" s="45">
        <f t="shared" si="317"/>
        <v>75613.649999999994</v>
      </c>
      <c r="FT257" s="46">
        <f t="shared" si="317"/>
        <v>68316.960000000006</v>
      </c>
      <c r="FU257" s="45">
        <f t="shared" si="317"/>
        <v>232527.75</v>
      </c>
      <c r="FV257" s="45">
        <f>FV59</f>
        <v>179514.23999999999</v>
      </c>
      <c r="FW257" s="45">
        <f>FW59</f>
        <v>96897.13</v>
      </c>
      <c r="FX257" s="45">
        <f>FX59</f>
        <v>42292.25</v>
      </c>
      <c r="FY257" s="45"/>
      <c r="FZ257" s="45"/>
      <c r="GA257" s="45"/>
      <c r="GB257" s="63"/>
      <c r="GC257" s="63"/>
      <c r="GD257" s="63"/>
      <c r="GE257" s="128"/>
      <c r="GF257" s="128"/>
      <c r="GG257" s="5"/>
      <c r="GH257" s="5"/>
      <c r="GI257" s="5"/>
      <c r="GJ257" s="5"/>
      <c r="GK257" s="5"/>
      <c r="GL257" s="5"/>
      <c r="GM257" s="5"/>
    </row>
    <row r="258" spans="1:256" x14ac:dyDescent="0.2">
      <c r="A258" s="3" t="s">
        <v>605</v>
      </c>
      <c r="B258" s="2" t="s">
        <v>606</v>
      </c>
      <c r="C258" s="63">
        <f t="shared" ref="C258:BN258" si="318">ROUND(C257/C41,6)</f>
        <v>3.2200000000000002E-3</v>
      </c>
      <c r="D258" s="63">
        <f t="shared" si="318"/>
        <v>5.1780000000000003E-3</v>
      </c>
      <c r="E258" s="63">
        <f t="shared" si="318"/>
        <v>3.3E-3</v>
      </c>
      <c r="F258" s="63">
        <f t="shared" si="318"/>
        <v>4.2240000000000003E-3</v>
      </c>
      <c r="G258" s="63">
        <f t="shared" si="318"/>
        <v>2.2750000000000001E-3</v>
      </c>
      <c r="H258" s="63">
        <f t="shared" si="318"/>
        <v>1.9599999999999999E-3</v>
      </c>
      <c r="I258" s="63">
        <f t="shared" si="318"/>
        <v>4.8799999999999998E-3</v>
      </c>
      <c r="J258" s="63">
        <f t="shared" si="318"/>
        <v>2.7889999999999998E-3</v>
      </c>
      <c r="K258" s="63">
        <f t="shared" si="318"/>
        <v>3.784E-3</v>
      </c>
      <c r="L258" s="63">
        <f t="shared" si="318"/>
        <v>2.3860000000000001E-3</v>
      </c>
      <c r="M258" s="63">
        <f t="shared" si="318"/>
        <v>4.2579999999999996E-3</v>
      </c>
      <c r="N258" s="63">
        <f t="shared" si="318"/>
        <v>3.1129999999999999E-3</v>
      </c>
      <c r="O258" s="63">
        <f t="shared" si="318"/>
        <v>3.0100000000000001E-3</v>
      </c>
      <c r="P258" s="63">
        <f t="shared" si="318"/>
        <v>2.2420000000000001E-3</v>
      </c>
      <c r="Q258" s="63">
        <f t="shared" si="318"/>
        <v>5.8259999999999996E-3</v>
      </c>
      <c r="R258" s="63">
        <f t="shared" si="318"/>
        <v>2.6779999999999998E-3</v>
      </c>
      <c r="S258" s="63">
        <f t="shared" si="318"/>
        <v>1.157E-3</v>
      </c>
      <c r="T258" s="63">
        <f t="shared" si="318"/>
        <v>2.032E-3</v>
      </c>
      <c r="U258" s="63">
        <f t="shared" si="318"/>
        <v>3.441E-3</v>
      </c>
      <c r="V258" s="63">
        <f t="shared" si="318"/>
        <v>2.7759999999999998E-3</v>
      </c>
      <c r="W258" s="42">
        <f t="shared" si="318"/>
        <v>7.809E-3</v>
      </c>
      <c r="X258" s="63">
        <f t="shared" si="318"/>
        <v>1.5120000000000001E-3</v>
      </c>
      <c r="Y258" s="63">
        <f t="shared" si="318"/>
        <v>1.8929999999999999E-3</v>
      </c>
      <c r="Z258" s="63">
        <f t="shared" si="318"/>
        <v>3.5569999999999998E-3</v>
      </c>
      <c r="AA258" s="63">
        <f t="shared" si="318"/>
        <v>2.215E-3</v>
      </c>
      <c r="AB258" s="63">
        <f t="shared" si="318"/>
        <v>1.8309999999999999E-3</v>
      </c>
      <c r="AC258" s="63">
        <f t="shared" si="318"/>
        <v>8.8500000000000004E-4</v>
      </c>
      <c r="AD258" s="63">
        <f t="shared" si="318"/>
        <v>7.6599999999999997E-4</v>
      </c>
      <c r="AE258" s="63">
        <f t="shared" si="318"/>
        <v>1.274E-3</v>
      </c>
      <c r="AF258" s="63">
        <f t="shared" si="318"/>
        <v>1.0120000000000001E-3</v>
      </c>
      <c r="AG258" s="63">
        <f t="shared" si="318"/>
        <v>6.5700000000000003E-4</v>
      </c>
      <c r="AH258" s="63">
        <f t="shared" si="318"/>
        <v>1.6324999999999999E-2</v>
      </c>
      <c r="AI258" s="63">
        <f t="shared" si="318"/>
        <v>9.1190000000000004E-3</v>
      </c>
      <c r="AJ258" s="63">
        <f t="shared" si="318"/>
        <v>2.4320000000000001E-3</v>
      </c>
      <c r="AK258" s="63">
        <f t="shared" si="318"/>
        <v>7.3700000000000002E-4</v>
      </c>
      <c r="AL258" s="63">
        <f t="shared" si="318"/>
        <v>1.023E-3</v>
      </c>
      <c r="AM258" s="63">
        <f t="shared" si="318"/>
        <v>2.4009999999999999E-3</v>
      </c>
      <c r="AN258" s="63">
        <f t="shared" si="318"/>
        <v>1.018E-3</v>
      </c>
      <c r="AO258" s="63">
        <f t="shared" si="318"/>
        <v>3.1909999999999998E-3</v>
      </c>
      <c r="AP258" s="63">
        <f t="shared" si="318"/>
        <v>2.173E-3</v>
      </c>
      <c r="AQ258" s="63">
        <f t="shared" si="318"/>
        <v>7.8799999999999996E-4</v>
      </c>
      <c r="AR258" s="63">
        <f t="shared" si="318"/>
        <v>2.379E-3</v>
      </c>
      <c r="AS258" s="63">
        <f t="shared" si="318"/>
        <v>4.6000000000000001E-4</v>
      </c>
      <c r="AT258" s="63">
        <f t="shared" si="318"/>
        <v>4.7260000000000002E-3</v>
      </c>
      <c r="AU258" s="63">
        <f t="shared" si="318"/>
        <v>2.0669999999999998E-3</v>
      </c>
      <c r="AV258" s="63">
        <f t="shared" si="318"/>
        <v>9.5399999999999999E-3</v>
      </c>
      <c r="AW258" s="63">
        <f t="shared" si="318"/>
        <v>2.8310000000000002E-3</v>
      </c>
      <c r="AX258" s="63">
        <f t="shared" si="318"/>
        <v>2.0309999999999998E-3</v>
      </c>
      <c r="AY258" s="63">
        <f t="shared" si="318"/>
        <v>5.8539999999999998E-3</v>
      </c>
      <c r="AZ258" s="63">
        <f t="shared" si="318"/>
        <v>5.3140000000000001E-3</v>
      </c>
      <c r="BA258" s="63">
        <f t="shared" si="318"/>
        <v>7.7400000000000004E-3</v>
      </c>
      <c r="BB258" s="63">
        <f t="shared" si="318"/>
        <v>1.3793E-2</v>
      </c>
      <c r="BC258" s="63">
        <f t="shared" si="318"/>
        <v>2.5249999999999999E-3</v>
      </c>
      <c r="BD258" s="63">
        <f t="shared" si="318"/>
        <v>1.0709999999999999E-3</v>
      </c>
      <c r="BE258" s="63">
        <f t="shared" si="318"/>
        <v>2.049E-3</v>
      </c>
      <c r="BF258" s="63">
        <f t="shared" si="318"/>
        <v>3.7109999999999999E-3</v>
      </c>
      <c r="BG258" s="63">
        <f t="shared" si="318"/>
        <v>8.7500000000000008E-3</v>
      </c>
      <c r="BH258" s="63">
        <f t="shared" si="318"/>
        <v>3.6939999999999998E-3</v>
      </c>
      <c r="BI258" s="63">
        <f t="shared" si="318"/>
        <v>3.13E-3</v>
      </c>
      <c r="BJ258" s="63">
        <f t="shared" si="318"/>
        <v>2.8890000000000001E-3</v>
      </c>
      <c r="BK258" s="63">
        <f t="shared" si="318"/>
        <v>4.9189999999999998E-3</v>
      </c>
      <c r="BL258" s="63">
        <f t="shared" si="318"/>
        <v>1.7253000000000001E-2</v>
      </c>
      <c r="BM258" s="63">
        <f t="shared" si="318"/>
        <v>1.09E-2</v>
      </c>
      <c r="BN258" s="63">
        <f t="shared" si="318"/>
        <v>4.4250000000000001E-3</v>
      </c>
      <c r="BO258" s="63">
        <f t="shared" ref="BO258:DZ258" si="319">ROUND(BO257/BO41,6)</f>
        <v>2.5899999999999999E-3</v>
      </c>
      <c r="BP258" s="63">
        <f t="shared" si="319"/>
        <v>1.3990000000000001E-3</v>
      </c>
      <c r="BQ258" s="63">
        <f t="shared" si="319"/>
        <v>8.8400000000000002E-4</v>
      </c>
      <c r="BR258" s="63">
        <f t="shared" si="319"/>
        <v>6.1899999999999998E-4</v>
      </c>
      <c r="BS258" s="63">
        <f t="shared" si="319"/>
        <v>1.83E-4</v>
      </c>
      <c r="BT258" s="63">
        <f t="shared" si="319"/>
        <v>2.8200000000000002E-4</v>
      </c>
      <c r="BU258" s="63">
        <f t="shared" si="319"/>
        <v>7.27E-4</v>
      </c>
      <c r="BV258" s="63">
        <f t="shared" si="319"/>
        <v>4.2099999999999999E-4</v>
      </c>
      <c r="BW258" s="63">
        <f t="shared" si="319"/>
        <v>9.8200000000000002E-4</v>
      </c>
      <c r="BX258" s="63">
        <f t="shared" si="319"/>
        <v>2.3000000000000001E-4</v>
      </c>
      <c r="BY258" s="63">
        <f t="shared" si="319"/>
        <v>2.4979999999999998E-3</v>
      </c>
      <c r="BZ258" s="63">
        <f t="shared" si="319"/>
        <v>1.271E-3</v>
      </c>
      <c r="CA258" s="63">
        <f t="shared" si="319"/>
        <v>1.967E-3</v>
      </c>
      <c r="CB258" s="63">
        <f t="shared" si="319"/>
        <v>3.3029999999999999E-3</v>
      </c>
      <c r="CC258" s="63">
        <f t="shared" si="319"/>
        <v>3.0769999999999999E-3</v>
      </c>
      <c r="CD258" s="63">
        <f t="shared" si="319"/>
        <v>1.2539999999999999E-3</v>
      </c>
      <c r="CE258" s="63">
        <f t="shared" si="319"/>
        <v>3.7209999999999999E-3</v>
      </c>
      <c r="CF258" s="63">
        <f t="shared" si="319"/>
        <v>2.274E-3</v>
      </c>
      <c r="CG258" s="63">
        <f t="shared" si="319"/>
        <v>4.4400000000000004E-3</v>
      </c>
      <c r="CH258" s="63">
        <f t="shared" si="319"/>
        <v>1.7340000000000001E-3</v>
      </c>
      <c r="CI258" s="63">
        <f t="shared" si="319"/>
        <v>1.72E-3</v>
      </c>
      <c r="CJ258" s="63">
        <f t="shared" si="319"/>
        <v>9.5200000000000005E-4</v>
      </c>
      <c r="CK258" s="63">
        <f t="shared" si="319"/>
        <v>5.8500000000000002E-4</v>
      </c>
      <c r="CL258" s="63">
        <f t="shared" si="319"/>
        <v>1.168E-3</v>
      </c>
      <c r="CM258" s="63">
        <f t="shared" si="319"/>
        <v>6.69E-4</v>
      </c>
      <c r="CN258" s="63">
        <f t="shared" si="319"/>
        <v>2.617E-3</v>
      </c>
      <c r="CO258" s="63">
        <f t="shared" si="319"/>
        <v>2.9320000000000001E-3</v>
      </c>
      <c r="CP258" s="63">
        <f t="shared" si="319"/>
        <v>8.5499999999999997E-4</v>
      </c>
      <c r="CQ258" s="63">
        <f t="shared" si="319"/>
        <v>2.4429999999999999E-3</v>
      </c>
      <c r="CR258" s="63">
        <f t="shared" si="319"/>
        <v>5.1199999999999998E-4</v>
      </c>
      <c r="CS258" s="63">
        <f t="shared" si="319"/>
        <v>2.0669999999999998E-3</v>
      </c>
      <c r="CT258" s="63">
        <f t="shared" si="319"/>
        <v>1.5020000000000001E-3</v>
      </c>
      <c r="CU258" s="63">
        <f t="shared" si="319"/>
        <v>5.1700000000000001E-3</v>
      </c>
      <c r="CV258" s="63">
        <f t="shared" si="319"/>
        <v>3.6289999999999998E-3</v>
      </c>
      <c r="CW258" s="63">
        <f t="shared" si="319"/>
        <v>1.4430000000000001E-3</v>
      </c>
      <c r="CX258" s="63">
        <f t="shared" si="319"/>
        <v>2.0820000000000001E-3</v>
      </c>
      <c r="CY258" s="63">
        <f t="shared" si="319"/>
        <v>1.0259000000000001E-2</v>
      </c>
      <c r="CZ258" s="63">
        <f t="shared" si="319"/>
        <v>5.8820000000000001E-3</v>
      </c>
      <c r="DA258" s="63">
        <f t="shared" si="319"/>
        <v>7.0819999999999998E-3</v>
      </c>
      <c r="DB258" s="63">
        <f t="shared" si="319"/>
        <v>5.4159999999999998E-3</v>
      </c>
      <c r="DC258" s="63">
        <f t="shared" si="319"/>
        <v>1.6949999999999999E-3</v>
      </c>
      <c r="DD258" s="63">
        <f t="shared" si="319"/>
        <v>9.2E-5</v>
      </c>
      <c r="DE258" s="63">
        <f t="shared" si="319"/>
        <v>2.9300000000000002E-4</v>
      </c>
      <c r="DF258" s="63">
        <f t="shared" si="319"/>
        <v>4.3889999999999997E-3</v>
      </c>
      <c r="DG258" s="63">
        <f t="shared" si="319"/>
        <v>1.121E-3</v>
      </c>
      <c r="DH258" s="63">
        <f t="shared" si="319"/>
        <v>1.426E-3</v>
      </c>
      <c r="DI258" s="63">
        <f t="shared" si="319"/>
        <v>1.2960000000000001E-3</v>
      </c>
      <c r="DJ258" s="63">
        <f t="shared" si="319"/>
        <v>2.7669999999999999E-3</v>
      </c>
      <c r="DK258" s="63">
        <f t="shared" si="319"/>
        <v>1.1379999999999999E-3</v>
      </c>
      <c r="DL258" s="63">
        <f t="shared" si="319"/>
        <v>3.4529999999999999E-3</v>
      </c>
      <c r="DM258" s="63">
        <f t="shared" si="319"/>
        <v>3.32E-3</v>
      </c>
      <c r="DN258" s="63">
        <f t="shared" si="319"/>
        <v>1.402E-3</v>
      </c>
      <c r="DO258" s="63">
        <f t="shared" si="319"/>
        <v>3.8969999999999999E-3</v>
      </c>
      <c r="DP258" s="63">
        <f t="shared" si="319"/>
        <v>4.0670000000000003E-3</v>
      </c>
      <c r="DQ258" s="63">
        <f t="shared" si="319"/>
        <v>1.6199999999999999E-3</v>
      </c>
      <c r="DR258" s="63">
        <f t="shared" si="319"/>
        <v>4.084E-3</v>
      </c>
      <c r="DS258" s="63">
        <f t="shared" si="319"/>
        <v>4.5789999999999997E-3</v>
      </c>
      <c r="DT258" s="63">
        <f t="shared" si="319"/>
        <v>2.4719999999999998E-3</v>
      </c>
      <c r="DU258" s="63">
        <f t="shared" si="319"/>
        <v>4.653E-3</v>
      </c>
      <c r="DV258" s="63">
        <f t="shared" si="319"/>
        <v>9.1179999999999994E-3</v>
      </c>
      <c r="DW258" s="63">
        <f t="shared" si="319"/>
        <v>3.5860000000000002E-3</v>
      </c>
      <c r="DX258" s="63">
        <f t="shared" si="319"/>
        <v>9.0300000000000005E-4</v>
      </c>
      <c r="DY258" s="63">
        <f t="shared" si="319"/>
        <v>5.0000000000000001E-4</v>
      </c>
      <c r="DZ258" s="63">
        <f t="shared" si="319"/>
        <v>2.8089999999999999E-3</v>
      </c>
      <c r="EA258" s="63">
        <f t="shared" ref="EA258:FX258" si="320">ROUND(EA257/EA41,6)</f>
        <v>1.1509999999999999E-3</v>
      </c>
      <c r="EB258" s="63">
        <f t="shared" si="320"/>
        <v>2.9150000000000001E-3</v>
      </c>
      <c r="EC258" s="63">
        <f t="shared" si="320"/>
        <v>4.5539999999999999E-3</v>
      </c>
      <c r="ED258" s="63">
        <f t="shared" si="320"/>
        <v>1.3799999999999999E-4</v>
      </c>
      <c r="EE258" s="63">
        <f t="shared" si="320"/>
        <v>3.9069999999999999E-3</v>
      </c>
      <c r="EF258" s="63">
        <f t="shared" si="320"/>
        <v>2.9320000000000001E-3</v>
      </c>
      <c r="EG258" s="63">
        <f t="shared" si="320"/>
        <v>3.5360000000000001E-3</v>
      </c>
      <c r="EH258" s="63">
        <f t="shared" si="320"/>
        <v>3.2599999999999999E-3</v>
      </c>
      <c r="EI258" s="63">
        <f t="shared" si="320"/>
        <v>3.797E-3</v>
      </c>
      <c r="EJ258" s="63">
        <f t="shared" si="320"/>
        <v>3.4749999999999998E-3</v>
      </c>
      <c r="EK258" s="63">
        <f t="shared" si="320"/>
        <v>2.7900000000000001E-4</v>
      </c>
      <c r="EL258" s="63">
        <f t="shared" si="320"/>
        <v>3.2299999999999999E-4</v>
      </c>
      <c r="EM258" s="63">
        <f t="shared" si="320"/>
        <v>1.15E-3</v>
      </c>
      <c r="EN258" s="63">
        <f t="shared" si="320"/>
        <v>3.2060000000000001E-3</v>
      </c>
      <c r="EO258" s="63">
        <f t="shared" si="320"/>
        <v>3.1580000000000002E-3</v>
      </c>
      <c r="EP258" s="63">
        <f t="shared" si="320"/>
        <v>1.16E-3</v>
      </c>
      <c r="EQ258" s="63">
        <f t="shared" si="320"/>
        <v>9.1500000000000001E-4</v>
      </c>
      <c r="ER258" s="63">
        <f t="shared" si="320"/>
        <v>1.506E-3</v>
      </c>
      <c r="ES258" s="63">
        <f t="shared" si="320"/>
        <v>2.8540000000000002E-3</v>
      </c>
      <c r="ET258" s="63">
        <f t="shared" si="320"/>
        <v>1.328E-3</v>
      </c>
      <c r="EU258" s="63">
        <f t="shared" si="320"/>
        <v>5.1399999999999996E-3</v>
      </c>
      <c r="EV258" s="63">
        <f t="shared" si="320"/>
        <v>1.2799999999999999E-4</v>
      </c>
      <c r="EW258" s="63">
        <f t="shared" si="320"/>
        <v>1.8900000000000001E-4</v>
      </c>
      <c r="EX258" s="63">
        <f t="shared" si="320"/>
        <v>7.94E-4</v>
      </c>
      <c r="EY258" s="63">
        <f t="shared" si="320"/>
        <v>1.431E-3</v>
      </c>
      <c r="EZ258" s="63">
        <f t="shared" si="320"/>
        <v>1.408E-3</v>
      </c>
      <c r="FA258" s="63">
        <f t="shared" si="320"/>
        <v>5.7499999999999999E-4</v>
      </c>
      <c r="FB258" s="63">
        <f t="shared" si="320"/>
        <v>4.35E-4</v>
      </c>
      <c r="FC258" s="63">
        <f t="shared" si="320"/>
        <v>2.2490000000000001E-3</v>
      </c>
      <c r="FD258" s="63">
        <f t="shared" si="320"/>
        <v>2.8860000000000001E-3</v>
      </c>
      <c r="FE258" s="63">
        <f t="shared" si="320"/>
        <v>2.346E-3</v>
      </c>
      <c r="FF258" s="63">
        <f t="shared" si="320"/>
        <v>3.9449999999999997E-3</v>
      </c>
      <c r="FG258" s="63">
        <f t="shared" si="320"/>
        <v>5.2690000000000002E-3</v>
      </c>
      <c r="FH258" s="63">
        <f t="shared" si="320"/>
        <v>1.635E-3</v>
      </c>
      <c r="FI258" s="63">
        <f t="shared" si="320"/>
        <v>3.5799999999999997E-4</v>
      </c>
      <c r="FJ258" s="63">
        <f t="shared" si="320"/>
        <v>6.2600000000000004E-4</v>
      </c>
      <c r="FK258" s="63">
        <f t="shared" si="320"/>
        <v>8.1899999999999996E-4</v>
      </c>
      <c r="FL258" s="63">
        <f t="shared" si="320"/>
        <v>1.562E-3</v>
      </c>
      <c r="FM258" s="63">
        <f t="shared" si="320"/>
        <v>1.384E-3</v>
      </c>
      <c r="FN258" s="63">
        <f t="shared" si="320"/>
        <v>5.078E-3</v>
      </c>
      <c r="FO258" s="63">
        <f t="shared" si="320"/>
        <v>4.3300000000000001E-4</v>
      </c>
      <c r="FP258" s="63">
        <f t="shared" si="320"/>
        <v>1.6980000000000001E-3</v>
      </c>
      <c r="FQ258" s="63">
        <f t="shared" si="320"/>
        <v>1.408E-3</v>
      </c>
      <c r="FR258" s="63">
        <f t="shared" si="320"/>
        <v>6.5799999999999995E-4</v>
      </c>
      <c r="FS258" s="63">
        <f t="shared" si="320"/>
        <v>7.6400000000000003E-4</v>
      </c>
      <c r="FT258" s="42">
        <f t="shared" si="320"/>
        <v>3.28E-4</v>
      </c>
      <c r="FU258" s="63">
        <f t="shared" si="320"/>
        <v>2.166E-3</v>
      </c>
      <c r="FV258" s="63">
        <f t="shared" si="320"/>
        <v>2.0070000000000001E-3</v>
      </c>
      <c r="FW258" s="63">
        <f t="shared" si="320"/>
        <v>6.0889999999999998E-3</v>
      </c>
      <c r="FX258" s="63">
        <f t="shared" si="320"/>
        <v>2.0699999999999998E-3</v>
      </c>
      <c r="FY258" s="45"/>
      <c r="FZ258" s="45"/>
      <c r="GA258" s="45"/>
      <c r="GB258" s="45"/>
      <c r="GC258" s="45"/>
      <c r="GD258" s="45"/>
      <c r="GE258" s="5"/>
      <c r="GF258" s="5"/>
      <c r="GG258" s="5"/>
      <c r="GH258" s="5"/>
      <c r="GI258" s="5"/>
      <c r="GJ258" s="5"/>
      <c r="GK258" s="5"/>
      <c r="GL258" s="5"/>
      <c r="GM258" s="5"/>
    </row>
    <row r="259" spans="1:256" x14ac:dyDescent="0.2">
      <c r="A259" s="8"/>
      <c r="B259" s="2" t="s">
        <v>607</v>
      </c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42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  <c r="EK259" s="63"/>
      <c r="EL259" s="63"/>
      <c r="EM259" s="63"/>
      <c r="EN259" s="63"/>
      <c r="EO259" s="63"/>
      <c r="EP259" s="63"/>
      <c r="EQ259" s="63"/>
      <c r="ER259" s="63"/>
      <c r="ES259" s="63"/>
      <c r="ET259" s="63"/>
      <c r="EU259" s="63"/>
      <c r="EV259" s="63"/>
      <c r="EW259" s="63"/>
      <c r="EX259" s="63"/>
      <c r="EY259" s="63"/>
      <c r="EZ259" s="63"/>
      <c r="FA259" s="63"/>
      <c r="FB259" s="63"/>
      <c r="FC259" s="63"/>
      <c r="FD259" s="63"/>
      <c r="FE259" s="63"/>
      <c r="FF259" s="63"/>
      <c r="FG259" s="63"/>
      <c r="FH259" s="63"/>
      <c r="FI259" s="63"/>
      <c r="FJ259" s="63"/>
      <c r="FK259" s="63"/>
      <c r="FL259" s="63"/>
      <c r="FM259" s="63"/>
      <c r="FN259" s="63"/>
      <c r="FO259" s="63"/>
      <c r="FP259" s="63"/>
      <c r="FQ259" s="63"/>
      <c r="FR259" s="63"/>
      <c r="FS259" s="63"/>
      <c r="FT259" s="42"/>
      <c r="FU259" s="63"/>
      <c r="FV259" s="63"/>
      <c r="FW259" s="63"/>
      <c r="FX259" s="63"/>
      <c r="FY259" s="45"/>
      <c r="FZ259" s="45"/>
      <c r="GA259" s="45"/>
      <c r="GB259" s="45"/>
      <c r="GC259" s="45"/>
      <c r="GD259" s="45"/>
      <c r="GE259" s="5"/>
      <c r="GF259" s="5"/>
      <c r="GG259" s="5"/>
      <c r="GH259" s="5"/>
      <c r="GI259" s="5"/>
      <c r="GJ259" s="5"/>
      <c r="GK259" s="5"/>
      <c r="GL259" s="5"/>
      <c r="GM259" s="5"/>
    </row>
    <row r="260" spans="1:256" x14ac:dyDescent="0.2">
      <c r="A260" s="3" t="s">
        <v>608</v>
      </c>
      <c r="B260" s="2" t="s">
        <v>609</v>
      </c>
      <c r="C260" s="63">
        <f t="shared" ref="C260:BN260" si="321">ROUND(MIN(C258,(C242-C253),(C247-C253)),6)</f>
        <v>0</v>
      </c>
      <c r="D260" s="63">
        <f t="shared" si="321"/>
        <v>0</v>
      </c>
      <c r="E260" s="63">
        <f t="shared" si="321"/>
        <v>0</v>
      </c>
      <c r="F260" s="63">
        <f t="shared" si="321"/>
        <v>0</v>
      </c>
      <c r="G260" s="63">
        <f t="shared" si="321"/>
        <v>0</v>
      </c>
      <c r="H260" s="63">
        <f t="shared" si="321"/>
        <v>0</v>
      </c>
      <c r="I260" s="63">
        <f t="shared" si="321"/>
        <v>0</v>
      </c>
      <c r="J260" s="63">
        <f t="shared" si="321"/>
        <v>0</v>
      </c>
      <c r="K260" s="63">
        <f t="shared" si="321"/>
        <v>0</v>
      </c>
      <c r="L260" s="63">
        <f t="shared" si="321"/>
        <v>0</v>
      </c>
      <c r="M260" s="63">
        <f t="shared" si="321"/>
        <v>0</v>
      </c>
      <c r="N260" s="63">
        <f t="shared" si="321"/>
        <v>0</v>
      </c>
      <c r="O260" s="63">
        <f t="shared" si="321"/>
        <v>0</v>
      </c>
      <c r="P260" s="63">
        <f t="shared" si="321"/>
        <v>0</v>
      </c>
      <c r="Q260" s="63">
        <f t="shared" si="321"/>
        <v>0</v>
      </c>
      <c r="R260" s="63">
        <f t="shared" si="321"/>
        <v>0</v>
      </c>
      <c r="S260" s="63">
        <f t="shared" si="321"/>
        <v>0</v>
      </c>
      <c r="T260" s="63">
        <f t="shared" si="321"/>
        <v>0</v>
      </c>
      <c r="U260" s="63">
        <f t="shared" si="321"/>
        <v>0</v>
      </c>
      <c r="V260" s="63">
        <f t="shared" si="321"/>
        <v>0</v>
      </c>
      <c r="W260" s="63">
        <f t="shared" si="321"/>
        <v>0</v>
      </c>
      <c r="X260" s="63">
        <f t="shared" si="321"/>
        <v>0</v>
      </c>
      <c r="Y260" s="63">
        <f t="shared" si="321"/>
        <v>0</v>
      </c>
      <c r="Z260" s="63">
        <f t="shared" si="321"/>
        <v>0</v>
      </c>
      <c r="AA260" s="63">
        <f t="shared" si="321"/>
        <v>0</v>
      </c>
      <c r="AB260" s="63">
        <f t="shared" si="321"/>
        <v>0</v>
      </c>
      <c r="AC260" s="63">
        <f t="shared" si="321"/>
        <v>0</v>
      </c>
      <c r="AD260" s="63">
        <f t="shared" si="321"/>
        <v>0</v>
      </c>
      <c r="AE260" s="63">
        <f t="shared" si="321"/>
        <v>0</v>
      </c>
      <c r="AF260" s="63">
        <f t="shared" si="321"/>
        <v>0</v>
      </c>
      <c r="AG260" s="63">
        <f t="shared" si="321"/>
        <v>6.5700000000000003E-4</v>
      </c>
      <c r="AH260" s="63">
        <f t="shared" si="321"/>
        <v>0</v>
      </c>
      <c r="AI260" s="63">
        <f t="shared" si="321"/>
        <v>0</v>
      </c>
      <c r="AJ260" s="63">
        <f t="shared" si="321"/>
        <v>0</v>
      </c>
      <c r="AK260" s="63">
        <f t="shared" si="321"/>
        <v>0</v>
      </c>
      <c r="AL260" s="63">
        <f t="shared" si="321"/>
        <v>0</v>
      </c>
      <c r="AM260" s="63">
        <f t="shared" si="321"/>
        <v>0</v>
      </c>
      <c r="AN260" s="63">
        <f t="shared" si="321"/>
        <v>0</v>
      </c>
      <c r="AO260" s="63">
        <f t="shared" si="321"/>
        <v>0</v>
      </c>
      <c r="AP260" s="63">
        <f t="shared" si="321"/>
        <v>0</v>
      </c>
      <c r="AQ260" s="63">
        <f t="shared" si="321"/>
        <v>0</v>
      </c>
      <c r="AR260" s="63">
        <f t="shared" si="321"/>
        <v>0</v>
      </c>
      <c r="AS260" s="63">
        <f t="shared" si="321"/>
        <v>0</v>
      </c>
      <c r="AT260" s="63">
        <f t="shared" si="321"/>
        <v>0</v>
      </c>
      <c r="AU260" s="63">
        <f t="shared" si="321"/>
        <v>0</v>
      </c>
      <c r="AV260" s="63">
        <f t="shared" si="321"/>
        <v>0</v>
      </c>
      <c r="AW260" s="63">
        <f t="shared" si="321"/>
        <v>0</v>
      </c>
      <c r="AX260" s="63">
        <f t="shared" si="321"/>
        <v>0</v>
      </c>
      <c r="AY260" s="63">
        <f t="shared" si="321"/>
        <v>0</v>
      </c>
      <c r="AZ260" s="63">
        <f t="shared" si="321"/>
        <v>0</v>
      </c>
      <c r="BA260" s="63">
        <f t="shared" si="321"/>
        <v>0</v>
      </c>
      <c r="BB260" s="63">
        <f t="shared" si="321"/>
        <v>0</v>
      </c>
      <c r="BC260" s="63">
        <f t="shared" si="321"/>
        <v>0</v>
      </c>
      <c r="BD260" s="63">
        <f t="shared" si="321"/>
        <v>0</v>
      </c>
      <c r="BE260" s="63">
        <f t="shared" si="321"/>
        <v>0</v>
      </c>
      <c r="BF260" s="63">
        <f t="shared" si="321"/>
        <v>0</v>
      </c>
      <c r="BG260" s="63">
        <f t="shared" si="321"/>
        <v>0</v>
      </c>
      <c r="BH260" s="63">
        <f t="shared" si="321"/>
        <v>0</v>
      </c>
      <c r="BI260" s="63">
        <f t="shared" si="321"/>
        <v>0</v>
      </c>
      <c r="BJ260" s="63">
        <f t="shared" si="321"/>
        <v>0</v>
      </c>
      <c r="BK260" s="63">
        <f t="shared" si="321"/>
        <v>0</v>
      </c>
      <c r="BL260" s="63">
        <f t="shared" si="321"/>
        <v>0</v>
      </c>
      <c r="BM260" s="63">
        <f t="shared" si="321"/>
        <v>0</v>
      </c>
      <c r="BN260" s="63">
        <f t="shared" si="321"/>
        <v>0</v>
      </c>
      <c r="BO260" s="63">
        <f t="shared" ref="BO260:DZ260" si="322">ROUND(MIN(BO258,(BO242-BO253),(BO247-BO253)),6)</f>
        <v>0</v>
      </c>
      <c r="BP260" s="63">
        <f t="shared" si="322"/>
        <v>0</v>
      </c>
      <c r="BQ260" s="63">
        <f t="shared" si="322"/>
        <v>0</v>
      </c>
      <c r="BR260" s="63">
        <f t="shared" si="322"/>
        <v>0</v>
      </c>
      <c r="BS260" s="63">
        <f t="shared" si="322"/>
        <v>0</v>
      </c>
      <c r="BT260" s="63">
        <f t="shared" si="322"/>
        <v>0</v>
      </c>
      <c r="BU260" s="63">
        <f t="shared" si="322"/>
        <v>0</v>
      </c>
      <c r="BV260" s="63">
        <f t="shared" si="322"/>
        <v>0</v>
      </c>
      <c r="BW260" s="63">
        <f t="shared" si="322"/>
        <v>0</v>
      </c>
      <c r="BX260" s="63">
        <f t="shared" si="322"/>
        <v>0</v>
      </c>
      <c r="BY260" s="63">
        <f t="shared" si="322"/>
        <v>0</v>
      </c>
      <c r="BZ260" s="63">
        <f t="shared" si="322"/>
        <v>0</v>
      </c>
      <c r="CA260" s="63">
        <f t="shared" si="322"/>
        <v>0</v>
      </c>
      <c r="CB260" s="63">
        <f t="shared" si="322"/>
        <v>0</v>
      </c>
      <c r="CC260" s="63">
        <f t="shared" si="322"/>
        <v>0</v>
      </c>
      <c r="CD260" s="63">
        <f t="shared" si="322"/>
        <v>0</v>
      </c>
      <c r="CE260" s="63">
        <f t="shared" si="322"/>
        <v>0</v>
      </c>
      <c r="CF260" s="63">
        <f t="shared" si="322"/>
        <v>0</v>
      </c>
      <c r="CG260" s="63">
        <f t="shared" si="322"/>
        <v>0</v>
      </c>
      <c r="CH260" s="63">
        <f t="shared" si="322"/>
        <v>0</v>
      </c>
      <c r="CI260" s="63">
        <f t="shared" si="322"/>
        <v>0</v>
      </c>
      <c r="CJ260" s="63">
        <f t="shared" si="322"/>
        <v>0</v>
      </c>
      <c r="CK260" s="63">
        <f t="shared" si="322"/>
        <v>0</v>
      </c>
      <c r="CL260" s="63">
        <f t="shared" si="322"/>
        <v>0</v>
      </c>
      <c r="CM260" s="63">
        <f t="shared" si="322"/>
        <v>0</v>
      </c>
      <c r="CN260" s="63">
        <f t="shared" si="322"/>
        <v>0</v>
      </c>
      <c r="CO260" s="63">
        <f t="shared" si="322"/>
        <v>0</v>
      </c>
      <c r="CP260" s="63">
        <f t="shared" si="322"/>
        <v>0</v>
      </c>
      <c r="CQ260" s="63">
        <f t="shared" si="322"/>
        <v>0</v>
      </c>
      <c r="CR260" s="63">
        <f t="shared" si="322"/>
        <v>0</v>
      </c>
      <c r="CS260" s="63">
        <f t="shared" si="322"/>
        <v>0</v>
      </c>
      <c r="CT260" s="63">
        <f t="shared" si="322"/>
        <v>0</v>
      </c>
      <c r="CU260" s="63">
        <f t="shared" si="322"/>
        <v>0</v>
      </c>
      <c r="CV260" s="63">
        <f t="shared" si="322"/>
        <v>0</v>
      </c>
      <c r="CW260" s="63">
        <f t="shared" si="322"/>
        <v>0</v>
      </c>
      <c r="CX260" s="63">
        <f t="shared" si="322"/>
        <v>0</v>
      </c>
      <c r="CY260" s="63">
        <f t="shared" si="322"/>
        <v>0</v>
      </c>
      <c r="CZ260" s="63">
        <f t="shared" si="322"/>
        <v>0</v>
      </c>
      <c r="DA260" s="63">
        <f t="shared" si="322"/>
        <v>0</v>
      </c>
      <c r="DB260" s="63">
        <f t="shared" si="322"/>
        <v>0</v>
      </c>
      <c r="DC260" s="63">
        <f t="shared" si="322"/>
        <v>0</v>
      </c>
      <c r="DD260" s="63">
        <f t="shared" si="322"/>
        <v>0</v>
      </c>
      <c r="DE260" s="63">
        <f t="shared" si="322"/>
        <v>0</v>
      </c>
      <c r="DF260" s="63">
        <f t="shared" si="322"/>
        <v>0</v>
      </c>
      <c r="DG260" s="63">
        <f t="shared" si="322"/>
        <v>0</v>
      </c>
      <c r="DH260" s="63">
        <f t="shared" si="322"/>
        <v>0</v>
      </c>
      <c r="DI260" s="63">
        <f t="shared" si="322"/>
        <v>0</v>
      </c>
      <c r="DJ260" s="63">
        <f t="shared" si="322"/>
        <v>0</v>
      </c>
      <c r="DK260" s="63">
        <f t="shared" si="322"/>
        <v>0</v>
      </c>
      <c r="DL260" s="63">
        <f t="shared" si="322"/>
        <v>0</v>
      </c>
      <c r="DM260" s="63">
        <f t="shared" si="322"/>
        <v>0</v>
      </c>
      <c r="DN260" s="63">
        <f t="shared" si="322"/>
        <v>0</v>
      </c>
      <c r="DO260" s="63">
        <f t="shared" si="322"/>
        <v>0</v>
      </c>
      <c r="DP260" s="63">
        <f t="shared" si="322"/>
        <v>0</v>
      </c>
      <c r="DQ260" s="63">
        <f t="shared" si="322"/>
        <v>0</v>
      </c>
      <c r="DR260" s="63">
        <f t="shared" si="322"/>
        <v>0</v>
      </c>
      <c r="DS260" s="63">
        <f t="shared" si="322"/>
        <v>0</v>
      </c>
      <c r="DT260" s="63">
        <f t="shared" si="322"/>
        <v>0</v>
      </c>
      <c r="DU260" s="63">
        <f t="shared" si="322"/>
        <v>0</v>
      </c>
      <c r="DV260" s="63">
        <f t="shared" si="322"/>
        <v>0</v>
      </c>
      <c r="DW260" s="63">
        <f t="shared" si="322"/>
        <v>0</v>
      </c>
      <c r="DX260" s="63">
        <f t="shared" si="322"/>
        <v>0</v>
      </c>
      <c r="DY260" s="63">
        <f t="shared" si="322"/>
        <v>0</v>
      </c>
      <c r="DZ260" s="63">
        <f t="shared" si="322"/>
        <v>0</v>
      </c>
      <c r="EA260" s="63">
        <f t="shared" ref="EA260:FX260" si="323">ROUND(MIN(EA258,(EA242-EA253),(EA247-EA253)),6)</f>
        <v>0</v>
      </c>
      <c r="EB260" s="63">
        <f t="shared" si="323"/>
        <v>0</v>
      </c>
      <c r="EC260" s="63">
        <f t="shared" si="323"/>
        <v>0</v>
      </c>
      <c r="ED260" s="63">
        <f t="shared" si="323"/>
        <v>0</v>
      </c>
      <c r="EE260" s="63">
        <f t="shared" si="323"/>
        <v>0</v>
      </c>
      <c r="EF260" s="63">
        <f t="shared" si="323"/>
        <v>0</v>
      </c>
      <c r="EG260" s="63">
        <f t="shared" si="323"/>
        <v>0</v>
      </c>
      <c r="EH260" s="63">
        <f t="shared" si="323"/>
        <v>0</v>
      </c>
      <c r="EI260" s="63">
        <f t="shared" si="323"/>
        <v>0</v>
      </c>
      <c r="EJ260" s="63">
        <f t="shared" si="323"/>
        <v>0</v>
      </c>
      <c r="EK260" s="63">
        <f t="shared" si="323"/>
        <v>0</v>
      </c>
      <c r="EL260" s="63">
        <f t="shared" si="323"/>
        <v>0</v>
      </c>
      <c r="EM260" s="63">
        <f t="shared" si="323"/>
        <v>0</v>
      </c>
      <c r="EN260" s="63">
        <f t="shared" si="323"/>
        <v>0</v>
      </c>
      <c r="EO260" s="63">
        <f t="shared" si="323"/>
        <v>0</v>
      </c>
      <c r="EP260" s="63">
        <f t="shared" si="323"/>
        <v>0</v>
      </c>
      <c r="EQ260" s="63">
        <f t="shared" si="323"/>
        <v>0</v>
      </c>
      <c r="ER260" s="63">
        <f t="shared" si="323"/>
        <v>0</v>
      </c>
      <c r="ES260" s="63">
        <f t="shared" si="323"/>
        <v>0</v>
      </c>
      <c r="ET260" s="63">
        <f t="shared" si="323"/>
        <v>0</v>
      </c>
      <c r="EU260" s="63">
        <f t="shared" si="323"/>
        <v>0</v>
      </c>
      <c r="EV260" s="63">
        <f t="shared" si="323"/>
        <v>0</v>
      </c>
      <c r="EW260" s="63">
        <f t="shared" si="323"/>
        <v>0</v>
      </c>
      <c r="EX260" s="63">
        <f t="shared" si="323"/>
        <v>0</v>
      </c>
      <c r="EY260" s="63">
        <f t="shared" si="323"/>
        <v>0</v>
      </c>
      <c r="EZ260" s="63">
        <f t="shared" si="323"/>
        <v>0</v>
      </c>
      <c r="FA260" s="63">
        <f t="shared" si="323"/>
        <v>0</v>
      </c>
      <c r="FB260" s="63">
        <f t="shared" si="323"/>
        <v>3.5199999999999999E-4</v>
      </c>
      <c r="FC260" s="63">
        <f t="shared" si="323"/>
        <v>0</v>
      </c>
      <c r="FD260" s="63">
        <f t="shared" si="323"/>
        <v>0</v>
      </c>
      <c r="FE260" s="63">
        <f t="shared" si="323"/>
        <v>0</v>
      </c>
      <c r="FF260" s="63">
        <f t="shared" si="323"/>
        <v>0</v>
      </c>
      <c r="FG260" s="63">
        <f t="shared" si="323"/>
        <v>0</v>
      </c>
      <c r="FH260" s="63">
        <f t="shared" si="323"/>
        <v>0</v>
      </c>
      <c r="FI260" s="63">
        <f t="shared" si="323"/>
        <v>0</v>
      </c>
      <c r="FJ260" s="63">
        <f t="shared" si="323"/>
        <v>0</v>
      </c>
      <c r="FK260" s="63">
        <f t="shared" si="323"/>
        <v>0</v>
      </c>
      <c r="FL260" s="63">
        <f t="shared" si="323"/>
        <v>0</v>
      </c>
      <c r="FM260" s="63">
        <f t="shared" si="323"/>
        <v>0</v>
      </c>
      <c r="FN260" s="63">
        <f t="shared" si="323"/>
        <v>0</v>
      </c>
      <c r="FO260" s="63">
        <f t="shared" si="323"/>
        <v>0</v>
      </c>
      <c r="FP260" s="63">
        <f t="shared" si="323"/>
        <v>0</v>
      </c>
      <c r="FQ260" s="63">
        <f t="shared" si="323"/>
        <v>0</v>
      </c>
      <c r="FR260" s="63">
        <f t="shared" si="323"/>
        <v>0</v>
      </c>
      <c r="FS260" s="63">
        <f t="shared" si="323"/>
        <v>0</v>
      </c>
      <c r="FT260" s="42">
        <f t="shared" si="323"/>
        <v>0</v>
      </c>
      <c r="FU260" s="63">
        <f t="shared" si="323"/>
        <v>0</v>
      </c>
      <c r="FV260" s="63">
        <f t="shared" si="323"/>
        <v>0</v>
      </c>
      <c r="FW260" s="63">
        <f t="shared" si="323"/>
        <v>0</v>
      </c>
      <c r="FX260" s="63">
        <f t="shared" si="323"/>
        <v>0</v>
      </c>
      <c r="FY260" s="63"/>
      <c r="FZ260" s="63"/>
      <c r="GA260" s="63"/>
      <c r="GB260" s="45"/>
      <c r="GC260" s="45"/>
      <c r="GD260" s="45"/>
      <c r="GE260" s="5"/>
      <c r="GF260" s="5"/>
      <c r="GG260" s="5"/>
      <c r="GH260" s="5"/>
      <c r="GI260" s="5"/>
      <c r="GJ260" s="5"/>
      <c r="GK260" s="5"/>
      <c r="GL260" s="5"/>
      <c r="GM260" s="5"/>
    </row>
    <row r="261" spans="1:256" x14ac:dyDescent="0.2">
      <c r="A261" s="8"/>
      <c r="B261" s="2" t="s">
        <v>610</v>
      </c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42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  <c r="EK261" s="63"/>
      <c r="EL261" s="63"/>
      <c r="EM261" s="63"/>
      <c r="EN261" s="63"/>
      <c r="EO261" s="63"/>
      <c r="EP261" s="63"/>
      <c r="EQ261" s="63"/>
      <c r="ER261" s="63"/>
      <c r="ES261" s="63"/>
      <c r="ET261" s="63"/>
      <c r="EU261" s="63"/>
      <c r="EV261" s="63"/>
      <c r="EW261" s="63"/>
      <c r="EX261" s="63"/>
      <c r="EY261" s="63"/>
      <c r="EZ261" s="63"/>
      <c r="FA261" s="63"/>
      <c r="FB261" s="63"/>
      <c r="FC261" s="63"/>
      <c r="FD261" s="63"/>
      <c r="FE261" s="63"/>
      <c r="FF261" s="63"/>
      <c r="FG261" s="63"/>
      <c r="FH261" s="63"/>
      <c r="FI261" s="63"/>
      <c r="FJ261" s="63"/>
      <c r="FK261" s="63"/>
      <c r="FL261" s="63"/>
      <c r="FM261" s="63"/>
      <c r="FN261" s="63"/>
      <c r="FO261" s="63"/>
      <c r="FP261" s="63"/>
      <c r="FQ261" s="63"/>
      <c r="FR261" s="63"/>
      <c r="FS261" s="63"/>
      <c r="FT261" s="42"/>
      <c r="FU261" s="63"/>
      <c r="FV261" s="63"/>
      <c r="FW261" s="63"/>
      <c r="FX261" s="63"/>
      <c r="FY261" s="63"/>
      <c r="FZ261" s="63"/>
      <c r="GA261" s="63"/>
      <c r="GB261" s="45"/>
      <c r="GC261" s="45"/>
      <c r="GD261" s="45"/>
      <c r="GE261" s="5"/>
      <c r="GF261" s="5"/>
      <c r="GG261" s="5"/>
      <c r="GH261" s="5"/>
      <c r="GI261" s="5"/>
      <c r="GJ261" s="5"/>
      <c r="GK261" s="5"/>
      <c r="GL261" s="5"/>
      <c r="GM261" s="5"/>
    </row>
    <row r="262" spans="1:256" x14ac:dyDescent="0.2">
      <c r="A262" s="8"/>
      <c r="B262" s="2" t="s">
        <v>611</v>
      </c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42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  <c r="EK262" s="63"/>
      <c r="EL262" s="63"/>
      <c r="EM262" s="63"/>
      <c r="EN262" s="63"/>
      <c r="EO262" s="63"/>
      <c r="EP262" s="63"/>
      <c r="EQ262" s="63"/>
      <c r="ER262" s="63"/>
      <c r="ES262" s="63"/>
      <c r="ET262" s="63"/>
      <c r="EU262" s="63"/>
      <c r="EV262" s="63"/>
      <c r="EW262" s="63"/>
      <c r="EX262" s="63"/>
      <c r="EY262" s="63"/>
      <c r="EZ262" s="63"/>
      <c r="FA262" s="63"/>
      <c r="FB262" s="63"/>
      <c r="FC262" s="63"/>
      <c r="FD262" s="63"/>
      <c r="FE262" s="63"/>
      <c r="FF262" s="63"/>
      <c r="FG262" s="63"/>
      <c r="FH262" s="63"/>
      <c r="FI262" s="63"/>
      <c r="FJ262" s="63"/>
      <c r="FK262" s="63"/>
      <c r="FL262" s="63"/>
      <c r="FM262" s="63"/>
      <c r="FN262" s="63"/>
      <c r="FO262" s="63"/>
      <c r="FP262" s="63"/>
      <c r="FQ262" s="63"/>
      <c r="FR262" s="63"/>
      <c r="FS262" s="63"/>
      <c r="FT262" s="42"/>
      <c r="FU262" s="63"/>
      <c r="FV262" s="63"/>
      <c r="FW262" s="63"/>
      <c r="FX262" s="63"/>
      <c r="FY262" s="63"/>
      <c r="FZ262" s="63"/>
      <c r="GA262" s="63"/>
      <c r="GB262" s="63"/>
      <c r="GC262" s="63"/>
      <c r="GD262" s="63"/>
      <c r="GE262" s="128"/>
      <c r="GF262" s="128"/>
      <c r="GG262" s="5"/>
      <c r="GH262" s="5"/>
      <c r="GI262" s="5"/>
      <c r="GJ262" s="5"/>
      <c r="GK262" s="5"/>
      <c r="GL262" s="5"/>
      <c r="GM262" s="5"/>
    </row>
    <row r="263" spans="1:256" x14ac:dyDescent="0.2">
      <c r="A263" s="3" t="s">
        <v>612</v>
      </c>
      <c r="B263" s="2" t="s">
        <v>613</v>
      </c>
      <c r="C263" s="63">
        <v>0</v>
      </c>
      <c r="D263" s="63">
        <v>0</v>
      </c>
      <c r="E263" s="63">
        <v>0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0</v>
      </c>
      <c r="O263" s="63">
        <v>0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0</v>
      </c>
      <c r="W263" s="63">
        <v>0</v>
      </c>
      <c r="X263" s="63">
        <v>0</v>
      </c>
      <c r="Y263" s="63">
        <v>0</v>
      </c>
      <c r="Z263" s="63">
        <v>0</v>
      </c>
      <c r="AA263" s="63">
        <v>0</v>
      </c>
      <c r="AB263" s="63">
        <v>0</v>
      </c>
      <c r="AC263" s="63">
        <v>0</v>
      </c>
      <c r="AD263" s="63">
        <v>0</v>
      </c>
      <c r="AE263" s="63">
        <v>0</v>
      </c>
      <c r="AF263" s="63">
        <v>0</v>
      </c>
      <c r="AG263" s="63">
        <v>6.5700000000000003E-4</v>
      </c>
      <c r="AH263" s="63">
        <v>0</v>
      </c>
      <c r="AI263" s="63">
        <v>0</v>
      </c>
      <c r="AJ263" s="63">
        <v>0</v>
      </c>
      <c r="AK263" s="63">
        <v>0</v>
      </c>
      <c r="AL263" s="63">
        <v>0</v>
      </c>
      <c r="AM263" s="63">
        <v>0</v>
      </c>
      <c r="AN263" s="63">
        <v>0</v>
      </c>
      <c r="AO263" s="63">
        <v>0</v>
      </c>
      <c r="AP263" s="63">
        <v>0</v>
      </c>
      <c r="AQ263" s="63">
        <v>0</v>
      </c>
      <c r="AR263" s="63">
        <v>0</v>
      </c>
      <c r="AS263" s="63">
        <v>0</v>
      </c>
      <c r="AT263" s="63">
        <v>0</v>
      </c>
      <c r="AU263" s="63">
        <v>0</v>
      </c>
      <c r="AV263" s="63">
        <v>0</v>
      </c>
      <c r="AW263" s="63">
        <v>0</v>
      </c>
      <c r="AX263" s="63">
        <v>0</v>
      </c>
      <c r="AY263" s="63">
        <v>0</v>
      </c>
      <c r="AZ263" s="63">
        <v>0</v>
      </c>
      <c r="BA263" s="63">
        <v>0</v>
      </c>
      <c r="BB263" s="63">
        <v>0</v>
      </c>
      <c r="BC263" s="63">
        <v>0</v>
      </c>
      <c r="BD263" s="63">
        <v>0</v>
      </c>
      <c r="BE263" s="63">
        <v>0</v>
      </c>
      <c r="BF263" s="63">
        <v>0</v>
      </c>
      <c r="BG263" s="63">
        <v>0</v>
      </c>
      <c r="BH263" s="63">
        <v>0</v>
      </c>
      <c r="BI263" s="63">
        <v>0</v>
      </c>
      <c r="BJ263" s="63">
        <v>0</v>
      </c>
      <c r="BK263" s="63">
        <v>0</v>
      </c>
      <c r="BL263" s="63">
        <v>0</v>
      </c>
      <c r="BM263" s="63">
        <v>0</v>
      </c>
      <c r="BN263" s="63">
        <v>0</v>
      </c>
      <c r="BO263" s="63">
        <v>0</v>
      </c>
      <c r="BP263" s="63">
        <v>0</v>
      </c>
      <c r="BQ263" s="63">
        <v>0</v>
      </c>
      <c r="BR263" s="63">
        <v>0</v>
      </c>
      <c r="BS263" s="63">
        <v>0</v>
      </c>
      <c r="BT263" s="63">
        <v>0</v>
      </c>
      <c r="BU263" s="63">
        <v>0</v>
      </c>
      <c r="BV263" s="63">
        <v>0</v>
      </c>
      <c r="BW263" s="63">
        <v>0</v>
      </c>
      <c r="BX263" s="63">
        <v>0</v>
      </c>
      <c r="BY263" s="63">
        <v>0</v>
      </c>
      <c r="BZ263" s="63">
        <v>0</v>
      </c>
      <c r="CA263" s="63">
        <v>0</v>
      </c>
      <c r="CB263" s="63">
        <v>0</v>
      </c>
      <c r="CC263" s="63">
        <v>0</v>
      </c>
      <c r="CD263" s="63">
        <v>0</v>
      </c>
      <c r="CE263" s="63">
        <v>0</v>
      </c>
      <c r="CF263" s="63">
        <v>0</v>
      </c>
      <c r="CG263" s="63">
        <v>0</v>
      </c>
      <c r="CH263" s="63">
        <v>0</v>
      </c>
      <c r="CI263" s="63">
        <v>0</v>
      </c>
      <c r="CJ263" s="63">
        <v>0</v>
      </c>
      <c r="CK263" s="63">
        <v>0</v>
      </c>
      <c r="CL263" s="63">
        <v>0</v>
      </c>
      <c r="CM263" s="63">
        <v>0</v>
      </c>
      <c r="CN263" s="63">
        <v>0</v>
      </c>
      <c r="CO263" s="63">
        <v>0</v>
      </c>
      <c r="CP263" s="63">
        <v>0</v>
      </c>
      <c r="CQ263" s="63">
        <v>0</v>
      </c>
      <c r="CR263" s="63">
        <v>0</v>
      </c>
      <c r="CS263" s="63">
        <v>0</v>
      </c>
      <c r="CT263" s="63">
        <v>0</v>
      </c>
      <c r="CU263" s="63">
        <v>0</v>
      </c>
      <c r="CV263" s="63">
        <v>0</v>
      </c>
      <c r="CW263" s="63">
        <v>0</v>
      </c>
      <c r="CX263" s="63">
        <v>0</v>
      </c>
      <c r="CY263" s="63">
        <v>0</v>
      </c>
      <c r="CZ263" s="63">
        <v>0</v>
      </c>
      <c r="DA263" s="63">
        <v>0</v>
      </c>
      <c r="DB263" s="63">
        <v>0</v>
      </c>
      <c r="DC263" s="63">
        <v>0</v>
      </c>
      <c r="DD263" s="63">
        <v>0</v>
      </c>
      <c r="DE263" s="63">
        <v>0</v>
      </c>
      <c r="DF263" s="63">
        <v>0</v>
      </c>
      <c r="DG263" s="63">
        <v>0</v>
      </c>
      <c r="DH263" s="63">
        <v>0</v>
      </c>
      <c r="DI263" s="63">
        <v>0</v>
      </c>
      <c r="DJ263" s="63">
        <v>0</v>
      </c>
      <c r="DK263" s="63">
        <v>0</v>
      </c>
      <c r="DL263" s="63">
        <v>0</v>
      </c>
      <c r="DM263" s="63">
        <v>0</v>
      </c>
      <c r="DN263" s="63">
        <v>0</v>
      </c>
      <c r="DO263" s="63">
        <v>0</v>
      </c>
      <c r="DP263" s="63">
        <v>0</v>
      </c>
      <c r="DQ263" s="63">
        <v>0</v>
      </c>
      <c r="DR263" s="63">
        <v>0</v>
      </c>
      <c r="DS263" s="63">
        <v>0</v>
      </c>
      <c r="DT263" s="63">
        <v>0</v>
      </c>
      <c r="DU263" s="63">
        <v>0</v>
      </c>
      <c r="DV263" s="63">
        <v>0</v>
      </c>
      <c r="DW263" s="63">
        <v>0</v>
      </c>
      <c r="DX263" s="63">
        <v>0</v>
      </c>
      <c r="DY263" s="63">
        <v>0</v>
      </c>
      <c r="DZ263" s="63">
        <v>0</v>
      </c>
      <c r="EA263" s="63">
        <v>0</v>
      </c>
      <c r="EB263" s="63">
        <v>0</v>
      </c>
      <c r="EC263" s="63">
        <v>0</v>
      </c>
      <c r="ED263" s="63">
        <v>0</v>
      </c>
      <c r="EE263" s="63">
        <v>0</v>
      </c>
      <c r="EF263" s="63">
        <v>0</v>
      </c>
      <c r="EG263" s="63">
        <v>0</v>
      </c>
      <c r="EH263" s="63">
        <v>0</v>
      </c>
      <c r="EI263" s="63">
        <v>0</v>
      </c>
      <c r="EJ263" s="63">
        <v>0</v>
      </c>
      <c r="EK263" s="63">
        <v>0</v>
      </c>
      <c r="EL263" s="63">
        <v>0</v>
      </c>
      <c r="EM263" s="63">
        <v>0</v>
      </c>
      <c r="EN263" s="63">
        <v>0</v>
      </c>
      <c r="EO263" s="63">
        <v>0</v>
      </c>
      <c r="EP263" s="63">
        <v>0</v>
      </c>
      <c r="EQ263" s="63">
        <v>0</v>
      </c>
      <c r="ER263" s="63">
        <v>0</v>
      </c>
      <c r="ES263" s="63">
        <v>0</v>
      </c>
      <c r="ET263" s="63">
        <v>0</v>
      </c>
      <c r="EU263" s="63">
        <v>0</v>
      </c>
      <c r="EV263" s="63">
        <v>0</v>
      </c>
      <c r="EW263" s="63">
        <v>0</v>
      </c>
      <c r="EX263" s="63">
        <v>0</v>
      </c>
      <c r="EY263" s="63">
        <v>0</v>
      </c>
      <c r="EZ263" s="63">
        <v>0</v>
      </c>
      <c r="FA263" s="63">
        <v>0</v>
      </c>
      <c r="FB263" s="63">
        <v>3.5199999999999999E-4</v>
      </c>
      <c r="FC263" s="63">
        <v>0</v>
      </c>
      <c r="FD263" s="63">
        <v>0</v>
      </c>
      <c r="FE263" s="63">
        <v>0</v>
      </c>
      <c r="FF263" s="63">
        <v>0</v>
      </c>
      <c r="FG263" s="63">
        <v>0</v>
      </c>
      <c r="FH263" s="63">
        <v>0</v>
      </c>
      <c r="FI263" s="63">
        <v>0</v>
      </c>
      <c r="FJ263" s="63">
        <v>0</v>
      </c>
      <c r="FK263" s="63">
        <v>0</v>
      </c>
      <c r="FL263" s="63">
        <v>0</v>
      </c>
      <c r="FM263" s="63">
        <v>0</v>
      </c>
      <c r="FN263" s="63">
        <v>0</v>
      </c>
      <c r="FO263" s="63">
        <v>0</v>
      </c>
      <c r="FP263" s="63">
        <v>0</v>
      </c>
      <c r="FQ263" s="63">
        <v>0</v>
      </c>
      <c r="FR263" s="63">
        <v>0</v>
      </c>
      <c r="FS263" s="63">
        <v>0</v>
      </c>
      <c r="FT263" s="42">
        <f>FT260</f>
        <v>0</v>
      </c>
      <c r="FU263" s="63">
        <v>0</v>
      </c>
      <c r="FV263" s="63">
        <v>0</v>
      </c>
      <c r="FW263" s="63">
        <v>0</v>
      </c>
      <c r="FX263" s="63">
        <v>0</v>
      </c>
      <c r="FY263" s="63"/>
      <c r="FZ263" s="63"/>
      <c r="GA263" s="63"/>
      <c r="GB263" s="63"/>
      <c r="GC263" s="63"/>
      <c r="GD263" s="63"/>
      <c r="GE263" s="128"/>
      <c r="GF263" s="128"/>
      <c r="GG263" s="5"/>
      <c r="GH263" s="5"/>
      <c r="GI263" s="5"/>
      <c r="GJ263" s="5"/>
      <c r="GK263" s="5"/>
      <c r="GL263" s="5"/>
      <c r="GM263" s="5"/>
      <c r="GN263" s="14"/>
      <c r="GO263" s="14"/>
      <c r="GP263" s="14"/>
      <c r="GQ263" s="14"/>
      <c r="GR263" s="14"/>
      <c r="GS263" s="14"/>
      <c r="GT263" s="14"/>
      <c r="GU263" s="14"/>
      <c r="GV263" s="14"/>
      <c r="GW263" s="14"/>
      <c r="GX263" s="14"/>
      <c r="GY263" s="14"/>
      <c r="GZ263" s="14"/>
      <c r="HA263" s="14"/>
      <c r="HB263" s="14"/>
      <c r="HC263" s="14"/>
      <c r="HD263" s="14"/>
      <c r="HE263" s="14"/>
      <c r="HF263" s="14"/>
      <c r="HG263" s="14"/>
      <c r="HH263" s="14"/>
      <c r="HI263" s="14"/>
      <c r="HJ263" s="14"/>
      <c r="HK263" s="14"/>
      <c r="HL263" s="14"/>
      <c r="HM263" s="14"/>
      <c r="HN263" s="14"/>
      <c r="HO263" s="14"/>
      <c r="HP263" s="14"/>
      <c r="HQ263" s="14"/>
      <c r="HR263" s="14"/>
      <c r="HS263" s="14"/>
      <c r="HT263" s="14"/>
      <c r="HU263" s="14"/>
      <c r="HV263" s="14"/>
      <c r="HW263" s="14"/>
      <c r="HX263" s="14"/>
      <c r="HY263" s="14"/>
      <c r="HZ263" s="14"/>
      <c r="IA263" s="14"/>
      <c r="IB263" s="14"/>
      <c r="IC263" s="14"/>
      <c r="ID263" s="14"/>
      <c r="IE263" s="14"/>
      <c r="IF263" s="14"/>
      <c r="IG263" s="14"/>
      <c r="IH263" s="14"/>
      <c r="II263" s="14"/>
      <c r="IJ263" s="14"/>
      <c r="IK263" s="14"/>
      <c r="IL263" s="14"/>
      <c r="IM263" s="14"/>
      <c r="IN263" s="14"/>
      <c r="IO263" s="14"/>
      <c r="IP263" s="14"/>
      <c r="IQ263" s="14"/>
      <c r="IR263" s="14"/>
      <c r="IS263" s="14"/>
      <c r="IT263" s="14"/>
      <c r="IU263" s="14"/>
      <c r="IV263" s="14"/>
    </row>
    <row r="264" spans="1:256" x14ac:dyDescent="0.2">
      <c r="A264" s="3" t="s">
        <v>614</v>
      </c>
      <c r="B264" s="2" t="s">
        <v>615</v>
      </c>
      <c r="C264" s="63">
        <f t="shared" ref="C264:BN264" si="324">IF(C252&gt;0,C263,C260)</f>
        <v>0</v>
      </c>
      <c r="D264" s="63">
        <f t="shared" si="324"/>
        <v>0</v>
      </c>
      <c r="E264" s="63">
        <f t="shared" si="324"/>
        <v>0</v>
      </c>
      <c r="F264" s="63">
        <f t="shared" si="324"/>
        <v>0</v>
      </c>
      <c r="G264" s="63">
        <f t="shared" si="324"/>
        <v>0</v>
      </c>
      <c r="H264" s="63">
        <f t="shared" si="324"/>
        <v>0</v>
      </c>
      <c r="I264" s="63">
        <f t="shared" si="324"/>
        <v>0</v>
      </c>
      <c r="J264" s="63">
        <f t="shared" si="324"/>
        <v>0</v>
      </c>
      <c r="K264" s="63">
        <f t="shared" si="324"/>
        <v>0</v>
      </c>
      <c r="L264" s="63">
        <f t="shared" si="324"/>
        <v>0</v>
      </c>
      <c r="M264" s="63">
        <f t="shared" si="324"/>
        <v>0</v>
      </c>
      <c r="N264" s="63">
        <f t="shared" si="324"/>
        <v>0</v>
      </c>
      <c r="O264" s="63">
        <f t="shared" si="324"/>
        <v>0</v>
      </c>
      <c r="P264" s="63">
        <f t="shared" si="324"/>
        <v>0</v>
      </c>
      <c r="Q264" s="63">
        <f t="shared" si="324"/>
        <v>0</v>
      </c>
      <c r="R264" s="63">
        <f t="shared" si="324"/>
        <v>0</v>
      </c>
      <c r="S264" s="63">
        <f t="shared" si="324"/>
        <v>0</v>
      </c>
      <c r="T264" s="63">
        <f t="shared" si="324"/>
        <v>0</v>
      </c>
      <c r="U264" s="63">
        <f t="shared" si="324"/>
        <v>0</v>
      </c>
      <c r="V264" s="63">
        <f t="shared" si="324"/>
        <v>0</v>
      </c>
      <c r="W264" s="42">
        <f t="shared" si="324"/>
        <v>0</v>
      </c>
      <c r="X264" s="63">
        <f t="shared" si="324"/>
        <v>0</v>
      </c>
      <c r="Y264" s="63">
        <f t="shared" si="324"/>
        <v>0</v>
      </c>
      <c r="Z264" s="63">
        <f t="shared" si="324"/>
        <v>0</v>
      </c>
      <c r="AA264" s="63">
        <f t="shared" si="324"/>
        <v>0</v>
      </c>
      <c r="AB264" s="63">
        <f t="shared" si="324"/>
        <v>0</v>
      </c>
      <c r="AC264" s="63">
        <f t="shared" si="324"/>
        <v>0</v>
      </c>
      <c r="AD264" s="63">
        <f t="shared" si="324"/>
        <v>0</v>
      </c>
      <c r="AE264" s="63">
        <f t="shared" si="324"/>
        <v>0</v>
      </c>
      <c r="AF264" s="63">
        <f t="shared" si="324"/>
        <v>0</v>
      </c>
      <c r="AG264" s="63">
        <f t="shared" si="324"/>
        <v>6.5700000000000003E-4</v>
      </c>
      <c r="AH264" s="63">
        <f t="shared" si="324"/>
        <v>0</v>
      </c>
      <c r="AI264" s="63">
        <f t="shared" si="324"/>
        <v>0</v>
      </c>
      <c r="AJ264" s="63">
        <f t="shared" si="324"/>
        <v>0</v>
      </c>
      <c r="AK264" s="63">
        <f t="shared" si="324"/>
        <v>0</v>
      </c>
      <c r="AL264" s="63">
        <f t="shared" si="324"/>
        <v>0</v>
      </c>
      <c r="AM264" s="63">
        <f t="shared" si="324"/>
        <v>0</v>
      </c>
      <c r="AN264" s="63">
        <f t="shared" si="324"/>
        <v>0</v>
      </c>
      <c r="AO264" s="63">
        <f t="shared" si="324"/>
        <v>0</v>
      </c>
      <c r="AP264" s="63">
        <f t="shared" si="324"/>
        <v>0</v>
      </c>
      <c r="AQ264" s="63">
        <f t="shared" si="324"/>
        <v>0</v>
      </c>
      <c r="AR264" s="63">
        <f t="shared" si="324"/>
        <v>0</v>
      </c>
      <c r="AS264" s="63">
        <f t="shared" si="324"/>
        <v>0</v>
      </c>
      <c r="AT264" s="63">
        <f t="shared" si="324"/>
        <v>0</v>
      </c>
      <c r="AU264" s="63">
        <f t="shared" si="324"/>
        <v>0</v>
      </c>
      <c r="AV264" s="63">
        <f t="shared" si="324"/>
        <v>0</v>
      </c>
      <c r="AW264" s="63">
        <f t="shared" si="324"/>
        <v>0</v>
      </c>
      <c r="AX264" s="63">
        <f t="shared" si="324"/>
        <v>0</v>
      </c>
      <c r="AY264" s="63">
        <f t="shared" si="324"/>
        <v>0</v>
      </c>
      <c r="AZ264" s="63">
        <f t="shared" si="324"/>
        <v>0</v>
      </c>
      <c r="BA264" s="63">
        <f t="shared" si="324"/>
        <v>0</v>
      </c>
      <c r="BB264" s="63">
        <f t="shared" si="324"/>
        <v>0</v>
      </c>
      <c r="BC264" s="63">
        <f t="shared" si="324"/>
        <v>0</v>
      </c>
      <c r="BD264" s="63">
        <f t="shared" si="324"/>
        <v>0</v>
      </c>
      <c r="BE264" s="63">
        <f t="shared" si="324"/>
        <v>0</v>
      </c>
      <c r="BF264" s="63">
        <f t="shared" si="324"/>
        <v>0</v>
      </c>
      <c r="BG264" s="63">
        <f t="shared" si="324"/>
        <v>0</v>
      </c>
      <c r="BH264" s="63">
        <f t="shared" si="324"/>
        <v>0</v>
      </c>
      <c r="BI264" s="63">
        <f t="shared" si="324"/>
        <v>0</v>
      </c>
      <c r="BJ264" s="63">
        <f t="shared" si="324"/>
        <v>0</v>
      </c>
      <c r="BK264" s="63">
        <f t="shared" si="324"/>
        <v>0</v>
      </c>
      <c r="BL264" s="63">
        <f t="shared" si="324"/>
        <v>0</v>
      </c>
      <c r="BM264" s="63">
        <f t="shared" si="324"/>
        <v>0</v>
      </c>
      <c r="BN264" s="63">
        <f t="shared" si="324"/>
        <v>0</v>
      </c>
      <c r="BO264" s="63">
        <f t="shared" ref="BO264:DZ264" si="325">IF(BO252&gt;0,BO263,BO260)</f>
        <v>0</v>
      </c>
      <c r="BP264" s="63">
        <f t="shared" si="325"/>
        <v>0</v>
      </c>
      <c r="BQ264" s="63">
        <f t="shared" si="325"/>
        <v>0</v>
      </c>
      <c r="BR264" s="63">
        <f t="shared" si="325"/>
        <v>0</v>
      </c>
      <c r="BS264" s="63">
        <f t="shared" si="325"/>
        <v>0</v>
      </c>
      <c r="BT264" s="63">
        <f t="shared" si="325"/>
        <v>0</v>
      </c>
      <c r="BU264" s="63">
        <f t="shared" si="325"/>
        <v>0</v>
      </c>
      <c r="BV264" s="63">
        <f t="shared" si="325"/>
        <v>0</v>
      </c>
      <c r="BW264" s="63">
        <f t="shared" si="325"/>
        <v>0</v>
      </c>
      <c r="BX264" s="63">
        <f t="shared" si="325"/>
        <v>0</v>
      </c>
      <c r="BY264" s="63">
        <f t="shared" si="325"/>
        <v>0</v>
      </c>
      <c r="BZ264" s="63">
        <f t="shared" si="325"/>
        <v>0</v>
      </c>
      <c r="CA264" s="63">
        <f t="shared" si="325"/>
        <v>0</v>
      </c>
      <c r="CB264" s="63">
        <f t="shared" si="325"/>
        <v>0</v>
      </c>
      <c r="CC264" s="63">
        <f t="shared" si="325"/>
        <v>0</v>
      </c>
      <c r="CD264" s="63">
        <f t="shared" si="325"/>
        <v>0</v>
      </c>
      <c r="CE264" s="63">
        <f t="shared" si="325"/>
        <v>0</v>
      </c>
      <c r="CF264" s="63">
        <f t="shared" si="325"/>
        <v>0</v>
      </c>
      <c r="CG264" s="63">
        <f t="shared" si="325"/>
        <v>0</v>
      </c>
      <c r="CH264" s="63">
        <f t="shared" si="325"/>
        <v>0</v>
      </c>
      <c r="CI264" s="63">
        <f t="shared" si="325"/>
        <v>0</v>
      </c>
      <c r="CJ264" s="63">
        <f t="shared" si="325"/>
        <v>0</v>
      </c>
      <c r="CK264" s="63">
        <f t="shared" si="325"/>
        <v>0</v>
      </c>
      <c r="CL264" s="63">
        <f t="shared" si="325"/>
        <v>0</v>
      </c>
      <c r="CM264" s="63">
        <f t="shared" si="325"/>
        <v>0</v>
      </c>
      <c r="CN264" s="63">
        <f t="shared" si="325"/>
        <v>0</v>
      </c>
      <c r="CO264" s="63">
        <f t="shared" si="325"/>
        <v>0</v>
      </c>
      <c r="CP264" s="63">
        <f t="shared" si="325"/>
        <v>0</v>
      </c>
      <c r="CQ264" s="63">
        <f t="shared" si="325"/>
        <v>0</v>
      </c>
      <c r="CR264" s="63">
        <f t="shared" si="325"/>
        <v>0</v>
      </c>
      <c r="CS264" s="63">
        <f t="shared" si="325"/>
        <v>0</v>
      </c>
      <c r="CT264" s="63">
        <f t="shared" si="325"/>
        <v>0</v>
      </c>
      <c r="CU264" s="63">
        <f t="shared" si="325"/>
        <v>0</v>
      </c>
      <c r="CV264" s="63">
        <f t="shared" si="325"/>
        <v>0</v>
      </c>
      <c r="CW264" s="63">
        <f t="shared" si="325"/>
        <v>0</v>
      </c>
      <c r="CX264" s="63">
        <f t="shared" si="325"/>
        <v>0</v>
      </c>
      <c r="CY264" s="63">
        <f t="shared" si="325"/>
        <v>0</v>
      </c>
      <c r="CZ264" s="63">
        <f t="shared" si="325"/>
        <v>0</v>
      </c>
      <c r="DA264" s="63">
        <f t="shared" si="325"/>
        <v>0</v>
      </c>
      <c r="DB264" s="63">
        <f t="shared" si="325"/>
        <v>0</v>
      </c>
      <c r="DC264" s="63">
        <f t="shared" si="325"/>
        <v>0</v>
      </c>
      <c r="DD264" s="63">
        <f t="shared" si="325"/>
        <v>0</v>
      </c>
      <c r="DE264" s="63">
        <f t="shared" si="325"/>
        <v>0</v>
      </c>
      <c r="DF264" s="63">
        <f t="shared" si="325"/>
        <v>0</v>
      </c>
      <c r="DG264" s="63">
        <f t="shared" si="325"/>
        <v>0</v>
      </c>
      <c r="DH264" s="63">
        <f t="shared" si="325"/>
        <v>0</v>
      </c>
      <c r="DI264" s="63">
        <f t="shared" si="325"/>
        <v>0</v>
      </c>
      <c r="DJ264" s="63">
        <f t="shared" si="325"/>
        <v>0</v>
      </c>
      <c r="DK264" s="63">
        <f t="shared" si="325"/>
        <v>0</v>
      </c>
      <c r="DL264" s="63">
        <f t="shared" si="325"/>
        <v>0</v>
      </c>
      <c r="DM264" s="63">
        <f t="shared" si="325"/>
        <v>0</v>
      </c>
      <c r="DN264" s="63">
        <f t="shared" si="325"/>
        <v>0</v>
      </c>
      <c r="DO264" s="63">
        <f t="shared" si="325"/>
        <v>0</v>
      </c>
      <c r="DP264" s="63">
        <f t="shared" si="325"/>
        <v>0</v>
      </c>
      <c r="DQ264" s="63">
        <f t="shared" si="325"/>
        <v>0</v>
      </c>
      <c r="DR264" s="63">
        <f t="shared" si="325"/>
        <v>0</v>
      </c>
      <c r="DS264" s="63">
        <f t="shared" si="325"/>
        <v>0</v>
      </c>
      <c r="DT264" s="63">
        <f t="shared" si="325"/>
        <v>0</v>
      </c>
      <c r="DU264" s="63">
        <f t="shared" si="325"/>
        <v>0</v>
      </c>
      <c r="DV264" s="63">
        <f t="shared" si="325"/>
        <v>0</v>
      </c>
      <c r="DW264" s="63">
        <f t="shared" si="325"/>
        <v>0</v>
      </c>
      <c r="DX264" s="63">
        <f t="shared" si="325"/>
        <v>0</v>
      </c>
      <c r="DY264" s="63">
        <f t="shared" si="325"/>
        <v>0</v>
      </c>
      <c r="DZ264" s="63">
        <f t="shared" si="325"/>
        <v>0</v>
      </c>
      <c r="EA264" s="63">
        <f t="shared" ref="EA264:FU264" si="326">IF(EA252&gt;0,EA263,EA260)</f>
        <v>0</v>
      </c>
      <c r="EB264" s="63">
        <f t="shared" si="326"/>
        <v>0</v>
      </c>
      <c r="EC264" s="63">
        <f t="shared" si="326"/>
        <v>0</v>
      </c>
      <c r="ED264" s="63">
        <f t="shared" si="326"/>
        <v>0</v>
      </c>
      <c r="EE264" s="63">
        <f t="shared" si="326"/>
        <v>0</v>
      </c>
      <c r="EF264" s="63">
        <f t="shared" si="326"/>
        <v>0</v>
      </c>
      <c r="EG264" s="63">
        <f t="shared" si="326"/>
        <v>0</v>
      </c>
      <c r="EH264" s="63">
        <f t="shared" si="326"/>
        <v>0</v>
      </c>
      <c r="EI264" s="63">
        <f t="shared" si="326"/>
        <v>0</v>
      </c>
      <c r="EJ264" s="63">
        <f t="shared" si="326"/>
        <v>0</v>
      </c>
      <c r="EK264" s="63">
        <f t="shared" si="326"/>
        <v>0</v>
      </c>
      <c r="EL264" s="63">
        <f t="shared" si="326"/>
        <v>0</v>
      </c>
      <c r="EM264" s="63">
        <f t="shared" si="326"/>
        <v>0</v>
      </c>
      <c r="EN264" s="63">
        <f t="shared" si="326"/>
        <v>0</v>
      </c>
      <c r="EO264" s="63">
        <f t="shared" si="326"/>
        <v>0</v>
      </c>
      <c r="EP264" s="63">
        <f t="shared" si="326"/>
        <v>0</v>
      </c>
      <c r="EQ264" s="63">
        <f t="shared" si="326"/>
        <v>0</v>
      </c>
      <c r="ER264" s="63">
        <f t="shared" si="326"/>
        <v>0</v>
      </c>
      <c r="ES264" s="63">
        <f t="shared" si="326"/>
        <v>0</v>
      </c>
      <c r="ET264" s="63">
        <f t="shared" si="326"/>
        <v>0</v>
      </c>
      <c r="EU264" s="63">
        <f t="shared" si="326"/>
        <v>0</v>
      </c>
      <c r="EV264" s="63">
        <f t="shared" si="326"/>
        <v>0</v>
      </c>
      <c r="EW264" s="63">
        <f t="shared" si="326"/>
        <v>0</v>
      </c>
      <c r="EX264" s="63">
        <f t="shared" si="326"/>
        <v>0</v>
      </c>
      <c r="EY264" s="63">
        <f t="shared" si="326"/>
        <v>0</v>
      </c>
      <c r="EZ264" s="63">
        <f t="shared" si="326"/>
        <v>0</v>
      </c>
      <c r="FA264" s="63">
        <f t="shared" si="326"/>
        <v>0</v>
      </c>
      <c r="FB264" s="63">
        <f t="shared" si="326"/>
        <v>3.5199999999999999E-4</v>
      </c>
      <c r="FC264" s="63">
        <f t="shared" si="326"/>
        <v>0</v>
      </c>
      <c r="FD264" s="63">
        <f t="shared" si="326"/>
        <v>0</v>
      </c>
      <c r="FE264" s="63">
        <f t="shared" si="326"/>
        <v>0</v>
      </c>
      <c r="FF264" s="63">
        <f t="shared" si="326"/>
        <v>0</v>
      </c>
      <c r="FG264" s="63">
        <f t="shared" si="326"/>
        <v>0</v>
      </c>
      <c r="FH264" s="63">
        <f t="shared" si="326"/>
        <v>0</v>
      </c>
      <c r="FI264" s="63">
        <f t="shared" si="326"/>
        <v>0</v>
      </c>
      <c r="FJ264" s="63">
        <f t="shared" si="326"/>
        <v>0</v>
      </c>
      <c r="FK264" s="63">
        <f t="shared" si="326"/>
        <v>0</v>
      </c>
      <c r="FL264" s="63">
        <f t="shared" si="326"/>
        <v>0</v>
      </c>
      <c r="FM264" s="63">
        <f t="shared" si="326"/>
        <v>0</v>
      </c>
      <c r="FN264" s="63">
        <f t="shared" si="326"/>
        <v>0</v>
      </c>
      <c r="FO264" s="63">
        <f t="shared" si="326"/>
        <v>0</v>
      </c>
      <c r="FP264" s="63">
        <f t="shared" si="326"/>
        <v>0</v>
      </c>
      <c r="FQ264" s="63">
        <f t="shared" si="326"/>
        <v>0</v>
      </c>
      <c r="FR264" s="63">
        <f t="shared" si="326"/>
        <v>0</v>
      </c>
      <c r="FS264" s="63">
        <f t="shared" si="326"/>
        <v>0</v>
      </c>
      <c r="FT264" s="42">
        <f t="shared" si="326"/>
        <v>0</v>
      </c>
      <c r="FU264" s="63">
        <f t="shared" si="326"/>
        <v>0</v>
      </c>
      <c r="FV264" s="63">
        <f>IF(FV252&gt;0,FV263,FV260)</f>
        <v>0</v>
      </c>
      <c r="FW264" s="63">
        <f>IF(FW252&gt;0,FW263,FW260)</f>
        <v>0</v>
      </c>
      <c r="FX264" s="63">
        <f>IF(FX252&gt;0,FX263,FX260)</f>
        <v>0</v>
      </c>
      <c r="FY264" s="63"/>
      <c r="FZ264" s="63"/>
      <c r="GA264" s="63"/>
      <c r="GB264" s="63"/>
      <c r="GC264" s="63"/>
      <c r="GD264" s="63"/>
      <c r="GE264" s="128"/>
      <c r="GF264" s="128"/>
      <c r="GG264" s="5"/>
      <c r="GH264" s="5"/>
      <c r="GI264" s="5"/>
      <c r="GJ264" s="5"/>
      <c r="GK264" s="5"/>
      <c r="GL264" s="5"/>
      <c r="GM264" s="5"/>
      <c r="GN264" s="14"/>
      <c r="GO264" s="14"/>
      <c r="GP264" s="14"/>
      <c r="GQ264" s="14"/>
      <c r="GR264" s="14"/>
      <c r="GS264" s="14"/>
      <c r="GT264" s="14"/>
      <c r="GU264" s="14"/>
      <c r="GV264" s="14"/>
      <c r="GW264" s="14"/>
      <c r="GX264" s="14"/>
      <c r="GY264" s="14"/>
      <c r="GZ264" s="14"/>
      <c r="HA264" s="14"/>
      <c r="HB264" s="14"/>
      <c r="HC264" s="14"/>
      <c r="HD264" s="14"/>
      <c r="HE264" s="14"/>
      <c r="HF264" s="14"/>
      <c r="HG264" s="14"/>
      <c r="HH264" s="14"/>
      <c r="HI264" s="14"/>
      <c r="HJ264" s="14"/>
      <c r="HK264" s="14"/>
      <c r="HL264" s="14"/>
      <c r="HM264" s="14"/>
      <c r="HN264" s="14"/>
      <c r="HO264" s="14"/>
      <c r="HP264" s="14"/>
      <c r="HQ264" s="14"/>
      <c r="HR264" s="14"/>
      <c r="HS264" s="14"/>
      <c r="HT264" s="14"/>
      <c r="HU264" s="14"/>
      <c r="HV264" s="14"/>
      <c r="HW264" s="14"/>
      <c r="HX264" s="14"/>
      <c r="HY264" s="14"/>
      <c r="HZ264" s="14"/>
      <c r="IA264" s="14"/>
      <c r="IB264" s="14"/>
      <c r="IC264" s="14"/>
      <c r="ID264" s="14"/>
      <c r="IE264" s="14"/>
      <c r="IF264" s="14"/>
      <c r="IG264" s="14"/>
      <c r="IH264" s="14"/>
      <c r="II264" s="14"/>
      <c r="IJ264" s="14"/>
      <c r="IK264" s="14"/>
      <c r="IL264" s="14"/>
      <c r="IM264" s="14"/>
      <c r="IN264" s="14"/>
      <c r="IO264" s="14"/>
      <c r="IP264" s="14"/>
      <c r="IQ264" s="14"/>
      <c r="IR264" s="14"/>
      <c r="IS264" s="14"/>
      <c r="IT264" s="14"/>
      <c r="IU264" s="14"/>
      <c r="IV264" s="14"/>
    </row>
    <row r="265" spans="1:256" x14ac:dyDescent="0.2">
      <c r="A265" s="8"/>
      <c r="B265" s="2" t="s">
        <v>616</v>
      </c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6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6"/>
      <c r="FU265" s="45"/>
      <c r="FV265" s="45"/>
      <c r="FW265" s="45"/>
      <c r="FX265" s="45"/>
      <c r="FY265" s="63"/>
      <c r="FZ265" s="63" t="s">
        <v>64</v>
      </c>
      <c r="GA265" s="63"/>
      <c r="GB265" s="63"/>
      <c r="GC265" s="45"/>
      <c r="GD265" s="63"/>
      <c r="GE265" s="128"/>
      <c r="GF265" s="128"/>
      <c r="GG265" s="5"/>
      <c r="GH265" s="5"/>
      <c r="GI265" s="5"/>
      <c r="GJ265" s="5"/>
      <c r="GK265" s="5"/>
      <c r="GL265" s="5"/>
      <c r="GM265" s="5"/>
    </row>
    <row r="266" spans="1:256" s="14" customFormat="1" x14ac:dyDescent="0.2">
      <c r="A266" s="4"/>
      <c r="B266" s="2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63"/>
      <c r="FZ266" s="63"/>
      <c r="GA266" s="63"/>
      <c r="GB266" s="45"/>
      <c r="GC266" s="45"/>
      <c r="GD266" s="45"/>
      <c r="GE266" s="8"/>
      <c r="GF266" s="128"/>
      <c r="GG266" s="5"/>
      <c r="GH266" s="5"/>
      <c r="GI266" s="5"/>
      <c r="GJ266" s="5"/>
      <c r="GK266" s="5"/>
      <c r="GL266" s="5"/>
      <c r="GM266" s="5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s="14" customFormat="1" ht="15.75" x14ac:dyDescent="0.25">
      <c r="A267" s="4" t="s">
        <v>392</v>
      </c>
      <c r="B267" s="43" t="s">
        <v>617</v>
      </c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5"/>
      <c r="FZ267" s="46"/>
      <c r="GA267" s="46"/>
      <c r="GB267" s="46"/>
      <c r="GC267" s="46"/>
      <c r="GD267" s="46"/>
      <c r="GE267" s="2"/>
      <c r="GF267" s="5"/>
      <c r="GG267" s="5"/>
      <c r="GH267" s="5"/>
      <c r="GI267" s="5"/>
      <c r="GJ267" s="5"/>
      <c r="GK267" s="5"/>
      <c r="GL267" s="5"/>
      <c r="GM267" s="5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x14ac:dyDescent="0.2">
      <c r="A268" s="3" t="s">
        <v>618</v>
      </c>
      <c r="B268" s="2" t="s">
        <v>619</v>
      </c>
      <c r="C268" s="45">
        <f>+C239</f>
        <v>65213811.119999997</v>
      </c>
      <c r="D268" s="45">
        <f t="shared" ref="D268:BO268" si="327">+D239</f>
        <v>324390661.34000003</v>
      </c>
      <c r="E268" s="45">
        <f t="shared" si="327"/>
        <v>64263918.5</v>
      </c>
      <c r="F268" s="45">
        <f t="shared" si="327"/>
        <v>126050624.52</v>
      </c>
      <c r="G268" s="45">
        <f t="shared" si="327"/>
        <v>8215004.7599999998</v>
      </c>
      <c r="H268" s="45">
        <f t="shared" si="327"/>
        <v>7994242.0199999996</v>
      </c>
      <c r="I268" s="45">
        <f t="shared" si="327"/>
        <v>83871620.620000005</v>
      </c>
      <c r="J268" s="45">
        <f t="shared" si="327"/>
        <v>16046083.129999999</v>
      </c>
      <c r="K268" s="45">
        <f t="shared" si="327"/>
        <v>3160881.3</v>
      </c>
      <c r="L268" s="45">
        <f t="shared" si="327"/>
        <v>22222753.520000003</v>
      </c>
      <c r="M268" s="45">
        <f t="shared" si="327"/>
        <v>13486545.800000001</v>
      </c>
      <c r="N268" s="45">
        <f t="shared" si="327"/>
        <v>398364715.59000003</v>
      </c>
      <c r="O268" s="45">
        <f t="shared" si="327"/>
        <v>112465258.19999999</v>
      </c>
      <c r="P268" s="45">
        <f t="shared" si="327"/>
        <v>2335216.67</v>
      </c>
      <c r="Q268" s="45">
        <f t="shared" si="327"/>
        <v>312638191.57999998</v>
      </c>
      <c r="R268" s="45">
        <f t="shared" si="327"/>
        <v>4961926.1400000006</v>
      </c>
      <c r="S268" s="45">
        <f t="shared" si="327"/>
        <v>11201557.359999999</v>
      </c>
      <c r="T268" s="45">
        <f t="shared" si="327"/>
        <v>1913910.29</v>
      </c>
      <c r="U268" s="45">
        <f t="shared" si="327"/>
        <v>885238.32</v>
      </c>
      <c r="V268" s="45">
        <f t="shared" si="327"/>
        <v>2838146.66</v>
      </c>
      <c r="W268" s="45">
        <f t="shared" si="327"/>
        <v>1371155.7100000002</v>
      </c>
      <c r="X268" s="45">
        <f t="shared" si="327"/>
        <v>787510.37</v>
      </c>
      <c r="Y268" s="45">
        <f t="shared" si="327"/>
        <v>4228220.05</v>
      </c>
      <c r="Z268" s="45">
        <f t="shared" si="327"/>
        <v>2751874.7399999998</v>
      </c>
      <c r="AA268" s="45">
        <f t="shared" si="327"/>
        <v>216382104.34999999</v>
      </c>
      <c r="AB268" s="45">
        <f t="shared" si="327"/>
        <v>224570306.78</v>
      </c>
      <c r="AC268" s="45">
        <f t="shared" si="327"/>
        <v>7393346.5499999998</v>
      </c>
      <c r="AD268" s="45">
        <f t="shared" si="327"/>
        <v>8590748.1300000008</v>
      </c>
      <c r="AE268" s="45">
        <f t="shared" si="327"/>
        <v>1556846.66</v>
      </c>
      <c r="AF268" s="45">
        <f t="shared" si="327"/>
        <v>2256563.5100000002</v>
      </c>
      <c r="AG268" s="45">
        <f t="shared" si="327"/>
        <v>7313622.7999999998</v>
      </c>
      <c r="AH268" s="45">
        <f t="shared" si="327"/>
        <v>7923034.8300000001</v>
      </c>
      <c r="AI268" s="45">
        <f t="shared" si="327"/>
        <v>3477302.81</v>
      </c>
      <c r="AJ268" s="45">
        <f t="shared" si="327"/>
        <v>2737623.1999999997</v>
      </c>
      <c r="AK268" s="45">
        <f t="shared" si="327"/>
        <v>2625749.73</v>
      </c>
      <c r="AL268" s="45">
        <f t="shared" si="327"/>
        <v>2936205.04</v>
      </c>
      <c r="AM268" s="45">
        <f t="shared" si="327"/>
        <v>4038140.46</v>
      </c>
      <c r="AN268" s="45">
        <f t="shared" si="327"/>
        <v>3736937.57</v>
      </c>
      <c r="AO268" s="45">
        <f t="shared" si="327"/>
        <v>37190897.649999999</v>
      </c>
      <c r="AP268" s="45">
        <f t="shared" si="327"/>
        <v>667742576.75</v>
      </c>
      <c r="AQ268" s="45">
        <f t="shared" si="327"/>
        <v>2950065.12</v>
      </c>
      <c r="AR268" s="45">
        <f t="shared" si="327"/>
        <v>473461790.69999999</v>
      </c>
      <c r="AS268" s="45">
        <f t="shared" si="327"/>
        <v>52722372.159999996</v>
      </c>
      <c r="AT268" s="45">
        <f t="shared" si="327"/>
        <v>19231798.689999998</v>
      </c>
      <c r="AU268" s="45">
        <f t="shared" si="327"/>
        <v>3540534.8499999996</v>
      </c>
      <c r="AV268" s="45">
        <f t="shared" si="327"/>
        <v>3242282.14</v>
      </c>
      <c r="AW268" s="45">
        <f t="shared" si="327"/>
        <v>2587955.2600000002</v>
      </c>
      <c r="AX268" s="45">
        <f t="shared" si="327"/>
        <v>832530.67999999993</v>
      </c>
      <c r="AY268" s="45">
        <f t="shared" si="327"/>
        <v>4872936.6300000008</v>
      </c>
      <c r="AZ268" s="45">
        <f t="shared" si="327"/>
        <v>86474256.969999999</v>
      </c>
      <c r="BA268" s="45">
        <f t="shared" si="327"/>
        <v>64897431.25999999</v>
      </c>
      <c r="BB268" s="45">
        <f t="shared" si="327"/>
        <v>56481759.560000002</v>
      </c>
      <c r="BC268" s="45">
        <f t="shared" si="327"/>
        <v>234144454.31</v>
      </c>
      <c r="BD268" s="45">
        <f t="shared" si="327"/>
        <v>36122029.5</v>
      </c>
      <c r="BE268" s="45">
        <f t="shared" si="327"/>
        <v>11316760.779999999</v>
      </c>
      <c r="BF268" s="45">
        <f t="shared" si="327"/>
        <v>173243531.88499999</v>
      </c>
      <c r="BG268" s="45">
        <f t="shared" si="327"/>
        <v>7849368.04</v>
      </c>
      <c r="BH268" s="45">
        <f t="shared" si="327"/>
        <v>5426320.1100000003</v>
      </c>
      <c r="BI268" s="45">
        <f t="shared" si="327"/>
        <v>2851026.27</v>
      </c>
      <c r="BJ268" s="45">
        <f t="shared" si="327"/>
        <v>43849832.049999997</v>
      </c>
      <c r="BK268" s="45">
        <f t="shared" si="327"/>
        <v>136230587.67000002</v>
      </c>
      <c r="BL268" s="45">
        <f t="shared" si="327"/>
        <v>2374129.9099999997</v>
      </c>
      <c r="BM268" s="45">
        <f t="shared" si="327"/>
        <v>3147078.56</v>
      </c>
      <c r="BN268" s="45">
        <f t="shared" si="327"/>
        <v>27683084.069999997</v>
      </c>
      <c r="BO268" s="45">
        <f t="shared" si="327"/>
        <v>11909843.57</v>
      </c>
      <c r="BP268" s="45">
        <f t="shared" ref="BP268:EA268" si="328">+BP239</f>
        <v>2562144.2999999998</v>
      </c>
      <c r="BQ268" s="45">
        <f t="shared" si="328"/>
        <v>45468075.219999999</v>
      </c>
      <c r="BR268" s="45">
        <f t="shared" si="328"/>
        <v>35204314.07</v>
      </c>
      <c r="BS268" s="45">
        <f t="shared" si="328"/>
        <v>8661725.5800000001</v>
      </c>
      <c r="BT268" s="45">
        <f t="shared" si="328"/>
        <v>3762120.5300000003</v>
      </c>
      <c r="BU268" s="45">
        <f t="shared" si="328"/>
        <v>4101766.75</v>
      </c>
      <c r="BV268" s="45">
        <f t="shared" si="328"/>
        <v>9751754.9900000002</v>
      </c>
      <c r="BW268" s="45">
        <f t="shared" si="328"/>
        <v>14205242.960000001</v>
      </c>
      <c r="BX268" s="45">
        <f t="shared" si="328"/>
        <v>1250934.3900000001</v>
      </c>
      <c r="BY268" s="45">
        <f t="shared" si="328"/>
        <v>4513956.2699999996</v>
      </c>
      <c r="BZ268" s="45">
        <f t="shared" si="328"/>
        <v>2496618.0299999998</v>
      </c>
      <c r="CA268" s="45">
        <f t="shared" si="328"/>
        <v>2537709.42</v>
      </c>
      <c r="CB268" s="45">
        <f t="shared" si="328"/>
        <v>620010788.03000009</v>
      </c>
      <c r="CC268" s="45">
        <f t="shared" si="328"/>
        <v>2122938.31</v>
      </c>
      <c r="CD268" s="45">
        <f t="shared" si="328"/>
        <v>1086884.79</v>
      </c>
      <c r="CE268" s="45">
        <f t="shared" si="328"/>
        <v>2128786.5299999998</v>
      </c>
      <c r="CF268" s="45">
        <f t="shared" si="328"/>
        <v>1583022.31</v>
      </c>
      <c r="CG268" s="45">
        <f t="shared" si="328"/>
        <v>2115400.56</v>
      </c>
      <c r="CH268" s="45">
        <f t="shared" si="328"/>
        <v>1785238.53</v>
      </c>
      <c r="CI268" s="45">
        <f t="shared" si="328"/>
        <v>5717958.3500000006</v>
      </c>
      <c r="CJ268" s="45">
        <f t="shared" si="328"/>
        <v>8844722.8900000006</v>
      </c>
      <c r="CK268" s="45">
        <f t="shared" si="328"/>
        <v>37045553.079999998</v>
      </c>
      <c r="CL268" s="45">
        <f t="shared" si="328"/>
        <v>10630559.789999999</v>
      </c>
      <c r="CM268" s="45">
        <f t="shared" si="328"/>
        <v>6511411.96</v>
      </c>
      <c r="CN268" s="45">
        <f t="shared" si="328"/>
        <v>209147700.37</v>
      </c>
      <c r="CO268" s="45">
        <f t="shared" si="328"/>
        <v>112773995.44</v>
      </c>
      <c r="CP268" s="45">
        <f t="shared" si="328"/>
        <v>8977121.5999999996</v>
      </c>
      <c r="CQ268" s="45">
        <f t="shared" si="328"/>
        <v>10263390.630000001</v>
      </c>
      <c r="CR268" s="45">
        <f t="shared" si="328"/>
        <v>2393320.9299999997</v>
      </c>
      <c r="CS268" s="45">
        <f t="shared" si="328"/>
        <v>3426450.19</v>
      </c>
      <c r="CT268" s="45">
        <f t="shared" si="328"/>
        <v>1371681.33</v>
      </c>
      <c r="CU268" s="45">
        <f t="shared" si="328"/>
        <v>3424717.0900000003</v>
      </c>
      <c r="CV268" s="45">
        <f t="shared" si="328"/>
        <v>766444.82</v>
      </c>
      <c r="CW268" s="45">
        <f t="shared" si="328"/>
        <v>2147064.5700000003</v>
      </c>
      <c r="CX268" s="45">
        <f t="shared" si="328"/>
        <v>3972879.1999999997</v>
      </c>
      <c r="CY268" s="45">
        <f t="shared" si="328"/>
        <v>1074947.5</v>
      </c>
      <c r="CZ268" s="45">
        <f t="shared" si="328"/>
        <v>16750620.43</v>
      </c>
      <c r="DA268" s="45">
        <f t="shared" si="328"/>
        <v>2390742.9099999997</v>
      </c>
      <c r="DB268" s="45">
        <f t="shared" si="328"/>
        <v>3180058.68</v>
      </c>
      <c r="DC268" s="45">
        <f t="shared" si="328"/>
        <v>2333589.1100000003</v>
      </c>
      <c r="DD268" s="45">
        <f t="shared" si="328"/>
        <v>1884038.45</v>
      </c>
      <c r="DE268" s="45">
        <f t="shared" si="328"/>
        <v>3872052.11</v>
      </c>
      <c r="DF268" s="45">
        <f t="shared" si="328"/>
        <v>161266402.19499996</v>
      </c>
      <c r="DG268" s="45">
        <f t="shared" si="328"/>
        <v>1347505.25</v>
      </c>
      <c r="DH268" s="45">
        <f t="shared" si="328"/>
        <v>16180926.060000001</v>
      </c>
      <c r="DI268" s="45">
        <f t="shared" si="328"/>
        <v>20611174.48</v>
      </c>
      <c r="DJ268" s="45">
        <f t="shared" si="328"/>
        <v>5907479.96</v>
      </c>
      <c r="DK268" s="45">
        <f t="shared" si="328"/>
        <v>3655891.25</v>
      </c>
      <c r="DL268" s="45">
        <f t="shared" si="328"/>
        <v>46332588.68</v>
      </c>
      <c r="DM268" s="45">
        <f t="shared" si="328"/>
        <v>3288695.5300000003</v>
      </c>
      <c r="DN268" s="45">
        <f t="shared" si="328"/>
        <v>11784547.299999999</v>
      </c>
      <c r="DO268" s="45">
        <f t="shared" si="328"/>
        <v>23521241.380000003</v>
      </c>
      <c r="DP268" s="45">
        <f t="shared" si="328"/>
        <v>2557372.34</v>
      </c>
      <c r="DQ268" s="45">
        <f t="shared" si="328"/>
        <v>4379634.21</v>
      </c>
      <c r="DR268" s="45">
        <f t="shared" si="328"/>
        <v>10786196.26</v>
      </c>
      <c r="DS268" s="45">
        <f t="shared" si="328"/>
        <v>6923198.1200000001</v>
      </c>
      <c r="DT268" s="45">
        <f t="shared" si="328"/>
        <v>2135974.69</v>
      </c>
      <c r="DU268" s="45">
        <f t="shared" si="328"/>
        <v>3696095.15</v>
      </c>
      <c r="DV268" s="45">
        <f t="shared" si="328"/>
        <v>2599219.3199999998</v>
      </c>
      <c r="DW268" s="45">
        <f t="shared" si="328"/>
        <v>3412501.6199999996</v>
      </c>
      <c r="DX268" s="45">
        <f t="shared" si="328"/>
        <v>2696701.37</v>
      </c>
      <c r="DY268" s="45">
        <f t="shared" si="328"/>
        <v>3579110.1799999997</v>
      </c>
      <c r="DZ268" s="45">
        <f t="shared" si="328"/>
        <v>8513234.3300000001</v>
      </c>
      <c r="EA268" s="45">
        <f t="shared" si="328"/>
        <v>4759274.09</v>
      </c>
      <c r="EB268" s="45">
        <f t="shared" ref="EB268:FX268" si="329">+EB239</f>
        <v>4790717.46</v>
      </c>
      <c r="EC268" s="45">
        <f t="shared" si="329"/>
        <v>2912628.67</v>
      </c>
      <c r="ED268" s="45">
        <f t="shared" si="329"/>
        <v>16744272.93</v>
      </c>
      <c r="EE268" s="45">
        <f t="shared" si="329"/>
        <v>2523846.1399999997</v>
      </c>
      <c r="EF268" s="45">
        <f t="shared" si="329"/>
        <v>12255243.25</v>
      </c>
      <c r="EG268" s="45">
        <f t="shared" si="329"/>
        <v>2793880.31</v>
      </c>
      <c r="EH268" s="45">
        <f t="shared" si="329"/>
        <v>2515554.75</v>
      </c>
      <c r="EI268" s="45">
        <f t="shared" si="329"/>
        <v>132643158.64</v>
      </c>
      <c r="EJ268" s="45">
        <f t="shared" si="329"/>
        <v>65815416.780000001</v>
      </c>
      <c r="EK268" s="45">
        <f t="shared" si="329"/>
        <v>5284514.3899999997</v>
      </c>
      <c r="EL268" s="45">
        <f t="shared" si="329"/>
        <v>3987813.94</v>
      </c>
      <c r="EM268" s="45">
        <f t="shared" si="329"/>
        <v>4501255.4300000006</v>
      </c>
      <c r="EN268" s="45">
        <f t="shared" si="329"/>
        <v>8747084.120000001</v>
      </c>
      <c r="EO268" s="45">
        <f t="shared" si="329"/>
        <v>3828308.9600000004</v>
      </c>
      <c r="EP268" s="45">
        <f t="shared" si="329"/>
        <v>3818107.94</v>
      </c>
      <c r="EQ268" s="45">
        <f t="shared" si="329"/>
        <v>18380570.010000002</v>
      </c>
      <c r="ER268" s="45">
        <f t="shared" si="329"/>
        <v>3842299.0100000002</v>
      </c>
      <c r="ES268" s="45">
        <f t="shared" si="329"/>
        <v>1794849.1300000001</v>
      </c>
      <c r="ET268" s="45">
        <f t="shared" si="329"/>
        <v>2735235.5</v>
      </c>
      <c r="EU268" s="45">
        <f t="shared" si="329"/>
        <v>5620472.29</v>
      </c>
      <c r="EV268" s="45">
        <f t="shared" si="329"/>
        <v>1091146.52</v>
      </c>
      <c r="EW268" s="45">
        <f t="shared" si="329"/>
        <v>8555524.5800000001</v>
      </c>
      <c r="EX268" s="45">
        <f t="shared" si="329"/>
        <v>3090386.99</v>
      </c>
      <c r="EY268" s="45">
        <f t="shared" si="329"/>
        <v>6967636.04</v>
      </c>
      <c r="EZ268" s="45">
        <f t="shared" si="329"/>
        <v>1736862.41</v>
      </c>
      <c r="FA268" s="45">
        <f t="shared" si="329"/>
        <v>24998806.300000001</v>
      </c>
      <c r="FB268" s="45">
        <f t="shared" si="329"/>
        <v>3616436.48</v>
      </c>
      <c r="FC268" s="45">
        <f t="shared" si="329"/>
        <v>19158404.099999998</v>
      </c>
      <c r="FD268" s="45">
        <f t="shared" si="329"/>
        <v>3430561.13</v>
      </c>
      <c r="FE268" s="45">
        <f t="shared" si="329"/>
        <v>1615638.8399999999</v>
      </c>
      <c r="FF268" s="45">
        <f t="shared" si="329"/>
        <v>2443829.11</v>
      </c>
      <c r="FG268" s="45">
        <f t="shared" si="329"/>
        <v>1724351.42</v>
      </c>
      <c r="FH268" s="45">
        <f t="shared" si="329"/>
        <v>1329086.17</v>
      </c>
      <c r="FI268" s="45">
        <f t="shared" si="329"/>
        <v>14063296.859999999</v>
      </c>
      <c r="FJ268" s="45">
        <f t="shared" si="329"/>
        <v>13809144.119999999</v>
      </c>
      <c r="FK268" s="45">
        <f t="shared" si="329"/>
        <v>16633347.810000001</v>
      </c>
      <c r="FL268" s="45">
        <f t="shared" si="329"/>
        <v>34093070.920000002</v>
      </c>
      <c r="FM268" s="45">
        <f t="shared" si="329"/>
        <v>24792247.16</v>
      </c>
      <c r="FN268" s="45">
        <f t="shared" si="329"/>
        <v>153855125.92000002</v>
      </c>
      <c r="FO268" s="45">
        <f t="shared" si="329"/>
        <v>8723250.7199999988</v>
      </c>
      <c r="FP268" s="45">
        <f t="shared" si="329"/>
        <v>17985942.169999998</v>
      </c>
      <c r="FQ268" s="45">
        <f t="shared" si="329"/>
        <v>6651547.2000000002</v>
      </c>
      <c r="FR268" s="45">
        <f t="shared" si="329"/>
        <v>2100946.12</v>
      </c>
      <c r="FS268" s="45">
        <f t="shared" si="329"/>
        <v>2346698.6300000004</v>
      </c>
      <c r="FT268" s="45">
        <f t="shared" si="329"/>
        <v>1314696.1300000001</v>
      </c>
      <c r="FU268" s="45">
        <f t="shared" si="329"/>
        <v>6774823.75</v>
      </c>
      <c r="FV268" s="45">
        <f t="shared" si="329"/>
        <v>5672333.1299999999</v>
      </c>
      <c r="FW268" s="45">
        <f t="shared" si="329"/>
        <v>2161969.6999999997</v>
      </c>
      <c r="FX268" s="45">
        <f t="shared" si="329"/>
        <v>1180492.6800000002</v>
      </c>
      <c r="FY268" s="46"/>
      <c r="FZ268" s="133">
        <f>SUM(C268:FX268)</f>
        <v>6531213075.4000006</v>
      </c>
      <c r="GA268" s="133"/>
      <c r="GB268" s="133">
        <v>6531213075.4000006</v>
      </c>
      <c r="GC268" s="8">
        <f>GC269</f>
        <v>5524046845.0298252</v>
      </c>
      <c r="GD268" s="45">
        <f>GC268-GB268</f>
        <v>-1007166230.3701754</v>
      </c>
      <c r="GE268" s="19"/>
      <c r="GF268" s="5"/>
      <c r="GG268" s="5"/>
      <c r="GH268" s="5"/>
      <c r="GI268" s="5"/>
      <c r="GJ268" s="5"/>
      <c r="GK268" s="5"/>
      <c r="GL268" s="5"/>
      <c r="GM268" s="5"/>
    </row>
    <row r="269" spans="1:256" x14ac:dyDescent="0.2">
      <c r="A269" s="3" t="s">
        <v>620</v>
      </c>
      <c r="B269" s="2" t="s">
        <v>621</v>
      </c>
      <c r="C269" s="45">
        <f t="shared" ref="C269:BN269" si="330">ROUND(C253*C41,2)</f>
        <v>11965159.74</v>
      </c>
      <c r="D269" s="45">
        <f t="shared" si="330"/>
        <v>48125252.68</v>
      </c>
      <c r="E269" s="45">
        <f t="shared" si="330"/>
        <v>15172014.35</v>
      </c>
      <c r="F269" s="45">
        <f t="shared" si="330"/>
        <v>21724501.539999999</v>
      </c>
      <c r="G269" s="45">
        <f t="shared" si="330"/>
        <v>2302715.96</v>
      </c>
      <c r="H269" s="45">
        <f t="shared" si="330"/>
        <v>2391213.42</v>
      </c>
      <c r="I269" s="45">
        <f t="shared" si="330"/>
        <v>14479454.16</v>
      </c>
      <c r="J269" s="45">
        <f t="shared" si="330"/>
        <v>3381720.08</v>
      </c>
      <c r="K269" s="45">
        <f t="shared" si="330"/>
        <v>830452.64</v>
      </c>
      <c r="L269" s="45">
        <f t="shared" si="330"/>
        <v>8946641.4100000001</v>
      </c>
      <c r="M269" s="45">
        <f t="shared" si="330"/>
        <v>3038624.12</v>
      </c>
      <c r="N269" s="45">
        <f t="shared" si="330"/>
        <v>113686490.02</v>
      </c>
      <c r="O269" s="45">
        <f t="shared" si="330"/>
        <v>32846149.68</v>
      </c>
      <c r="P269" s="45">
        <f t="shared" si="330"/>
        <v>812671.92</v>
      </c>
      <c r="Q269" s="45">
        <f t="shared" si="330"/>
        <v>46270792.909999996</v>
      </c>
      <c r="R269" s="45">
        <f t="shared" si="330"/>
        <v>1163505.8999999999</v>
      </c>
      <c r="S269" s="45">
        <f t="shared" si="330"/>
        <v>5548809.8700000001</v>
      </c>
      <c r="T269" s="45">
        <f t="shared" si="330"/>
        <v>553638.59</v>
      </c>
      <c r="U269" s="45">
        <f t="shared" si="330"/>
        <v>210833.42</v>
      </c>
      <c r="V269" s="45">
        <f t="shared" si="330"/>
        <v>642196</v>
      </c>
      <c r="W269" s="46">
        <f t="shared" si="330"/>
        <v>174575.82</v>
      </c>
      <c r="X269" s="45">
        <f t="shared" si="330"/>
        <v>128226.62</v>
      </c>
      <c r="Y269" s="45">
        <f t="shared" si="330"/>
        <v>1068351.26</v>
      </c>
      <c r="Z269" s="45">
        <f t="shared" si="330"/>
        <v>379060.38</v>
      </c>
      <c r="AA269" s="45">
        <f t="shared" si="330"/>
        <v>60496734.93</v>
      </c>
      <c r="AB269" s="45">
        <f t="shared" si="330"/>
        <v>122689545.03</v>
      </c>
      <c r="AC269" s="45">
        <f t="shared" si="330"/>
        <v>2661761.14</v>
      </c>
      <c r="AD269" s="45">
        <f t="shared" si="330"/>
        <v>2877989.52</v>
      </c>
      <c r="AE269" s="45">
        <f t="shared" si="330"/>
        <v>433488.31</v>
      </c>
      <c r="AF269" s="45">
        <f t="shared" si="330"/>
        <v>671242.27</v>
      </c>
      <c r="AG269" s="45">
        <f t="shared" si="330"/>
        <v>7061509.6500000004</v>
      </c>
      <c r="AH269" s="45">
        <f t="shared" si="330"/>
        <v>470669.13</v>
      </c>
      <c r="AI269" s="45">
        <f t="shared" si="330"/>
        <v>202194.63</v>
      </c>
      <c r="AJ269" s="45">
        <f t="shared" si="330"/>
        <v>514351.45</v>
      </c>
      <c r="AK269" s="45">
        <f t="shared" si="330"/>
        <v>959749.71</v>
      </c>
      <c r="AL269" s="45">
        <f t="shared" si="330"/>
        <v>1710609.14</v>
      </c>
      <c r="AM269" s="45">
        <f t="shared" si="330"/>
        <v>614935.37</v>
      </c>
      <c r="AN269" s="45">
        <f t="shared" si="330"/>
        <v>2223139.7000000002</v>
      </c>
      <c r="AO269" s="45">
        <f t="shared" si="330"/>
        <v>9352344.2400000002</v>
      </c>
      <c r="AP269" s="45">
        <f t="shared" si="330"/>
        <v>267017903.77000001</v>
      </c>
      <c r="AQ269" s="45">
        <f t="shared" si="330"/>
        <v>1767877.09</v>
      </c>
      <c r="AR269" s="45">
        <f t="shared" si="330"/>
        <v>119932501.52</v>
      </c>
      <c r="AS269" s="45">
        <f t="shared" si="330"/>
        <v>28055083.079999998</v>
      </c>
      <c r="AT269" s="45">
        <f t="shared" si="330"/>
        <v>4039563.79</v>
      </c>
      <c r="AU269" s="45">
        <f t="shared" si="330"/>
        <v>533377.31999999995</v>
      </c>
      <c r="AV269" s="45">
        <f t="shared" si="330"/>
        <v>363842.46</v>
      </c>
      <c r="AW269" s="45">
        <f t="shared" si="330"/>
        <v>363580.38</v>
      </c>
      <c r="AX269" s="45">
        <f t="shared" si="330"/>
        <v>223946.79</v>
      </c>
      <c r="AY269" s="45">
        <f t="shared" si="330"/>
        <v>580841.79</v>
      </c>
      <c r="AZ269" s="45">
        <f t="shared" si="330"/>
        <v>9916206.75</v>
      </c>
      <c r="BA269" s="45">
        <f t="shared" si="330"/>
        <v>6759669.1600000001</v>
      </c>
      <c r="BB269" s="45">
        <f t="shared" si="330"/>
        <v>2578165.2400000002</v>
      </c>
      <c r="BC269" s="45">
        <f t="shared" si="330"/>
        <v>55347262.810000002</v>
      </c>
      <c r="BD269" s="45">
        <f t="shared" si="330"/>
        <v>9794778.3900000006</v>
      </c>
      <c r="BE269" s="45">
        <f t="shared" si="330"/>
        <v>2487541.5499999998</v>
      </c>
      <c r="BF269" s="45">
        <f t="shared" si="330"/>
        <v>35272322.270000003</v>
      </c>
      <c r="BG269" s="45">
        <f t="shared" si="330"/>
        <v>727316.82</v>
      </c>
      <c r="BH269" s="45">
        <f t="shared" si="330"/>
        <v>809771.85</v>
      </c>
      <c r="BI269" s="45">
        <f t="shared" si="330"/>
        <v>280860.90000000002</v>
      </c>
      <c r="BJ269" s="45">
        <f t="shared" si="330"/>
        <v>9859765.6300000008</v>
      </c>
      <c r="BK269" s="45">
        <f t="shared" si="330"/>
        <v>16255385.85</v>
      </c>
      <c r="BL269" s="45">
        <f t="shared" si="330"/>
        <v>86820.93</v>
      </c>
      <c r="BM269" s="45">
        <f t="shared" si="330"/>
        <v>304596.71000000002</v>
      </c>
      <c r="BN269" s="45">
        <f t="shared" si="330"/>
        <v>6055155.2699999996</v>
      </c>
      <c r="BO269" s="45">
        <f t="shared" ref="BO269:DZ269" si="331">ROUND(BO253*BO41,2)</f>
        <v>2403870.9900000002</v>
      </c>
      <c r="BP269" s="45">
        <f t="shared" si="331"/>
        <v>1155965.28</v>
      </c>
      <c r="BQ269" s="45">
        <f t="shared" si="331"/>
        <v>18697739.350000001</v>
      </c>
      <c r="BR269" s="45">
        <f t="shared" si="331"/>
        <v>5226286.68</v>
      </c>
      <c r="BS269" s="45">
        <f t="shared" si="331"/>
        <v>2008278.07</v>
      </c>
      <c r="BT269" s="45">
        <f t="shared" si="331"/>
        <v>1191374.6299999999</v>
      </c>
      <c r="BU269" s="45">
        <f t="shared" si="331"/>
        <v>2809034.07</v>
      </c>
      <c r="BV269" s="45">
        <f t="shared" si="331"/>
        <v>5996913.7699999996</v>
      </c>
      <c r="BW269" s="45">
        <f t="shared" si="331"/>
        <v>7162516.0099999998</v>
      </c>
      <c r="BX269" s="45">
        <f t="shared" si="331"/>
        <v>939921.86</v>
      </c>
      <c r="BY269" s="45">
        <f t="shared" si="331"/>
        <v>2014645.46</v>
      </c>
      <c r="BZ269" s="45">
        <f t="shared" si="331"/>
        <v>958793.23</v>
      </c>
      <c r="CA269" s="45">
        <f t="shared" si="331"/>
        <v>1067328.24</v>
      </c>
      <c r="CB269" s="45">
        <f t="shared" si="331"/>
        <v>184093288.94</v>
      </c>
      <c r="CC269" s="45">
        <f t="shared" si="331"/>
        <v>521003.43</v>
      </c>
      <c r="CD269" s="45">
        <f t="shared" si="331"/>
        <v>359398.92</v>
      </c>
      <c r="CE269" s="45">
        <f t="shared" si="331"/>
        <v>604234.11</v>
      </c>
      <c r="CF269" s="45">
        <f t="shared" si="331"/>
        <v>367447.28</v>
      </c>
      <c r="CG269" s="45">
        <f t="shared" si="331"/>
        <v>454647.22</v>
      </c>
      <c r="CH269" s="45">
        <f t="shared" si="331"/>
        <v>346127.47</v>
      </c>
      <c r="CI269" s="45">
        <f t="shared" si="331"/>
        <v>1857826.36</v>
      </c>
      <c r="CJ269" s="45">
        <f t="shared" si="331"/>
        <v>5421339.21</v>
      </c>
      <c r="CK269" s="45">
        <f t="shared" si="331"/>
        <v>8474489.5500000007</v>
      </c>
      <c r="CL269" s="45">
        <f t="shared" si="331"/>
        <v>1898037.29</v>
      </c>
      <c r="CM269" s="45">
        <f t="shared" si="331"/>
        <v>808023.02</v>
      </c>
      <c r="CN269" s="45">
        <f t="shared" si="331"/>
        <v>65506778.57</v>
      </c>
      <c r="CO269" s="45">
        <f t="shared" si="331"/>
        <v>29314149.050000001</v>
      </c>
      <c r="CP269" s="45">
        <f t="shared" si="331"/>
        <v>6967552.0999999996</v>
      </c>
      <c r="CQ269" s="45">
        <f t="shared" si="331"/>
        <v>1372677.85</v>
      </c>
      <c r="CR269" s="45">
        <f t="shared" si="331"/>
        <v>274584.53000000003</v>
      </c>
      <c r="CS269" s="45">
        <f t="shared" si="331"/>
        <v>939635.42</v>
      </c>
      <c r="CT269" s="45">
        <f t="shared" si="331"/>
        <v>255322.84</v>
      </c>
      <c r="CU269" s="45">
        <f t="shared" si="331"/>
        <v>265086.7</v>
      </c>
      <c r="CV269" s="45">
        <f t="shared" si="331"/>
        <v>152499.07999999999</v>
      </c>
      <c r="CW269" s="45">
        <f t="shared" si="331"/>
        <v>1353341.23</v>
      </c>
      <c r="CX269" s="45">
        <f t="shared" si="331"/>
        <v>1239801.6000000001</v>
      </c>
      <c r="CY269" s="45">
        <f t="shared" si="331"/>
        <v>172182.21</v>
      </c>
      <c r="CZ269" s="45">
        <f t="shared" si="331"/>
        <v>4609450.62</v>
      </c>
      <c r="DA269" s="45">
        <f t="shared" si="331"/>
        <v>275741.01</v>
      </c>
      <c r="DB269" s="45">
        <f t="shared" si="331"/>
        <v>473297.01</v>
      </c>
      <c r="DC269" s="45">
        <f t="shared" si="331"/>
        <v>1054267.6499999999</v>
      </c>
      <c r="DD269" s="45">
        <f t="shared" si="331"/>
        <v>1455719.68</v>
      </c>
      <c r="DE269" s="45">
        <f t="shared" si="331"/>
        <v>1663168.61</v>
      </c>
      <c r="DF269" s="45">
        <f t="shared" si="331"/>
        <v>38999205.689999998</v>
      </c>
      <c r="DG269" s="45">
        <f t="shared" si="331"/>
        <v>803992.42</v>
      </c>
      <c r="DH269" s="45">
        <f t="shared" si="331"/>
        <v>9567491.3900000006</v>
      </c>
      <c r="DI269" s="45">
        <f t="shared" si="331"/>
        <v>10583846.119999999</v>
      </c>
      <c r="DJ269" s="45">
        <f t="shared" si="331"/>
        <v>1153091.3899999999</v>
      </c>
      <c r="DK269" s="45">
        <f t="shared" si="331"/>
        <v>743003.26</v>
      </c>
      <c r="DL269" s="45">
        <f t="shared" si="331"/>
        <v>9945604.2799999993</v>
      </c>
      <c r="DM269" s="45">
        <f t="shared" si="331"/>
        <v>845838.04</v>
      </c>
      <c r="DN269" s="45">
        <f t="shared" si="331"/>
        <v>5160799.95</v>
      </c>
      <c r="DO269" s="45">
        <f t="shared" si="331"/>
        <v>5538603.1500000004</v>
      </c>
      <c r="DP269" s="45">
        <f t="shared" si="331"/>
        <v>450901.35</v>
      </c>
      <c r="DQ269" s="45">
        <f t="shared" si="331"/>
        <v>2163122.27</v>
      </c>
      <c r="DR269" s="45">
        <f t="shared" si="331"/>
        <v>1402961.75</v>
      </c>
      <c r="DS269" s="45">
        <f t="shared" si="331"/>
        <v>853593.66</v>
      </c>
      <c r="DT269" s="45">
        <f t="shared" si="331"/>
        <v>183227.49</v>
      </c>
      <c r="DU269" s="45">
        <f t="shared" si="331"/>
        <v>544120.23</v>
      </c>
      <c r="DV269" s="45">
        <f t="shared" si="331"/>
        <v>133811.07999999999</v>
      </c>
      <c r="DW269" s="45">
        <f t="shared" si="331"/>
        <v>342363.31</v>
      </c>
      <c r="DX269" s="45">
        <f t="shared" si="331"/>
        <v>960913.14</v>
      </c>
      <c r="DY269" s="45">
        <f t="shared" si="331"/>
        <v>1243138.77</v>
      </c>
      <c r="DZ269" s="45">
        <f t="shared" si="331"/>
        <v>1915977.91</v>
      </c>
      <c r="EA269" s="45">
        <f t="shared" ref="EA269:FX269" si="332">ROUND(EA253*EA41,2)</f>
        <v>3475816.85</v>
      </c>
      <c r="EB269" s="45">
        <f t="shared" si="332"/>
        <v>1612340.26</v>
      </c>
      <c r="EC269" s="45">
        <f t="shared" si="332"/>
        <v>661422.76</v>
      </c>
      <c r="ED269" s="45">
        <f t="shared" si="332"/>
        <v>10624501.42</v>
      </c>
      <c r="EE269" s="45">
        <f t="shared" si="332"/>
        <v>332574.77</v>
      </c>
      <c r="EF269" s="45">
        <f t="shared" si="332"/>
        <v>1625024.97</v>
      </c>
      <c r="EG269" s="45">
        <f t="shared" si="332"/>
        <v>509753.8</v>
      </c>
      <c r="EH269" s="45">
        <f t="shared" si="332"/>
        <v>282137.67</v>
      </c>
      <c r="EI269" s="45">
        <f t="shared" si="332"/>
        <v>26327830.920000002</v>
      </c>
      <c r="EJ269" s="45">
        <f t="shared" si="332"/>
        <v>17220452.010000002</v>
      </c>
      <c r="EK269" s="45">
        <f t="shared" si="332"/>
        <v>4559656.58</v>
      </c>
      <c r="EL269" s="45">
        <f t="shared" si="332"/>
        <v>932421.3</v>
      </c>
      <c r="EM269" s="45">
        <f t="shared" si="332"/>
        <v>1438316.14</v>
      </c>
      <c r="EN269" s="45">
        <f t="shared" si="332"/>
        <v>1398767.4</v>
      </c>
      <c r="EO269" s="45">
        <f t="shared" si="332"/>
        <v>875567.72</v>
      </c>
      <c r="EP269" s="45">
        <f t="shared" si="332"/>
        <v>2172985.16</v>
      </c>
      <c r="EQ269" s="45">
        <f t="shared" si="332"/>
        <v>7817705.5899999999</v>
      </c>
      <c r="ER269" s="45">
        <f t="shared" si="332"/>
        <v>2236913.98</v>
      </c>
      <c r="ES269" s="45">
        <f t="shared" si="332"/>
        <v>407047.09</v>
      </c>
      <c r="ET269" s="45">
        <f t="shared" si="332"/>
        <v>706707.86</v>
      </c>
      <c r="EU269" s="45">
        <f t="shared" si="332"/>
        <v>752538.06</v>
      </c>
      <c r="EV269" s="45">
        <f t="shared" si="332"/>
        <v>486069.35</v>
      </c>
      <c r="EW269" s="45">
        <f t="shared" si="332"/>
        <v>4057727.52</v>
      </c>
      <c r="EX269" s="45">
        <f t="shared" si="332"/>
        <v>234147.1</v>
      </c>
      <c r="EY269" s="45">
        <f t="shared" si="332"/>
        <v>865015.47</v>
      </c>
      <c r="EZ269" s="45">
        <f t="shared" si="332"/>
        <v>547836.61</v>
      </c>
      <c r="FA269" s="45">
        <f t="shared" si="332"/>
        <v>16385157.300000001</v>
      </c>
      <c r="FB269" s="45">
        <f t="shared" si="332"/>
        <v>3404058.99</v>
      </c>
      <c r="FC269" s="45">
        <f t="shared" si="332"/>
        <v>5240403.97</v>
      </c>
      <c r="FD269" s="45">
        <f t="shared" si="332"/>
        <v>1025278.57</v>
      </c>
      <c r="FE269" s="45">
        <f t="shared" si="332"/>
        <v>500623.25</v>
      </c>
      <c r="FF269" s="45">
        <f t="shared" si="332"/>
        <v>437523.71</v>
      </c>
      <c r="FG269" s="45">
        <f t="shared" si="332"/>
        <v>189455.09</v>
      </c>
      <c r="FH269" s="45">
        <f t="shared" si="332"/>
        <v>525857.79</v>
      </c>
      <c r="FI269" s="45">
        <f t="shared" si="332"/>
        <v>6799114.9699999997</v>
      </c>
      <c r="FJ269" s="45">
        <f t="shared" si="332"/>
        <v>8012925.8799999999</v>
      </c>
      <c r="FK269" s="45">
        <f t="shared" si="332"/>
        <v>7353200.3399999999</v>
      </c>
      <c r="FL269" s="45">
        <f t="shared" si="332"/>
        <v>12973383.93</v>
      </c>
      <c r="FM269" s="45">
        <f t="shared" si="332"/>
        <v>5727771.3700000001</v>
      </c>
      <c r="FN269" s="45">
        <f t="shared" si="332"/>
        <v>25805985.530000001</v>
      </c>
      <c r="FO269" s="45">
        <f t="shared" si="332"/>
        <v>7938029.1399999997</v>
      </c>
      <c r="FP269" s="45">
        <f t="shared" si="332"/>
        <v>6280154.9900000002</v>
      </c>
      <c r="FQ269" s="45">
        <f t="shared" si="332"/>
        <v>2744638.68</v>
      </c>
      <c r="FR269" s="45">
        <f t="shared" si="332"/>
        <v>1599000.34</v>
      </c>
      <c r="FS269" s="45">
        <f t="shared" si="332"/>
        <v>1810603.8</v>
      </c>
      <c r="FT269" s="46">
        <f>ROUND(FT253*FT41,2)</f>
        <v>1079439.81</v>
      </c>
      <c r="FU269" s="45">
        <f t="shared" si="332"/>
        <v>1969816.94</v>
      </c>
      <c r="FV269" s="45">
        <f t="shared" si="332"/>
        <v>1344208.64</v>
      </c>
      <c r="FW269" s="45">
        <f t="shared" si="332"/>
        <v>342127.47</v>
      </c>
      <c r="FX269" s="45">
        <f t="shared" si="332"/>
        <v>402061.12</v>
      </c>
      <c r="FY269" s="46"/>
      <c r="FZ269" s="133">
        <f>SUM(C269:FX269)</f>
        <v>1807968947.6599991</v>
      </c>
      <c r="GA269" s="133"/>
      <c r="GB269" s="133">
        <v>1807902486.1299992</v>
      </c>
      <c r="GC269" s="8">
        <v>5524046845.0298252</v>
      </c>
      <c r="GD269" s="8"/>
      <c r="GE269" s="123">
        <f>GD268/GB268</f>
        <v>-0.15420814154168322</v>
      </c>
      <c r="GF269" s="5"/>
      <c r="GG269" s="5"/>
      <c r="GH269" s="5"/>
      <c r="GI269" s="5"/>
      <c r="GJ269" s="5"/>
      <c r="GK269" s="5"/>
      <c r="GL269" s="5"/>
      <c r="GM269" s="5"/>
    </row>
    <row r="270" spans="1:256" x14ac:dyDescent="0.2">
      <c r="A270" s="3" t="s">
        <v>622</v>
      </c>
      <c r="B270" s="2" t="s">
        <v>623</v>
      </c>
      <c r="C270" s="45">
        <f t="shared" ref="C270:BN270" si="333">C40</f>
        <v>869309.68</v>
      </c>
      <c r="D270" s="45">
        <f t="shared" si="333"/>
        <v>3362033.1</v>
      </c>
      <c r="E270" s="45">
        <f t="shared" si="333"/>
        <v>997781.9</v>
      </c>
      <c r="F270" s="45">
        <f t="shared" si="333"/>
        <v>1565209.63</v>
      </c>
      <c r="G270" s="45">
        <f t="shared" si="333"/>
        <v>137920.1</v>
      </c>
      <c r="H270" s="45">
        <f t="shared" si="333"/>
        <v>148764.42000000001</v>
      </c>
      <c r="I270" s="45">
        <f t="shared" si="333"/>
        <v>1075677.03</v>
      </c>
      <c r="J270" s="45">
        <f t="shared" si="333"/>
        <v>341669.7</v>
      </c>
      <c r="K270" s="45">
        <f t="shared" si="333"/>
        <v>45463.87</v>
      </c>
      <c r="L270" s="45">
        <f t="shared" si="333"/>
        <v>595448.17000000004</v>
      </c>
      <c r="M270" s="45">
        <f t="shared" si="333"/>
        <v>233671.7</v>
      </c>
      <c r="N270" s="45">
        <f t="shared" si="333"/>
        <v>7925271.2000000002</v>
      </c>
      <c r="O270" s="45">
        <f t="shared" si="333"/>
        <v>2406526.67</v>
      </c>
      <c r="P270" s="45">
        <f t="shared" si="333"/>
        <v>43254.43</v>
      </c>
      <c r="Q270" s="45">
        <f t="shared" si="333"/>
        <v>3045151.91</v>
      </c>
      <c r="R270" s="45">
        <f t="shared" si="333"/>
        <v>69166.17</v>
      </c>
      <c r="S270" s="45">
        <f t="shared" si="333"/>
        <v>476420.77</v>
      </c>
      <c r="T270" s="45">
        <f t="shared" si="333"/>
        <v>63951.88</v>
      </c>
      <c r="U270" s="45">
        <f t="shared" si="333"/>
        <v>25360.37</v>
      </c>
      <c r="V270" s="45">
        <f t="shared" si="333"/>
        <v>74595.12</v>
      </c>
      <c r="W270" s="46">
        <f t="shared" si="333"/>
        <v>17846.68</v>
      </c>
      <c r="X270" s="45">
        <f t="shared" si="333"/>
        <v>16759.29</v>
      </c>
      <c r="Y270" s="45">
        <f t="shared" si="333"/>
        <v>80780.350000000006</v>
      </c>
      <c r="Z270" s="45">
        <f t="shared" si="333"/>
        <v>38573.410000000003</v>
      </c>
      <c r="AA270" s="45">
        <f t="shared" si="333"/>
        <v>3354034.43</v>
      </c>
      <c r="AB270" s="45">
        <f t="shared" si="333"/>
        <v>6186191.2400000002</v>
      </c>
      <c r="AC270" s="45">
        <f t="shared" si="333"/>
        <v>268981.48</v>
      </c>
      <c r="AD270" s="45">
        <f t="shared" si="333"/>
        <v>253529.2</v>
      </c>
      <c r="AE270" s="45">
        <f t="shared" si="333"/>
        <v>49539.62</v>
      </c>
      <c r="AF270" s="45">
        <f t="shared" si="333"/>
        <v>64360.82</v>
      </c>
      <c r="AG270" s="45">
        <f t="shared" si="333"/>
        <v>249412.81</v>
      </c>
      <c r="AH270" s="45">
        <f t="shared" si="333"/>
        <v>94934.37</v>
      </c>
      <c r="AI270" s="45">
        <f t="shared" si="333"/>
        <v>33104.1</v>
      </c>
      <c r="AJ270" s="45">
        <f t="shared" si="333"/>
        <v>90182.44</v>
      </c>
      <c r="AK270" s="45">
        <f t="shared" si="333"/>
        <v>51367.24</v>
      </c>
      <c r="AL270" s="45">
        <f t="shared" si="333"/>
        <v>76046.03</v>
      </c>
      <c r="AM270" s="45">
        <f t="shared" si="333"/>
        <v>66933.69</v>
      </c>
      <c r="AN270" s="45">
        <f t="shared" si="333"/>
        <v>243182.2</v>
      </c>
      <c r="AO270" s="45">
        <f t="shared" si="333"/>
        <v>1097210.0900000001</v>
      </c>
      <c r="AP270" s="45">
        <f t="shared" si="333"/>
        <v>15979940.25</v>
      </c>
      <c r="AQ270" s="45">
        <f t="shared" si="333"/>
        <v>76424.08</v>
      </c>
      <c r="AR270" s="45">
        <f t="shared" si="333"/>
        <v>9669990.0700000003</v>
      </c>
      <c r="AS270" s="45">
        <f t="shared" si="333"/>
        <v>1354249.32</v>
      </c>
      <c r="AT270" s="45">
        <f t="shared" si="333"/>
        <v>603501.99</v>
      </c>
      <c r="AU270" s="45">
        <f t="shared" si="333"/>
        <v>78570.240000000005</v>
      </c>
      <c r="AV270" s="45">
        <f t="shared" si="333"/>
        <v>44438.38</v>
      </c>
      <c r="AW270" s="45">
        <f t="shared" si="333"/>
        <v>39875.11</v>
      </c>
      <c r="AX270" s="45">
        <f t="shared" si="333"/>
        <v>30759.200000000001</v>
      </c>
      <c r="AY270" s="45">
        <f t="shared" si="333"/>
        <v>58104.23</v>
      </c>
      <c r="AZ270" s="45">
        <f t="shared" si="333"/>
        <v>986787.47</v>
      </c>
      <c r="BA270" s="45">
        <f t="shared" si="333"/>
        <v>549311.36</v>
      </c>
      <c r="BB270" s="45">
        <f t="shared" si="333"/>
        <v>242150.72</v>
      </c>
      <c r="BC270" s="45">
        <f t="shared" si="333"/>
        <v>5572646.9000000004</v>
      </c>
      <c r="BD270" s="45">
        <f t="shared" si="333"/>
        <v>967016.65</v>
      </c>
      <c r="BE270" s="45">
        <f t="shared" si="333"/>
        <v>243294.2</v>
      </c>
      <c r="BF270" s="45">
        <f t="shared" si="333"/>
        <v>3457212.81</v>
      </c>
      <c r="BG270" s="45">
        <f t="shared" si="333"/>
        <v>70632.429999999993</v>
      </c>
      <c r="BH270" s="45">
        <f t="shared" si="333"/>
        <v>79713.05</v>
      </c>
      <c r="BI270" s="45">
        <f t="shared" si="333"/>
        <v>31590.16</v>
      </c>
      <c r="BJ270" s="45">
        <f t="shared" si="333"/>
        <v>1039019.8</v>
      </c>
      <c r="BK270" s="45">
        <f t="shared" si="333"/>
        <v>850046.33</v>
      </c>
      <c r="BL270" s="45">
        <f t="shared" si="333"/>
        <v>5980</v>
      </c>
      <c r="BM270" s="45">
        <f t="shared" si="333"/>
        <v>33343.96</v>
      </c>
      <c r="BN270" s="45">
        <f t="shared" si="333"/>
        <v>736464.74</v>
      </c>
      <c r="BO270" s="45">
        <f t="shared" ref="BO270:DZ270" si="334">BO40</f>
        <v>302392.02</v>
      </c>
      <c r="BP270" s="45">
        <f t="shared" si="334"/>
        <v>147462.17000000001</v>
      </c>
      <c r="BQ270" s="45">
        <f t="shared" si="334"/>
        <v>928021.01</v>
      </c>
      <c r="BR270" s="45">
        <f t="shared" si="334"/>
        <v>334720.99</v>
      </c>
      <c r="BS270" s="45">
        <f t="shared" si="334"/>
        <v>137392.18</v>
      </c>
      <c r="BT270" s="45">
        <f t="shared" si="334"/>
        <v>71769.83</v>
      </c>
      <c r="BU270" s="45">
        <f t="shared" si="334"/>
        <v>147594.74</v>
      </c>
      <c r="BV270" s="45">
        <f t="shared" si="334"/>
        <v>326803.62</v>
      </c>
      <c r="BW270" s="45">
        <f t="shared" si="334"/>
        <v>425236.17</v>
      </c>
      <c r="BX270" s="45">
        <f t="shared" si="334"/>
        <v>54882.7</v>
      </c>
      <c r="BY270" s="45">
        <f t="shared" si="334"/>
        <v>154837.44</v>
      </c>
      <c r="BZ270" s="45">
        <f t="shared" si="334"/>
        <v>88967.42</v>
      </c>
      <c r="CA270" s="45">
        <f t="shared" si="334"/>
        <v>202310.17</v>
      </c>
      <c r="CB270" s="45">
        <f t="shared" si="334"/>
        <v>13253838.67</v>
      </c>
      <c r="CC270" s="45">
        <f t="shared" si="334"/>
        <v>58246.38</v>
      </c>
      <c r="CD270" s="45">
        <f t="shared" si="334"/>
        <v>50290</v>
      </c>
      <c r="CE270" s="45">
        <f t="shared" si="334"/>
        <v>61733.72</v>
      </c>
      <c r="CF270" s="45">
        <f t="shared" si="334"/>
        <v>47679.96</v>
      </c>
      <c r="CG270" s="45">
        <f t="shared" si="334"/>
        <v>45664.480000000003</v>
      </c>
      <c r="CH270" s="45">
        <f t="shared" si="334"/>
        <v>40651.379999999997</v>
      </c>
      <c r="CI270" s="45">
        <f t="shared" si="334"/>
        <v>282209.3</v>
      </c>
      <c r="CJ270" s="45">
        <f t="shared" si="334"/>
        <v>191868.54</v>
      </c>
      <c r="CK270" s="45">
        <f t="shared" si="334"/>
        <v>966969.68</v>
      </c>
      <c r="CL270" s="45">
        <f t="shared" si="334"/>
        <v>155770.87</v>
      </c>
      <c r="CM270" s="45">
        <f t="shared" si="334"/>
        <v>95198.95</v>
      </c>
      <c r="CN270" s="45">
        <f t="shared" si="334"/>
        <v>4479385.78</v>
      </c>
      <c r="CO270" s="45">
        <f t="shared" si="334"/>
        <v>2236976.65</v>
      </c>
      <c r="CP270" s="45">
        <f t="shared" si="334"/>
        <v>512983.65</v>
      </c>
      <c r="CQ270" s="45">
        <f t="shared" si="334"/>
        <v>202459.42</v>
      </c>
      <c r="CR270" s="45">
        <f t="shared" si="334"/>
        <v>74653.22</v>
      </c>
      <c r="CS270" s="45">
        <f t="shared" si="334"/>
        <v>136414.49</v>
      </c>
      <c r="CT270" s="45">
        <f t="shared" si="334"/>
        <v>52669.71</v>
      </c>
      <c r="CU270" s="45">
        <f t="shared" si="334"/>
        <v>30537.59</v>
      </c>
      <c r="CV270" s="45">
        <f t="shared" si="334"/>
        <v>16402.22</v>
      </c>
      <c r="CW270" s="45">
        <f t="shared" si="334"/>
        <v>92327.61</v>
      </c>
      <c r="CX270" s="45">
        <f t="shared" si="334"/>
        <v>96140.94</v>
      </c>
      <c r="CY270" s="45">
        <f t="shared" si="334"/>
        <v>18520.12</v>
      </c>
      <c r="CZ270" s="45">
        <f t="shared" si="334"/>
        <v>478811.15</v>
      </c>
      <c r="DA270" s="45">
        <f t="shared" si="334"/>
        <v>26240.9</v>
      </c>
      <c r="DB270" s="45">
        <f t="shared" si="334"/>
        <v>43578.64</v>
      </c>
      <c r="DC270" s="45">
        <f t="shared" si="334"/>
        <v>112710.49</v>
      </c>
      <c r="DD270" s="45">
        <f t="shared" si="334"/>
        <v>89818.4</v>
      </c>
      <c r="DE270" s="45">
        <f t="shared" si="334"/>
        <v>290148.74</v>
      </c>
      <c r="DF270" s="45">
        <f t="shared" si="334"/>
        <v>5028279.74</v>
      </c>
      <c r="DG270" s="45">
        <f t="shared" si="334"/>
        <v>76541.759999999995</v>
      </c>
      <c r="DH270" s="45">
        <f t="shared" si="334"/>
        <v>650971.39</v>
      </c>
      <c r="DI270" s="45">
        <f t="shared" si="334"/>
        <v>746217.23</v>
      </c>
      <c r="DJ270" s="45">
        <f t="shared" si="334"/>
        <v>99560.44</v>
      </c>
      <c r="DK270" s="45">
        <f t="shared" si="334"/>
        <v>60964.45</v>
      </c>
      <c r="DL270" s="45">
        <f t="shared" si="334"/>
        <v>1165023.8799999999</v>
      </c>
      <c r="DM270" s="45">
        <f t="shared" si="334"/>
        <v>92248.12</v>
      </c>
      <c r="DN270" s="45">
        <f t="shared" si="334"/>
        <v>529923.57999999996</v>
      </c>
      <c r="DO270" s="45">
        <f t="shared" si="334"/>
        <v>572914.01</v>
      </c>
      <c r="DP270" s="45">
        <f t="shared" si="334"/>
        <v>40031.230000000003</v>
      </c>
      <c r="DQ270" s="45">
        <f t="shared" si="334"/>
        <v>115157.99</v>
      </c>
      <c r="DR270" s="45">
        <f t="shared" si="334"/>
        <v>273663.95</v>
      </c>
      <c r="DS270" s="45">
        <f t="shared" si="334"/>
        <v>132855.76999999999</v>
      </c>
      <c r="DT270" s="45">
        <f t="shared" si="334"/>
        <v>27951.08</v>
      </c>
      <c r="DU270" s="45">
        <f t="shared" si="334"/>
        <v>73759.73</v>
      </c>
      <c r="DV270" s="45">
        <f t="shared" si="334"/>
        <v>20984.14</v>
      </c>
      <c r="DW270" s="45">
        <f t="shared" si="334"/>
        <v>62995.88</v>
      </c>
      <c r="DX270" s="45">
        <f t="shared" si="334"/>
        <v>53285.37</v>
      </c>
      <c r="DY270" s="45">
        <f t="shared" si="334"/>
        <v>101747.28</v>
      </c>
      <c r="DZ270" s="45">
        <f t="shared" si="334"/>
        <v>186934.21</v>
      </c>
      <c r="EA270" s="45">
        <f t="shared" ref="EA270:FX270" si="335">EA40</f>
        <v>405984.49</v>
      </c>
      <c r="EB270" s="45">
        <f t="shared" si="335"/>
        <v>179025.44</v>
      </c>
      <c r="EC270" s="45">
        <f t="shared" si="335"/>
        <v>73404.100000000006</v>
      </c>
      <c r="ED270" s="45">
        <f t="shared" si="335"/>
        <v>344668.49</v>
      </c>
      <c r="EE270" s="45">
        <f t="shared" si="335"/>
        <v>39679.370000000003</v>
      </c>
      <c r="EF270" s="45">
        <f t="shared" si="335"/>
        <v>227856.69</v>
      </c>
      <c r="EG270" s="45">
        <f t="shared" si="335"/>
        <v>62063.4</v>
      </c>
      <c r="EH270" s="45">
        <f t="shared" si="335"/>
        <v>35402.910000000003</v>
      </c>
      <c r="EI270" s="45">
        <f t="shared" si="335"/>
        <v>1928323.82</v>
      </c>
      <c r="EJ270" s="45">
        <f t="shared" si="335"/>
        <v>1279174.31</v>
      </c>
      <c r="EK270" s="45">
        <f t="shared" si="335"/>
        <v>133577.71</v>
      </c>
      <c r="EL270" s="45">
        <f t="shared" si="335"/>
        <v>48351.13</v>
      </c>
      <c r="EM270" s="45">
        <f t="shared" si="335"/>
        <v>144458.03</v>
      </c>
      <c r="EN270" s="45">
        <f t="shared" si="335"/>
        <v>153942.13</v>
      </c>
      <c r="EO270" s="45">
        <f t="shared" si="335"/>
        <v>98956.75</v>
      </c>
      <c r="EP270" s="45">
        <f t="shared" si="335"/>
        <v>132894.17000000001</v>
      </c>
      <c r="EQ270" s="45">
        <f t="shared" si="335"/>
        <v>550813.51</v>
      </c>
      <c r="ER270" s="45">
        <f t="shared" si="335"/>
        <v>165206.73000000001</v>
      </c>
      <c r="ES270" s="45">
        <f t="shared" si="335"/>
        <v>34011.1</v>
      </c>
      <c r="ET270" s="45">
        <f t="shared" si="335"/>
        <v>54728.160000000003</v>
      </c>
      <c r="EU270" s="45">
        <f t="shared" si="335"/>
        <v>71432.66</v>
      </c>
      <c r="EV270" s="45">
        <f t="shared" si="335"/>
        <v>28486.19</v>
      </c>
      <c r="EW270" s="45">
        <f t="shared" si="335"/>
        <v>157886.54999999999</v>
      </c>
      <c r="EX270" s="45">
        <f t="shared" si="335"/>
        <v>9421.0400000000009</v>
      </c>
      <c r="EY270" s="45">
        <f t="shared" si="335"/>
        <v>73222.77</v>
      </c>
      <c r="EZ270" s="45">
        <f t="shared" si="335"/>
        <v>50280.31</v>
      </c>
      <c r="FA270" s="45">
        <f t="shared" si="335"/>
        <v>876253.55</v>
      </c>
      <c r="FB270" s="45">
        <f t="shared" si="335"/>
        <v>144844.51999999999</v>
      </c>
      <c r="FC270" s="45">
        <f t="shared" si="335"/>
        <v>468885.3</v>
      </c>
      <c r="FD270" s="45">
        <f t="shared" si="335"/>
        <v>101618.41</v>
      </c>
      <c r="FE270" s="45">
        <f t="shared" si="335"/>
        <v>53239.79</v>
      </c>
      <c r="FF270" s="45">
        <f t="shared" si="335"/>
        <v>36064.79</v>
      </c>
      <c r="FG270" s="45">
        <f t="shared" si="335"/>
        <v>18712.52</v>
      </c>
      <c r="FH270" s="45">
        <f t="shared" si="335"/>
        <v>59412.02</v>
      </c>
      <c r="FI270" s="45">
        <f t="shared" si="335"/>
        <v>413285.63</v>
      </c>
      <c r="FJ270" s="45">
        <f t="shared" si="335"/>
        <v>455015.25</v>
      </c>
      <c r="FK270" s="45">
        <f t="shared" si="335"/>
        <v>398665.54</v>
      </c>
      <c r="FL270" s="45">
        <f t="shared" si="335"/>
        <v>1012336.71</v>
      </c>
      <c r="FM270" s="45">
        <f t="shared" si="335"/>
        <v>409889.6</v>
      </c>
      <c r="FN270" s="45">
        <f t="shared" si="335"/>
        <v>1995322.11</v>
      </c>
      <c r="FO270" s="45">
        <f t="shared" si="335"/>
        <v>426118.94</v>
      </c>
      <c r="FP270" s="45">
        <f t="shared" si="335"/>
        <v>382315.04</v>
      </c>
      <c r="FQ270" s="45">
        <f t="shared" si="335"/>
        <v>203107.54</v>
      </c>
      <c r="FR270" s="45">
        <f t="shared" si="335"/>
        <v>35044.25</v>
      </c>
      <c r="FS270" s="45">
        <f t="shared" si="335"/>
        <v>45761.22</v>
      </c>
      <c r="FT270" s="46">
        <f t="shared" si="335"/>
        <v>94424.59</v>
      </c>
      <c r="FU270" s="45">
        <f t="shared" si="335"/>
        <v>211997.67</v>
      </c>
      <c r="FV270" s="45">
        <f t="shared" si="335"/>
        <v>150636.73000000001</v>
      </c>
      <c r="FW270" s="45">
        <f t="shared" si="335"/>
        <v>38518.400000000001</v>
      </c>
      <c r="FX270" s="45">
        <f t="shared" si="335"/>
        <v>37835.910000000003</v>
      </c>
      <c r="FY270" s="45"/>
      <c r="FZ270" s="133">
        <f>SUM(C270:FX270)</f>
        <v>130864542.09</v>
      </c>
      <c r="GA270" s="133"/>
      <c r="GB270" s="133">
        <v>130864542.09</v>
      </c>
      <c r="GC270" s="8"/>
      <c r="GD270" s="45"/>
      <c r="GE270" s="123"/>
      <c r="GF270" s="134"/>
      <c r="GG270" s="19"/>
      <c r="GH270" s="134"/>
      <c r="GI270" s="19"/>
      <c r="GJ270" s="19"/>
      <c r="GK270" s="19"/>
      <c r="GL270" s="19"/>
      <c r="GM270" s="19"/>
    </row>
    <row r="271" spans="1:256" x14ac:dyDescent="0.2">
      <c r="A271" s="3" t="s">
        <v>624</v>
      </c>
      <c r="B271" s="2" t="s">
        <v>625</v>
      </c>
      <c r="C271" s="45">
        <f t="shared" ref="C271:BN271" si="336">C268-C269-C270</f>
        <v>52379341.699999996</v>
      </c>
      <c r="D271" s="45">
        <f t="shared" si="336"/>
        <v>272903375.56</v>
      </c>
      <c r="E271" s="45">
        <f t="shared" si="336"/>
        <v>48094122.25</v>
      </c>
      <c r="F271" s="45">
        <f t="shared" si="336"/>
        <v>102760913.34999999</v>
      </c>
      <c r="G271" s="45">
        <f t="shared" si="336"/>
        <v>5774368.7000000002</v>
      </c>
      <c r="H271" s="45">
        <f t="shared" si="336"/>
        <v>5454264.1799999997</v>
      </c>
      <c r="I271" s="45">
        <f t="shared" si="336"/>
        <v>68316489.430000007</v>
      </c>
      <c r="J271" s="45">
        <f t="shared" si="336"/>
        <v>12322693.35</v>
      </c>
      <c r="K271" s="45">
        <f t="shared" si="336"/>
        <v>2284964.7899999996</v>
      </c>
      <c r="L271" s="45">
        <f t="shared" si="336"/>
        <v>12680663.940000003</v>
      </c>
      <c r="M271" s="45">
        <f t="shared" si="336"/>
        <v>10214249.98</v>
      </c>
      <c r="N271" s="45">
        <f t="shared" si="336"/>
        <v>276752954.37000006</v>
      </c>
      <c r="O271" s="45">
        <f t="shared" si="336"/>
        <v>77212581.849999979</v>
      </c>
      <c r="P271" s="45">
        <f t="shared" si="336"/>
        <v>1479290.32</v>
      </c>
      <c r="Q271" s="45">
        <f t="shared" si="336"/>
        <v>263322246.75999999</v>
      </c>
      <c r="R271" s="45">
        <f t="shared" si="336"/>
        <v>3729254.0700000008</v>
      </c>
      <c r="S271" s="45">
        <f t="shared" si="336"/>
        <v>5176326.7199999988</v>
      </c>
      <c r="T271" s="45">
        <f t="shared" si="336"/>
        <v>1296319.8200000003</v>
      </c>
      <c r="U271" s="45">
        <f t="shared" si="336"/>
        <v>649044.52999999991</v>
      </c>
      <c r="V271" s="45">
        <f t="shared" si="336"/>
        <v>2121355.54</v>
      </c>
      <c r="W271" s="46">
        <f t="shared" si="336"/>
        <v>1178733.2100000002</v>
      </c>
      <c r="X271" s="45">
        <f t="shared" si="336"/>
        <v>642524.46</v>
      </c>
      <c r="Y271" s="45">
        <f t="shared" si="336"/>
        <v>3079088.44</v>
      </c>
      <c r="Z271" s="45">
        <f t="shared" si="336"/>
        <v>2334240.9499999997</v>
      </c>
      <c r="AA271" s="45">
        <f t="shared" si="336"/>
        <v>152531334.98999998</v>
      </c>
      <c r="AB271" s="45">
        <f t="shared" si="336"/>
        <v>95694570.510000005</v>
      </c>
      <c r="AC271" s="45">
        <f t="shared" si="336"/>
        <v>4462603.93</v>
      </c>
      <c r="AD271" s="45">
        <f t="shared" si="336"/>
        <v>5459229.4100000011</v>
      </c>
      <c r="AE271" s="45">
        <f t="shared" si="336"/>
        <v>1073818.7299999997</v>
      </c>
      <c r="AF271" s="45">
        <f t="shared" si="336"/>
        <v>1520960.4200000002</v>
      </c>
      <c r="AG271" s="45">
        <f t="shared" si="336"/>
        <v>2700.3399999994435</v>
      </c>
      <c r="AH271" s="45">
        <f t="shared" si="336"/>
        <v>7357431.3300000001</v>
      </c>
      <c r="AI271" s="45">
        <f t="shared" si="336"/>
        <v>3242004.08</v>
      </c>
      <c r="AJ271" s="45">
        <f t="shared" si="336"/>
        <v>2133089.3099999996</v>
      </c>
      <c r="AK271" s="45">
        <f t="shared" si="336"/>
        <v>1614632.78</v>
      </c>
      <c r="AL271" s="45">
        <f t="shared" si="336"/>
        <v>1149549.8700000001</v>
      </c>
      <c r="AM271" s="45">
        <f t="shared" si="336"/>
        <v>3356271.4</v>
      </c>
      <c r="AN271" s="45">
        <f t="shared" si="336"/>
        <v>1270615.6699999997</v>
      </c>
      <c r="AO271" s="45">
        <f t="shared" si="336"/>
        <v>26741343.319999997</v>
      </c>
      <c r="AP271" s="45">
        <f t="shared" si="336"/>
        <v>384744732.73000002</v>
      </c>
      <c r="AQ271" s="45">
        <f t="shared" si="336"/>
        <v>1105763.95</v>
      </c>
      <c r="AR271" s="45">
        <f t="shared" si="336"/>
        <v>343859299.11000001</v>
      </c>
      <c r="AS271" s="45">
        <f t="shared" si="336"/>
        <v>23313039.759999998</v>
      </c>
      <c r="AT271" s="45">
        <f t="shared" si="336"/>
        <v>14588732.909999998</v>
      </c>
      <c r="AU271" s="45">
        <f t="shared" si="336"/>
        <v>2928587.2899999996</v>
      </c>
      <c r="AV271" s="45">
        <f t="shared" si="336"/>
        <v>2834001.3000000003</v>
      </c>
      <c r="AW271" s="45">
        <f t="shared" si="336"/>
        <v>2184499.7700000005</v>
      </c>
      <c r="AX271" s="45">
        <f t="shared" si="336"/>
        <v>577824.68999999994</v>
      </c>
      <c r="AY271" s="45">
        <f t="shared" si="336"/>
        <v>4233990.6100000003</v>
      </c>
      <c r="AZ271" s="45">
        <f t="shared" si="336"/>
        <v>75571262.75</v>
      </c>
      <c r="BA271" s="45">
        <f t="shared" si="336"/>
        <v>57588450.739999995</v>
      </c>
      <c r="BB271" s="45">
        <f t="shared" si="336"/>
        <v>53661443.600000001</v>
      </c>
      <c r="BC271" s="45">
        <f t="shared" si="336"/>
        <v>173224544.59999999</v>
      </c>
      <c r="BD271" s="45">
        <f t="shared" si="336"/>
        <v>25360234.460000001</v>
      </c>
      <c r="BE271" s="45">
        <f t="shared" si="336"/>
        <v>8585925.0300000012</v>
      </c>
      <c r="BF271" s="45">
        <f t="shared" si="336"/>
        <v>134513996.80499998</v>
      </c>
      <c r="BG271" s="45">
        <f t="shared" si="336"/>
        <v>7051418.79</v>
      </c>
      <c r="BH271" s="45">
        <f t="shared" si="336"/>
        <v>4536835.2100000009</v>
      </c>
      <c r="BI271" s="45">
        <f t="shared" si="336"/>
        <v>2538575.21</v>
      </c>
      <c r="BJ271" s="45">
        <f t="shared" si="336"/>
        <v>32951046.619999994</v>
      </c>
      <c r="BK271" s="45">
        <f t="shared" si="336"/>
        <v>119125155.49000002</v>
      </c>
      <c r="BL271" s="45">
        <f t="shared" si="336"/>
        <v>2281328.9799999995</v>
      </c>
      <c r="BM271" s="45">
        <f t="shared" si="336"/>
        <v>2809137.89</v>
      </c>
      <c r="BN271" s="45">
        <f t="shared" si="336"/>
        <v>20891464.059999999</v>
      </c>
      <c r="BO271" s="45">
        <f t="shared" ref="BO271:DZ271" si="337">BO268-BO269-BO270</f>
        <v>9203580.5600000005</v>
      </c>
      <c r="BP271" s="45">
        <f t="shared" si="337"/>
        <v>1258716.8499999999</v>
      </c>
      <c r="BQ271" s="45">
        <f t="shared" si="337"/>
        <v>25842314.859999996</v>
      </c>
      <c r="BR271" s="45">
        <f t="shared" si="337"/>
        <v>29643306.400000002</v>
      </c>
      <c r="BS271" s="45">
        <f t="shared" si="337"/>
        <v>6516055.3300000001</v>
      </c>
      <c r="BT271" s="45">
        <f t="shared" si="337"/>
        <v>2498976.0700000003</v>
      </c>
      <c r="BU271" s="45">
        <f t="shared" si="337"/>
        <v>1145137.9400000002</v>
      </c>
      <c r="BV271" s="45">
        <f t="shared" si="337"/>
        <v>3428037.6000000006</v>
      </c>
      <c r="BW271" s="45">
        <f t="shared" si="337"/>
        <v>6617490.7800000012</v>
      </c>
      <c r="BX271" s="45">
        <f t="shared" si="337"/>
        <v>256129.83000000013</v>
      </c>
      <c r="BY271" s="45">
        <f t="shared" si="337"/>
        <v>2344473.3699999996</v>
      </c>
      <c r="BZ271" s="45">
        <f t="shared" si="337"/>
        <v>1448857.38</v>
      </c>
      <c r="CA271" s="45">
        <f t="shared" si="337"/>
        <v>1268071.01</v>
      </c>
      <c r="CB271" s="45">
        <f t="shared" si="337"/>
        <v>422663660.42000008</v>
      </c>
      <c r="CC271" s="45">
        <f t="shared" si="337"/>
        <v>1543688.5000000002</v>
      </c>
      <c r="CD271" s="45">
        <f t="shared" si="337"/>
        <v>677195.87000000011</v>
      </c>
      <c r="CE271" s="45">
        <f t="shared" si="337"/>
        <v>1462818.7</v>
      </c>
      <c r="CF271" s="45">
        <f t="shared" si="337"/>
        <v>1167895.07</v>
      </c>
      <c r="CG271" s="45">
        <f t="shared" si="337"/>
        <v>1615088.86</v>
      </c>
      <c r="CH271" s="45">
        <f t="shared" si="337"/>
        <v>1398459.6800000002</v>
      </c>
      <c r="CI271" s="45">
        <f t="shared" si="337"/>
        <v>3577922.6900000004</v>
      </c>
      <c r="CJ271" s="45">
        <f t="shared" si="337"/>
        <v>3231515.1400000006</v>
      </c>
      <c r="CK271" s="45">
        <f t="shared" si="337"/>
        <v>27604093.849999998</v>
      </c>
      <c r="CL271" s="45">
        <f t="shared" si="337"/>
        <v>8576751.6300000008</v>
      </c>
      <c r="CM271" s="45">
        <f t="shared" si="337"/>
        <v>5608189.9899999993</v>
      </c>
      <c r="CN271" s="45">
        <f t="shared" si="337"/>
        <v>139161536.02000001</v>
      </c>
      <c r="CO271" s="45">
        <f t="shared" si="337"/>
        <v>81222869.739999995</v>
      </c>
      <c r="CP271" s="45">
        <f t="shared" si="337"/>
        <v>1496585.85</v>
      </c>
      <c r="CQ271" s="45">
        <f t="shared" si="337"/>
        <v>8688253.3600000013</v>
      </c>
      <c r="CR271" s="45">
        <f t="shared" si="337"/>
        <v>2044083.1799999995</v>
      </c>
      <c r="CS271" s="45">
        <f t="shared" si="337"/>
        <v>2350400.2800000003</v>
      </c>
      <c r="CT271" s="45">
        <f t="shared" si="337"/>
        <v>1063688.78</v>
      </c>
      <c r="CU271" s="45">
        <f t="shared" si="337"/>
        <v>3129092.8000000003</v>
      </c>
      <c r="CV271" s="45">
        <f t="shared" si="337"/>
        <v>597543.52</v>
      </c>
      <c r="CW271" s="45">
        <f t="shared" si="337"/>
        <v>701395.73000000033</v>
      </c>
      <c r="CX271" s="45">
        <f t="shared" si="337"/>
        <v>2636936.6599999997</v>
      </c>
      <c r="CY271" s="45">
        <f t="shared" si="337"/>
        <v>884245.17</v>
      </c>
      <c r="CZ271" s="45">
        <f t="shared" si="337"/>
        <v>11662358.659999998</v>
      </c>
      <c r="DA271" s="45">
        <f t="shared" si="337"/>
        <v>2088760.9999999995</v>
      </c>
      <c r="DB271" s="45">
        <f t="shared" si="337"/>
        <v>2663183.0299999998</v>
      </c>
      <c r="DC271" s="45">
        <f t="shared" si="337"/>
        <v>1166610.9700000004</v>
      </c>
      <c r="DD271" s="45">
        <f t="shared" si="337"/>
        <v>338500.37</v>
      </c>
      <c r="DE271" s="45">
        <f t="shared" si="337"/>
        <v>1918734.76</v>
      </c>
      <c r="DF271" s="45">
        <f t="shared" si="337"/>
        <v>117238916.76499997</v>
      </c>
      <c r="DG271" s="45">
        <f t="shared" si="337"/>
        <v>466971.06999999995</v>
      </c>
      <c r="DH271" s="45">
        <f t="shared" si="337"/>
        <v>5962463.2800000003</v>
      </c>
      <c r="DI271" s="45">
        <f t="shared" si="337"/>
        <v>9281111.1300000008</v>
      </c>
      <c r="DJ271" s="45">
        <f t="shared" si="337"/>
        <v>4654828.13</v>
      </c>
      <c r="DK271" s="45">
        <f t="shared" si="337"/>
        <v>2851923.54</v>
      </c>
      <c r="DL271" s="45">
        <f t="shared" si="337"/>
        <v>35221960.519999996</v>
      </c>
      <c r="DM271" s="45">
        <f t="shared" si="337"/>
        <v>2350609.37</v>
      </c>
      <c r="DN271" s="45">
        <f t="shared" si="337"/>
        <v>6093823.7699999986</v>
      </c>
      <c r="DO271" s="45">
        <f t="shared" si="337"/>
        <v>17409724.220000003</v>
      </c>
      <c r="DP271" s="45">
        <f t="shared" si="337"/>
        <v>2066439.7599999998</v>
      </c>
      <c r="DQ271" s="45">
        <f t="shared" si="337"/>
        <v>2101353.9499999997</v>
      </c>
      <c r="DR271" s="45">
        <f t="shared" si="337"/>
        <v>9109570.5600000005</v>
      </c>
      <c r="DS271" s="45">
        <f t="shared" si="337"/>
        <v>5936748.6900000004</v>
      </c>
      <c r="DT271" s="45">
        <f t="shared" si="337"/>
        <v>1924796.1199999999</v>
      </c>
      <c r="DU271" s="45">
        <f t="shared" si="337"/>
        <v>3078215.19</v>
      </c>
      <c r="DV271" s="45">
        <f t="shared" si="337"/>
        <v>2444424.0999999996</v>
      </c>
      <c r="DW271" s="45">
        <f t="shared" si="337"/>
        <v>3007142.4299999997</v>
      </c>
      <c r="DX271" s="45">
        <f t="shared" si="337"/>
        <v>1682502.8599999999</v>
      </c>
      <c r="DY271" s="45">
        <f t="shared" si="337"/>
        <v>2234224.13</v>
      </c>
      <c r="DZ271" s="45">
        <f t="shared" si="337"/>
        <v>6410322.21</v>
      </c>
      <c r="EA271" s="45">
        <f t="shared" ref="EA271:FX271" si="338">EA268-EA269-EA270</f>
        <v>877472.74999999977</v>
      </c>
      <c r="EB271" s="45">
        <f t="shared" si="338"/>
        <v>2999351.7600000002</v>
      </c>
      <c r="EC271" s="45">
        <f t="shared" si="338"/>
        <v>2177801.81</v>
      </c>
      <c r="ED271" s="45">
        <f t="shared" si="338"/>
        <v>5775103.0199999996</v>
      </c>
      <c r="EE271" s="45">
        <f t="shared" si="338"/>
        <v>2151591.9999999995</v>
      </c>
      <c r="EF271" s="45">
        <f t="shared" si="338"/>
        <v>10402361.59</v>
      </c>
      <c r="EG271" s="45">
        <f t="shared" si="338"/>
        <v>2222063.1100000003</v>
      </c>
      <c r="EH271" s="45">
        <f t="shared" si="338"/>
        <v>2198014.17</v>
      </c>
      <c r="EI271" s="45">
        <f t="shared" si="338"/>
        <v>104387003.90000001</v>
      </c>
      <c r="EJ271" s="45">
        <f t="shared" si="338"/>
        <v>47315790.459999993</v>
      </c>
      <c r="EK271" s="45">
        <f t="shared" si="338"/>
        <v>591280.09999999963</v>
      </c>
      <c r="EL271" s="45">
        <f t="shared" si="338"/>
        <v>3007041.51</v>
      </c>
      <c r="EM271" s="45">
        <f t="shared" si="338"/>
        <v>2918481.2600000012</v>
      </c>
      <c r="EN271" s="45">
        <f t="shared" si="338"/>
        <v>7194374.5900000008</v>
      </c>
      <c r="EO271" s="45">
        <f t="shared" si="338"/>
        <v>2853784.49</v>
      </c>
      <c r="EP271" s="45">
        <f t="shared" si="338"/>
        <v>1512228.6099999999</v>
      </c>
      <c r="EQ271" s="45">
        <f t="shared" si="338"/>
        <v>10012050.910000002</v>
      </c>
      <c r="ER271" s="45">
        <f t="shared" si="338"/>
        <v>1440178.3000000003</v>
      </c>
      <c r="ES271" s="45">
        <f t="shared" si="338"/>
        <v>1353790.94</v>
      </c>
      <c r="ET271" s="45">
        <f t="shared" si="338"/>
        <v>1973799.4800000002</v>
      </c>
      <c r="EU271" s="45">
        <f t="shared" si="338"/>
        <v>4796501.57</v>
      </c>
      <c r="EV271" s="45">
        <f t="shared" si="338"/>
        <v>576590.9800000001</v>
      </c>
      <c r="EW271" s="45">
        <f t="shared" si="338"/>
        <v>4339910.5100000007</v>
      </c>
      <c r="EX271" s="45">
        <f t="shared" si="338"/>
        <v>2846818.85</v>
      </c>
      <c r="EY271" s="45">
        <f t="shared" si="338"/>
        <v>6029397.8000000007</v>
      </c>
      <c r="EZ271" s="45">
        <f t="shared" si="338"/>
        <v>1138745.4899999998</v>
      </c>
      <c r="FA271" s="45">
        <f t="shared" si="338"/>
        <v>7737395.4500000002</v>
      </c>
      <c r="FB271" s="45">
        <f t="shared" si="338"/>
        <v>67532.969999999768</v>
      </c>
      <c r="FC271" s="45">
        <f t="shared" si="338"/>
        <v>13449114.829999998</v>
      </c>
      <c r="FD271" s="45">
        <f t="shared" si="338"/>
        <v>2303664.15</v>
      </c>
      <c r="FE271" s="45">
        <f t="shared" si="338"/>
        <v>1061775.7999999998</v>
      </c>
      <c r="FF271" s="45">
        <f t="shared" si="338"/>
        <v>1970240.6099999999</v>
      </c>
      <c r="FG271" s="45">
        <f t="shared" si="338"/>
        <v>1516183.8099999998</v>
      </c>
      <c r="FH271" s="45">
        <f t="shared" si="338"/>
        <v>743816.35999999987</v>
      </c>
      <c r="FI271" s="45">
        <f t="shared" si="338"/>
        <v>6850896.2599999998</v>
      </c>
      <c r="FJ271" s="45">
        <f t="shared" si="338"/>
        <v>5341202.9899999993</v>
      </c>
      <c r="FK271" s="45">
        <f t="shared" si="338"/>
        <v>8881481.9300000016</v>
      </c>
      <c r="FL271" s="45">
        <f t="shared" si="338"/>
        <v>20107350.280000001</v>
      </c>
      <c r="FM271" s="45">
        <f t="shared" si="338"/>
        <v>18654586.189999998</v>
      </c>
      <c r="FN271" s="45">
        <f t="shared" si="338"/>
        <v>126053818.28000002</v>
      </c>
      <c r="FO271" s="45">
        <f t="shared" si="338"/>
        <v>359102.63999999914</v>
      </c>
      <c r="FP271" s="45">
        <f t="shared" si="338"/>
        <v>11323472.139999999</v>
      </c>
      <c r="FQ271" s="45">
        <f t="shared" si="338"/>
        <v>3703800.98</v>
      </c>
      <c r="FR271" s="45">
        <f t="shared" si="338"/>
        <v>466901.53</v>
      </c>
      <c r="FS271" s="45">
        <f t="shared" si="338"/>
        <v>490333.61000000034</v>
      </c>
      <c r="FT271" s="46">
        <f t="shared" si="338"/>
        <v>140831.73000000007</v>
      </c>
      <c r="FU271" s="45">
        <f t="shared" si="338"/>
        <v>4593009.1400000006</v>
      </c>
      <c r="FV271" s="45">
        <f t="shared" si="338"/>
        <v>4177487.7600000002</v>
      </c>
      <c r="FW271" s="45">
        <f t="shared" si="338"/>
        <v>1781323.8299999998</v>
      </c>
      <c r="FX271" s="45">
        <f t="shared" si="338"/>
        <v>740595.65000000014</v>
      </c>
      <c r="FY271" s="45"/>
      <c r="FZ271" s="133">
        <f>SUM(C271:FX271)</f>
        <v>4592379585.6499987</v>
      </c>
      <c r="GA271" s="133"/>
      <c r="GB271" s="133">
        <v>4592446047.1799984</v>
      </c>
      <c r="GC271" s="8"/>
      <c r="GD271" s="45"/>
      <c r="GE271" s="123"/>
      <c r="GF271" s="19"/>
      <c r="GG271" s="19"/>
      <c r="GH271" s="19"/>
      <c r="GI271" s="19"/>
      <c r="GJ271" s="19"/>
      <c r="GK271" s="19"/>
      <c r="GL271" s="19"/>
      <c r="GM271" s="19"/>
    </row>
    <row r="272" spans="1:256" x14ac:dyDescent="0.2">
      <c r="A272" s="8"/>
      <c r="B272" s="2" t="s">
        <v>626</v>
      </c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20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Q272" s="119"/>
      <c r="AR272" s="119"/>
      <c r="AS272" s="119"/>
      <c r="AT272" s="119"/>
      <c r="AU272" s="119"/>
      <c r="AV272" s="119"/>
      <c r="AW272" s="119"/>
      <c r="AX272" s="119"/>
      <c r="AY272" s="119"/>
      <c r="AZ272" s="119"/>
      <c r="BA272" s="119"/>
      <c r="BB272" s="119"/>
      <c r="BC272" s="119"/>
      <c r="BD272" s="119"/>
      <c r="BE272" s="119"/>
      <c r="BF272" s="119"/>
      <c r="BG272" s="119"/>
      <c r="BH272" s="119"/>
      <c r="BI272" s="119"/>
      <c r="BJ272" s="119"/>
      <c r="BK272" s="119"/>
      <c r="BL272" s="119"/>
      <c r="BM272" s="119"/>
      <c r="BN272" s="119"/>
      <c r="BO272" s="119"/>
      <c r="BP272" s="119"/>
      <c r="BQ272" s="119"/>
      <c r="BR272" s="119"/>
      <c r="BS272" s="119"/>
      <c r="BT272" s="119"/>
      <c r="BU272" s="119"/>
      <c r="BV272" s="119"/>
      <c r="BW272" s="119"/>
      <c r="BX272" s="119"/>
      <c r="BY272" s="119"/>
      <c r="BZ272" s="119"/>
      <c r="CA272" s="119"/>
      <c r="CB272" s="119"/>
      <c r="CC272" s="119"/>
      <c r="CD272" s="119"/>
      <c r="CE272" s="119"/>
      <c r="CF272" s="119"/>
      <c r="CG272" s="119"/>
      <c r="CH272" s="119"/>
      <c r="CI272" s="119"/>
      <c r="CJ272" s="119"/>
      <c r="CK272" s="119"/>
      <c r="CL272" s="119"/>
      <c r="CM272" s="119"/>
      <c r="CN272" s="119"/>
      <c r="CO272" s="119"/>
      <c r="CP272" s="119"/>
      <c r="CQ272" s="119"/>
      <c r="CR272" s="119"/>
      <c r="CS272" s="119"/>
      <c r="CT272" s="119"/>
      <c r="CU272" s="119"/>
      <c r="CV272" s="119"/>
      <c r="CW272" s="119"/>
      <c r="CX272" s="119"/>
      <c r="CY272" s="119"/>
      <c r="CZ272" s="119"/>
      <c r="DA272" s="119"/>
      <c r="DB272" s="119"/>
      <c r="DC272" s="119"/>
      <c r="DD272" s="119"/>
      <c r="DE272" s="119"/>
      <c r="DF272" s="119"/>
      <c r="DG272" s="119"/>
      <c r="DH272" s="119"/>
      <c r="DI272" s="119"/>
      <c r="DJ272" s="119"/>
      <c r="DK272" s="119"/>
      <c r="DL272" s="119"/>
      <c r="DM272" s="119"/>
      <c r="DN272" s="119"/>
      <c r="DO272" s="119"/>
      <c r="DP272" s="119"/>
      <c r="DQ272" s="119"/>
      <c r="DR272" s="119"/>
      <c r="DS272" s="119"/>
      <c r="DT272" s="119"/>
      <c r="DU272" s="119"/>
      <c r="DV272" s="119"/>
      <c r="DW272" s="119"/>
      <c r="DX272" s="119"/>
      <c r="DY272" s="119"/>
      <c r="DZ272" s="119"/>
      <c r="EA272" s="119"/>
      <c r="EB272" s="119"/>
      <c r="EC272" s="119"/>
      <c r="ED272" s="119"/>
      <c r="EE272" s="119"/>
      <c r="EF272" s="119"/>
      <c r="EG272" s="119"/>
      <c r="EH272" s="119"/>
      <c r="EI272" s="119"/>
      <c r="EJ272" s="119"/>
      <c r="EK272" s="119"/>
      <c r="EL272" s="119"/>
      <c r="EM272" s="119"/>
      <c r="EN272" s="119"/>
      <c r="EO272" s="119"/>
      <c r="EP272" s="119"/>
      <c r="EQ272" s="119"/>
      <c r="ER272" s="119"/>
      <c r="ES272" s="119"/>
      <c r="ET272" s="119"/>
      <c r="EU272" s="119"/>
      <c r="EV272" s="119"/>
      <c r="EW272" s="119"/>
      <c r="EX272" s="119"/>
      <c r="EY272" s="119"/>
      <c r="EZ272" s="119"/>
      <c r="FA272" s="119"/>
      <c r="FB272" s="119"/>
      <c r="FC272" s="119"/>
      <c r="FD272" s="119"/>
      <c r="FE272" s="119"/>
      <c r="FF272" s="119"/>
      <c r="FG272" s="119"/>
      <c r="FH272" s="119"/>
      <c r="FI272" s="119"/>
      <c r="FJ272" s="119"/>
      <c r="FK272" s="119"/>
      <c r="FL272" s="119"/>
      <c r="FM272" s="119"/>
      <c r="FN272" s="119"/>
      <c r="FO272" s="119"/>
      <c r="FP272" s="119"/>
      <c r="FQ272" s="119"/>
      <c r="FR272" s="119"/>
      <c r="FS272" s="119"/>
      <c r="FT272" s="120"/>
      <c r="FU272" s="119"/>
      <c r="FV272" s="119"/>
      <c r="FW272" s="119"/>
      <c r="FX272" s="119"/>
      <c r="FY272" s="45"/>
      <c r="FZ272" s="133"/>
      <c r="GA272" s="133"/>
      <c r="GB272" s="5"/>
      <c r="GC272" s="5"/>
      <c r="GD272" s="5"/>
      <c r="GE272" s="8"/>
      <c r="GF272" s="8"/>
      <c r="GG272" s="5"/>
      <c r="GH272" s="8"/>
      <c r="GI272" s="45"/>
      <c r="GJ272" s="45"/>
      <c r="GK272" s="45"/>
      <c r="GL272" s="5"/>
      <c r="GM272" s="5"/>
    </row>
    <row r="273" spans="1:195" x14ac:dyDescent="0.2">
      <c r="A273" s="3" t="s">
        <v>627</v>
      </c>
      <c r="B273" s="2" t="s">
        <v>628</v>
      </c>
      <c r="C273" s="45">
        <f t="shared" ref="C273:BN273" si="339">ROUND(C264*C41,2)</f>
        <v>0</v>
      </c>
      <c r="D273" s="45">
        <f t="shared" si="339"/>
        <v>0</v>
      </c>
      <c r="E273" s="45">
        <f t="shared" si="339"/>
        <v>0</v>
      </c>
      <c r="F273" s="45">
        <f t="shared" si="339"/>
        <v>0</v>
      </c>
      <c r="G273" s="45">
        <f t="shared" si="339"/>
        <v>0</v>
      </c>
      <c r="H273" s="45">
        <f t="shared" si="339"/>
        <v>0</v>
      </c>
      <c r="I273" s="45">
        <f t="shared" si="339"/>
        <v>0</v>
      </c>
      <c r="J273" s="45">
        <f t="shared" si="339"/>
        <v>0</v>
      </c>
      <c r="K273" s="45">
        <f t="shared" si="339"/>
        <v>0</v>
      </c>
      <c r="L273" s="45">
        <f t="shared" si="339"/>
        <v>0</v>
      </c>
      <c r="M273" s="45">
        <f t="shared" si="339"/>
        <v>0</v>
      </c>
      <c r="N273" s="45">
        <f t="shared" si="339"/>
        <v>0</v>
      </c>
      <c r="O273" s="45">
        <f t="shared" si="339"/>
        <v>0</v>
      </c>
      <c r="P273" s="45">
        <f t="shared" si="339"/>
        <v>0</v>
      </c>
      <c r="Q273" s="45">
        <f t="shared" si="339"/>
        <v>0</v>
      </c>
      <c r="R273" s="45">
        <f t="shared" si="339"/>
        <v>0</v>
      </c>
      <c r="S273" s="45">
        <f t="shared" si="339"/>
        <v>0</v>
      </c>
      <c r="T273" s="45">
        <f t="shared" si="339"/>
        <v>0</v>
      </c>
      <c r="U273" s="45">
        <f t="shared" si="339"/>
        <v>0</v>
      </c>
      <c r="V273" s="45">
        <f t="shared" si="339"/>
        <v>0</v>
      </c>
      <c r="W273" s="46">
        <f t="shared" si="339"/>
        <v>0</v>
      </c>
      <c r="X273" s="45">
        <f t="shared" si="339"/>
        <v>0</v>
      </c>
      <c r="Y273" s="45">
        <f t="shared" si="339"/>
        <v>0</v>
      </c>
      <c r="Z273" s="45">
        <f t="shared" si="339"/>
        <v>0</v>
      </c>
      <c r="AA273" s="45">
        <f t="shared" si="339"/>
        <v>0</v>
      </c>
      <c r="AB273" s="45">
        <f t="shared" si="339"/>
        <v>0</v>
      </c>
      <c r="AC273" s="45">
        <f t="shared" si="339"/>
        <v>0</v>
      </c>
      <c r="AD273" s="45">
        <f t="shared" si="339"/>
        <v>0</v>
      </c>
      <c r="AE273" s="45">
        <f t="shared" si="339"/>
        <v>0</v>
      </c>
      <c r="AF273" s="45">
        <f t="shared" si="339"/>
        <v>0</v>
      </c>
      <c r="AG273" s="45">
        <f t="shared" si="339"/>
        <v>392372.45</v>
      </c>
      <c r="AH273" s="45">
        <f t="shared" si="339"/>
        <v>0</v>
      </c>
      <c r="AI273" s="45">
        <f t="shared" si="339"/>
        <v>0</v>
      </c>
      <c r="AJ273" s="45">
        <f t="shared" si="339"/>
        <v>0</v>
      </c>
      <c r="AK273" s="45">
        <f t="shared" si="339"/>
        <v>0</v>
      </c>
      <c r="AL273" s="45">
        <f t="shared" si="339"/>
        <v>0</v>
      </c>
      <c r="AM273" s="45">
        <f t="shared" si="339"/>
        <v>0</v>
      </c>
      <c r="AN273" s="45">
        <f t="shared" si="339"/>
        <v>0</v>
      </c>
      <c r="AO273" s="45">
        <f t="shared" si="339"/>
        <v>0</v>
      </c>
      <c r="AP273" s="45">
        <f t="shared" si="339"/>
        <v>0</v>
      </c>
      <c r="AQ273" s="45">
        <f t="shared" si="339"/>
        <v>0</v>
      </c>
      <c r="AR273" s="45">
        <f t="shared" si="339"/>
        <v>0</v>
      </c>
      <c r="AS273" s="45">
        <f t="shared" si="339"/>
        <v>0</v>
      </c>
      <c r="AT273" s="45">
        <f t="shared" si="339"/>
        <v>0</v>
      </c>
      <c r="AU273" s="45">
        <f t="shared" si="339"/>
        <v>0</v>
      </c>
      <c r="AV273" s="45">
        <f t="shared" si="339"/>
        <v>0</v>
      </c>
      <c r="AW273" s="45">
        <f t="shared" si="339"/>
        <v>0</v>
      </c>
      <c r="AX273" s="45">
        <f t="shared" si="339"/>
        <v>0</v>
      </c>
      <c r="AY273" s="45">
        <f t="shared" si="339"/>
        <v>0</v>
      </c>
      <c r="AZ273" s="45">
        <f t="shared" si="339"/>
        <v>0</v>
      </c>
      <c r="BA273" s="45">
        <f t="shared" si="339"/>
        <v>0</v>
      </c>
      <c r="BB273" s="45">
        <f t="shared" si="339"/>
        <v>0</v>
      </c>
      <c r="BC273" s="45">
        <f t="shared" si="339"/>
        <v>0</v>
      </c>
      <c r="BD273" s="45">
        <f t="shared" si="339"/>
        <v>0</v>
      </c>
      <c r="BE273" s="45">
        <f t="shared" si="339"/>
        <v>0</v>
      </c>
      <c r="BF273" s="45">
        <f t="shared" si="339"/>
        <v>0</v>
      </c>
      <c r="BG273" s="45">
        <f t="shared" si="339"/>
        <v>0</v>
      </c>
      <c r="BH273" s="45">
        <f t="shared" si="339"/>
        <v>0</v>
      </c>
      <c r="BI273" s="45">
        <f t="shared" si="339"/>
        <v>0</v>
      </c>
      <c r="BJ273" s="45">
        <f t="shared" si="339"/>
        <v>0</v>
      </c>
      <c r="BK273" s="45">
        <f t="shared" si="339"/>
        <v>0</v>
      </c>
      <c r="BL273" s="45">
        <f t="shared" si="339"/>
        <v>0</v>
      </c>
      <c r="BM273" s="45">
        <f t="shared" si="339"/>
        <v>0</v>
      </c>
      <c r="BN273" s="45">
        <f t="shared" si="339"/>
        <v>0</v>
      </c>
      <c r="BO273" s="45">
        <f t="shared" ref="BO273:DZ273" si="340">ROUND(BO264*BO41,2)</f>
        <v>0</v>
      </c>
      <c r="BP273" s="45">
        <f t="shared" si="340"/>
        <v>0</v>
      </c>
      <c r="BQ273" s="45">
        <f t="shared" si="340"/>
        <v>0</v>
      </c>
      <c r="BR273" s="45">
        <f t="shared" si="340"/>
        <v>0</v>
      </c>
      <c r="BS273" s="45">
        <f t="shared" si="340"/>
        <v>0</v>
      </c>
      <c r="BT273" s="45">
        <f t="shared" si="340"/>
        <v>0</v>
      </c>
      <c r="BU273" s="45">
        <f t="shared" si="340"/>
        <v>0</v>
      </c>
      <c r="BV273" s="45">
        <f t="shared" si="340"/>
        <v>0</v>
      </c>
      <c r="BW273" s="45">
        <f t="shared" si="340"/>
        <v>0</v>
      </c>
      <c r="BX273" s="45">
        <f t="shared" si="340"/>
        <v>0</v>
      </c>
      <c r="BY273" s="45">
        <f t="shared" si="340"/>
        <v>0</v>
      </c>
      <c r="BZ273" s="45">
        <f t="shared" si="340"/>
        <v>0</v>
      </c>
      <c r="CA273" s="45">
        <f t="shared" si="340"/>
        <v>0</v>
      </c>
      <c r="CB273" s="45">
        <f t="shared" si="340"/>
        <v>0</v>
      </c>
      <c r="CC273" s="45">
        <f t="shared" si="340"/>
        <v>0</v>
      </c>
      <c r="CD273" s="45">
        <f t="shared" si="340"/>
        <v>0</v>
      </c>
      <c r="CE273" s="45">
        <f t="shared" si="340"/>
        <v>0</v>
      </c>
      <c r="CF273" s="45">
        <f t="shared" si="340"/>
        <v>0</v>
      </c>
      <c r="CG273" s="45">
        <f t="shared" si="340"/>
        <v>0</v>
      </c>
      <c r="CH273" s="45">
        <f t="shared" si="340"/>
        <v>0</v>
      </c>
      <c r="CI273" s="45">
        <f t="shared" si="340"/>
        <v>0</v>
      </c>
      <c r="CJ273" s="45">
        <f t="shared" si="340"/>
        <v>0</v>
      </c>
      <c r="CK273" s="45">
        <f t="shared" si="340"/>
        <v>0</v>
      </c>
      <c r="CL273" s="45">
        <f t="shared" si="340"/>
        <v>0</v>
      </c>
      <c r="CM273" s="45">
        <f t="shared" si="340"/>
        <v>0</v>
      </c>
      <c r="CN273" s="45">
        <f t="shared" si="340"/>
        <v>0</v>
      </c>
      <c r="CO273" s="45">
        <f t="shared" si="340"/>
        <v>0</v>
      </c>
      <c r="CP273" s="45">
        <f t="shared" si="340"/>
        <v>0</v>
      </c>
      <c r="CQ273" s="45">
        <f t="shared" si="340"/>
        <v>0</v>
      </c>
      <c r="CR273" s="45">
        <f t="shared" si="340"/>
        <v>0</v>
      </c>
      <c r="CS273" s="45">
        <f t="shared" si="340"/>
        <v>0</v>
      </c>
      <c r="CT273" s="45">
        <f t="shared" si="340"/>
        <v>0</v>
      </c>
      <c r="CU273" s="45">
        <f t="shared" si="340"/>
        <v>0</v>
      </c>
      <c r="CV273" s="45">
        <f t="shared" si="340"/>
        <v>0</v>
      </c>
      <c r="CW273" s="45">
        <f t="shared" si="340"/>
        <v>0</v>
      </c>
      <c r="CX273" s="45">
        <f t="shared" si="340"/>
        <v>0</v>
      </c>
      <c r="CY273" s="45">
        <f t="shared" si="340"/>
        <v>0</v>
      </c>
      <c r="CZ273" s="45">
        <f t="shared" si="340"/>
        <v>0</v>
      </c>
      <c r="DA273" s="45">
        <f t="shared" si="340"/>
        <v>0</v>
      </c>
      <c r="DB273" s="45">
        <f t="shared" si="340"/>
        <v>0</v>
      </c>
      <c r="DC273" s="45">
        <f t="shared" si="340"/>
        <v>0</v>
      </c>
      <c r="DD273" s="45">
        <f t="shared" si="340"/>
        <v>0</v>
      </c>
      <c r="DE273" s="45">
        <f t="shared" si="340"/>
        <v>0</v>
      </c>
      <c r="DF273" s="45">
        <f t="shared" si="340"/>
        <v>0</v>
      </c>
      <c r="DG273" s="45">
        <f t="shared" si="340"/>
        <v>0</v>
      </c>
      <c r="DH273" s="45">
        <f t="shared" si="340"/>
        <v>0</v>
      </c>
      <c r="DI273" s="45">
        <f t="shared" si="340"/>
        <v>0</v>
      </c>
      <c r="DJ273" s="45">
        <f t="shared" si="340"/>
        <v>0</v>
      </c>
      <c r="DK273" s="45">
        <f t="shared" si="340"/>
        <v>0</v>
      </c>
      <c r="DL273" s="45">
        <f t="shared" si="340"/>
        <v>0</v>
      </c>
      <c r="DM273" s="45">
        <f t="shared" si="340"/>
        <v>0</v>
      </c>
      <c r="DN273" s="45">
        <f t="shared" si="340"/>
        <v>0</v>
      </c>
      <c r="DO273" s="45">
        <f t="shared" si="340"/>
        <v>0</v>
      </c>
      <c r="DP273" s="45">
        <f t="shared" si="340"/>
        <v>0</v>
      </c>
      <c r="DQ273" s="45">
        <f t="shared" si="340"/>
        <v>0</v>
      </c>
      <c r="DR273" s="45">
        <f t="shared" si="340"/>
        <v>0</v>
      </c>
      <c r="DS273" s="45">
        <f t="shared" si="340"/>
        <v>0</v>
      </c>
      <c r="DT273" s="45">
        <f t="shared" si="340"/>
        <v>0</v>
      </c>
      <c r="DU273" s="45">
        <f t="shared" si="340"/>
        <v>0</v>
      </c>
      <c r="DV273" s="45">
        <f t="shared" si="340"/>
        <v>0</v>
      </c>
      <c r="DW273" s="45">
        <f t="shared" si="340"/>
        <v>0</v>
      </c>
      <c r="DX273" s="45">
        <f t="shared" si="340"/>
        <v>0</v>
      </c>
      <c r="DY273" s="45">
        <f t="shared" si="340"/>
        <v>0</v>
      </c>
      <c r="DZ273" s="45">
        <f t="shared" si="340"/>
        <v>0</v>
      </c>
      <c r="EA273" s="45">
        <f t="shared" ref="EA273:FX273" si="341">ROUND(EA264*EA41,2)</f>
        <v>0</v>
      </c>
      <c r="EB273" s="45">
        <f t="shared" si="341"/>
        <v>0</v>
      </c>
      <c r="EC273" s="45">
        <f t="shared" si="341"/>
        <v>0</v>
      </c>
      <c r="ED273" s="45">
        <f t="shared" si="341"/>
        <v>0</v>
      </c>
      <c r="EE273" s="45">
        <f t="shared" si="341"/>
        <v>0</v>
      </c>
      <c r="EF273" s="45">
        <f t="shared" si="341"/>
        <v>0</v>
      </c>
      <c r="EG273" s="45">
        <f t="shared" si="341"/>
        <v>0</v>
      </c>
      <c r="EH273" s="45">
        <f t="shared" si="341"/>
        <v>0</v>
      </c>
      <c r="EI273" s="45">
        <f t="shared" si="341"/>
        <v>0</v>
      </c>
      <c r="EJ273" s="45">
        <f t="shared" si="341"/>
        <v>0</v>
      </c>
      <c r="EK273" s="45">
        <f t="shared" si="341"/>
        <v>0</v>
      </c>
      <c r="EL273" s="45">
        <f t="shared" si="341"/>
        <v>0</v>
      </c>
      <c r="EM273" s="45">
        <f t="shared" si="341"/>
        <v>0</v>
      </c>
      <c r="EN273" s="45">
        <f t="shared" si="341"/>
        <v>0</v>
      </c>
      <c r="EO273" s="45">
        <f t="shared" si="341"/>
        <v>0</v>
      </c>
      <c r="EP273" s="45">
        <f t="shared" si="341"/>
        <v>0</v>
      </c>
      <c r="EQ273" s="45">
        <f t="shared" si="341"/>
        <v>0</v>
      </c>
      <c r="ER273" s="45">
        <f t="shared" si="341"/>
        <v>0</v>
      </c>
      <c r="ES273" s="45">
        <f t="shared" si="341"/>
        <v>0</v>
      </c>
      <c r="ET273" s="45">
        <f t="shared" si="341"/>
        <v>0</v>
      </c>
      <c r="EU273" s="45">
        <f t="shared" si="341"/>
        <v>0</v>
      </c>
      <c r="EV273" s="45">
        <f t="shared" si="341"/>
        <v>0</v>
      </c>
      <c r="EW273" s="45">
        <f t="shared" si="341"/>
        <v>0</v>
      </c>
      <c r="EX273" s="45">
        <f t="shared" si="341"/>
        <v>0</v>
      </c>
      <c r="EY273" s="45">
        <f t="shared" si="341"/>
        <v>0</v>
      </c>
      <c r="EZ273" s="45">
        <f t="shared" si="341"/>
        <v>0</v>
      </c>
      <c r="FA273" s="45">
        <f t="shared" si="341"/>
        <v>0</v>
      </c>
      <c r="FB273" s="45">
        <f t="shared" si="341"/>
        <v>107435.56</v>
      </c>
      <c r="FC273" s="45">
        <f t="shared" si="341"/>
        <v>0</v>
      </c>
      <c r="FD273" s="45">
        <f t="shared" si="341"/>
        <v>0</v>
      </c>
      <c r="FE273" s="45">
        <f t="shared" si="341"/>
        <v>0</v>
      </c>
      <c r="FF273" s="45">
        <f t="shared" si="341"/>
        <v>0</v>
      </c>
      <c r="FG273" s="45">
        <f t="shared" si="341"/>
        <v>0</v>
      </c>
      <c r="FH273" s="45">
        <f t="shared" si="341"/>
        <v>0</v>
      </c>
      <c r="FI273" s="45">
        <f t="shared" si="341"/>
        <v>0</v>
      </c>
      <c r="FJ273" s="45">
        <f t="shared" si="341"/>
        <v>0</v>
      </c>
      <c r="FK273" s="45">
        <f t="shared" si="341"/>
        <v>0</v>
      </c>
      <c r="FL273" s="45">
        <f t="shared" si="341"/>
        <v>0</v>
      </c>
      <c r="FM273" s="45">
        <f t="shared" si="341"/>
        <v>0</v>
      </c>
      <c r="FN273" s="45">
        <f t="shared" si="341"/>
        <v>0</v>
      </c>
      <c r="FO273" s="45">
        <f t="shared" si="341"/>
        <v>0</v>
      </c>
      <c r="FP273" s="45">
        <f t="shared" si="341"/>
        <v>0</v>
      </c>
      <c r="FQ273" s="45">
        <f t="shared" si="341"/>
        <v>0</v>
      </c>
      <c r="FR273" s="45">
        <f t="shared" si="341"/>
        <v>0</v>
      </c>
      <c r="FS273" s="45">
        <f t="shared" si="341"/>
        <v>0</v>
      </c>
      <c r="FT273" s="46">
        <f t="shared" si="341"/>
        <v>0</v>
      </c>
      <c r="FU273" s="45">
        <f t="shared" si="341"/>
        <v>0</v>
      </c>
      <c r="FV273" s="45">
        <f t="shared" si="341"/>
        <v>0</v>
      </c>
      <c r="FW273" s="45">
        <f t="shared" si="341"/>
        <v>0</v>
      </c>
      <c r="FX273" s="45">
        <f t="shared" si="341"/>
        <v>0</v>
      </c>
      <c r="FY273" s="45"/>
      <c r="FZ273" s="133">
        <f>SUM(C273:FX273)</f>
        <v>499808.01</v>
      </c>
      <c r="GA273" s="133"/>
      <c r="GB273" s="5"/>
      <c r="GC273" s="5"/>
      <c r="GD273" s="5"/>
      <c r="GE273" s="5"/>
      <c r="GF273" s="8"/>
      <c r="GG273" s="5"/>
      <c r="GH273" s="8"/>
      <c r="GI273" s="45"/>
      <c r="GJ273" s="45"/>
      <c r="GK273" s="45"/>
      <c r="GL273" s="5"/>
      <c r="GM273" s="5"/>
    </row>
    <row r="274" spans="1:195" x14ac:dyDescent="0.2">
      <c r="A274" s="8"/>
      <c r="B274" s="2" t="s">
        <v>629</v>
      </c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6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6"/>
      <c r="FU274" s="45"/>
      <c r="FV274" s="45"/>
      <c r="FW274" s="45"/>
      <c r="FX274" s="45"/>
      <c r="FY274" s="119"/>
      <c r="FZ274" s="45"/>
      <c r="GA274" s="45"/>
      <c r="GB274" s="5"/>
      <c r="GC274" s="5"/>
      <c r="GD274" s="5"/>
      <c r="GE274" s="5"/>
      <c r="GF274" s="8"/>
      <c r="GG274" s="5"/>
      <c r="GH274" s="8"/>
      <c r="GI274" s="45"/>
      <c r="GJ274" s="45"/>
      <c r="GK274" s="45"/>
      <c r="GL274" s="5"/>
      <c r="GM274" s="5"/>
    </row>
    <row r="275" spans="1:195" x14ac:dyDescent="0.2">
      <c r="A275" s="3" t="s">
        <v>630</v>
      </c>
      <c r="B275" s="2" t="s">
        <v>631</v>
      </c>
      <c r="C275" s="45">
        <f t="shared" ref="C275:BN275" si="342">ROUND(C268/C100,2)</f>
        <v>7909.31</v>
      </c>
      <c r="D275" s="45">
        <f t="shared" si="342"/>
        <v>7660.79</v>
      </c>
      <c r="E275" s="45">
        <f t="shared" si="342"/>
        <v>8306.27</v>
      </c>
      <c r="F275" s="45">
        <f t="shared" si="342"/>
        <v>7581.13</v>
      </c>
      <c r="G275" s="45">
        <f t="shared" si="342"/>
        <v>8178.2</v>
      </c>
      <c r="H275" s="45">
        <f t="shared" si="342"/>
        <v>8056.28</v>
      </c>
      <c r="I275" s="45">
        <f t="shared" si="342"/>
        <v>8171.75</v>
      </c>
      <c r="J275" s="45">
        <f t="shared" si="342"/>
        <v>7707.79</v>
      </c>
      <c r="K275" s="45">
        <f t="shared" si="342"/>
        <v>10245.969999999999</v>
      </c>
      <c r="L275" s="45">
        <f t="shared" si="342"/>
        <v>8088.35</v>
      </c>
      <c r="M275" s="45">
        <f t="shared" si="342"/>
        <v>9181.39</v>
      </c>
      <c r="N275" s="45">
        <f t="shared" si="342"/>
        <v>7780.94</v>
      </c>
      <c r="O275" s="45">
        <f t="shared" si="342"/>
        <v>7569.54</v>
      </c>
      <c r="P275" s="45">
        <f t="shared" si="342"/>
        <v>14696.14</v>
      </c>
      <c r="Q275" s="45">
        <f t="shared" si="342"/>
        <v>8189.24</v>
      </c>
      <c r="R275" s="45">
        <f t="shared" si="342"/>
        <v>8572.7800000000007</v>
      </c>
      <c r="S275" s="45">
        <f t="shared" si="342"/>
        <v>7935.92</v>
      </c>
      <c r="T275" s="45">
        <f t="shared" si="342"/>
        <v>13516.32</v>
      </c>
      <c r="U275" s="45">
        <f t="shared" si="342"/>
        <v>15640.25</v>
      </c>
      <c r="V275" s="45">
        <f t="shared" si="342"/>
        <v>10621.81</v>
      </c>
      <c r="W275" s="46">
        <f t="shared" si="342"/>
        <v>10728.92</v>
      </c>
      <c r="X275" s="45">
        <f t="shared" si="342"/>
        <v>15750.21</v>
      </c>
      <c r="Y275" s="45">
        <f t="shared" si="342"/>
        <v>8400.99</v>
      </c>
      <c r="Z275" s="45">
        <f t="shared" si="342"/>
        <v>10596.36</v>
      </c>
      <c r="AA275" s="45">
        <f t="shared" si="342"/>
        <v>7724.68</v>
      </c>
      <c r="AB275" s="45">
        <f t="shared" si="342"/>
        <v>7754.71</v>
      </c>
      <c r="AC275" s="45">
        <f t="shared" si="342"/>
        <v>8101.41</v>
      </c>
      <c r="AD275" s="45">
        <f t="shared" si="342"/>
        <v>7803.39</v>
      </c>
      <c r="AE275" s="45">
        <f t="shared" si="342"/>
        <v>14076.37</v>
      </c>
      <c r="AF275" s="45">
        <f t="shared" si="342"/>
        <v>13281.72</v>
      </c>
      <c r="AG275" s="45">
        <f t="shared" si="342"/>
        <v>8323.23</v>
      </c>
      <c r="AH275" s="45">
        <f t="shared" si="342"/>
        <v>7746.42</v>
      </c>
      <c r="AI275" s="45">
        <f t="shared" si="342"/>
        <v>9325.0300000000007</v>
      </c>
      <c r="AJ275" s="45">
        <f t="shared" si="342"/>
        <v>11970.37</v>
      </c>
      <c r="AK275" s="45">
        <f t="shared" si="342"/>
        <v>12379.77</v>
      </c>
      <c r="AL275" s="45">
        <f t="shared" si="342"/>
        <v>11054.99</v>
      </c>
      <c r="AM275" s="45">
        <f t="shared" si="342"/>
        <v>8589.9599999999991</v>
      </c>
      <c r="AN275" s="45">
        <f t="shared" si="342"/>
        <v>9190.7000000000007</v>
      </c>
      <c r="AO275" s="45">
        <f t="shared" si="342"/>
        <v>7501.19</v>
      </c>
      <c r="AP275" s="45">
        <f t="shared" si="342"/>
        <v>8292.25</v>
      </c>
      <c r="AQ275" s="45">
        <f t="shared" si="342"/>
        <v>11003.6</v>
      </c>
      <c r="AR275" s="45">
        <f t="shared" si="342"/>
        <v>7562.06</v>
      </c>
      <c r="AS275" s="45">
        <f t="shared" si="342"/>
        <v>8160.85</v>
      </c>
      <c r="AT275" s="45">
        <f t="shared" si="342"/>
        <v>7716.18</v>
      </c>
      <c r="AU275" s="45">
        <f t="shared" si="342"/>
        <v>10419.469999999999</v>
      </c>
      <c r="AV275" s="45">
        <f t="shared" si="342"/>
        <v>10883.79</v>
      </c>
      <c r="AW275" s="45">
        <f t="shared" si="342"/>
        <v>12913.95</v>
      </c>
      <c r="AX275" s="45">
        <f t="shared" si="342"/>
        <v>16650.61</v>
      </c>
      <c r="AY275" s="45">
        <f t="shared" si="342"/>
        <v>8851.84</v>
      </c>
      <c r="AZ275" s="45">
        <f t="shared" si="342"/>
        <v>7969.32</v>
      </c>
      <c r="BA275" s="45">
        <f t="shared" si="342"/>
        <v>7462.13</v>
      </c>
      <c r="BB275" s="45">
        <f t="shared" si="342"/>
        <v>7462.15</v>
      </c>
      <c r="BC275" s="45">
        <f t="shared" si="342"/>
        <v>7722.39</v>
      </c>
      <c r="BD275" s="45">
        <f t="shared" si="342"/>
        <v>7462.15</v>
      </c>
      <c r="BE275" s="45">
        <f t="shared" si="342"/>
        <v>7956.66</v>
      </c>
      <c r="BF275" s="45">
        <f t="shared" si="342"/>
        <v>7458.58</v>
      </c>
      <c r="BG275" s="45">
        <f t="shared" si="342"/>
        <v>8449.27</v>
      </c>
      <c r="BH275" s="45">
        <f t="shared" si="342"/>
        <v>8600.92</v>
      </c>
      <c r="BI275" s="45">
        <f t="shared" si="342"/>
        <v>12592.87</v>
      </c>
      <c r="BJ275" s="45">
        <f t="shared" si="342"/>
        <v>7462.15</v>
      </c>
      <c r="BK275" s="45">
        <f t="shared" si="342"/>
        <v>7452.72</v>
      </c>
      <c r="BL275" s="45">
        <f t="shared" si="342"/>
        <v>13174.97</v>
      </c>
      <c r="BM275" s="45">
        <f t="shared" si="342"/>
        <v>11023.04</v>
      </c>
      <c r="BN275" s="45">
        <f t="shared" si="342"/>
        <v>7462.15</v>
      </c>
      <c r="BO275" s="45">
        <f t="shared" ref="BO275:DZ275" si="343">ROUND(BO268/BO100,2)</f>
        <v>7633.54</v>
      </c>
      <c r="BP275" s="45">
        <f t="shared" si="343"/>
        <v>12449.68</v>
      </c>
      <c r="BQ275" s="45">
        <f t="shared" si="343"/>
        <v>8113.21</v>
      </c>
      <c r="BR275" s="45">
        <f t="shared" si="343"/>
        <v>7600.08</v>
      </c>
      <c r="BS275" s="45">
        <f t="shared" si="343"/>
        <v>8215.6200000000008</v>
      </c>
      <c r="BT275" s="45">
        <f t="shared" si="343"/>
        <v>10086.11</v>
      </c>
      <c r="BU275" s="45">
        <f t="shared" si="343"/>
        <v>9296.84</v>
      </c>
      <c r="BV275" s="45">
        <f t="shared" si="343"/>
        <v>7910.89</v>
      </c>
      <c r="BW275" s="45">
        <f t="shared" si="343"/>
        <v>7829.6</v>
      </c>
      <c r="BX275" s="45">
        <f t="shared" si="343"/>
        <v>16373.49</v>
      </c>
      <c r="BY275" s="45">
        <f t="shared" si="343"/>
        <v>8573.52</v>
      </c>
      <c r="BZ275" s="45">
        <f t="shared" si="343"/>
        <v>11770.95</v>
      </c>
      <c r="CA275" s="45">
        <f t="shared" si="343"/>
        <v>13169.22</v>
      </c>
      <c r="CB275" s="45">
        <f t="shared" si="343"/>
        <v>7664.02</v>
      </c>
      <c r="CC275" s="45">
        <f t="shared" si="343"/>
        <v>12735.08</v>
      </c>
      <c r="CD275" s="45">
        <f t="shared" si="343"/>
        <v>14727.44</v>
      </c>
      <c r="CE275" s="45">
        <f t="shared" si="343"/>
        <v>12940.95</v>
      </c>
      <c r="CF275" s="45">
        <f t="shared" si="343"/>
        <v>13634.99</v>
      </c>
      <c r="CG275" s="45">
        <f t="shared" si="343"/>
        <v>12836.17</v>
      </c>
      <c r="CH275" s="45">
        <f t="shared" si="343"/>
        <v>14270.49</v>
      </c>
      <c r="CI275" s="45">
        <f t="shared" si="343"/>
        <v>7830.67</v>
      </c>
      <c r="CJ275" s="45">
        <f t="shared" si="343"/>
        <v>8389.19</v>
      </c>
      <c r="CK275" s="45">
        <f t="shared" si="343"/>
        <v>7725.71</v>
      </c>
      <c r="CL275" s="45">
        <f t="shared" si="343"/>
        <v>8082.23</v>
      </c>
      <c r="CM275" s="45">
        <f t="shared" si="343"/>
        <v>8701.61</v>
      </c>
      <c r="CN275" s="45">
        <f t="shared" si="343"/>
        <v>7455.5</v>
      </c>
      <c r="CO275" s="45">
        <f t="shared" si="343"/>
        <v>7460.77</v>
      </c>
      <c r="CP275" s="45">
        <f t="shared" si="343"/>
        <v>8246.48</v>
      </c>
      <c r="CQ275" s="45">
        <f t="shared" si="343"/>
        <v>8001.4</v>
      </c>
      <c r="CR275" s="45">
        <f t="shared" si="343"/>
        <v>12710.15</v>
      </c>
      <c r="CS275" s="45">
        <f t="shared" si="343"/>
        <v>9531.15</v>
      </c>
      <c r="CT275" s="45">
        <f t="shared" si="343"/>
        <v>14438.75</v>
      </c>
      <c r="CU275" s="45">
        <f t="shared" si="343"/>
        <v>7344.45</v>
      </c>
      <c r="CV275" s="45">
        <f t="shared" si="343"/>
        <v>14969.63</v>
      </c>
      <c r="CW275" s="45">
        <f t="shared" si="343"/>
        <v>13427.55</v>
      </c>
      <c r="CX275" s="45">
        <f t="shared" si="343"/>
        <v>8586.2999999999993</v>
      </c>
      <c r="CY275" s="45">
        <f t="shared" si="343"/>
        <v>10121.92</v>
      </c>
      <c r="CZ275" s="45">
        <f t="shared" si="343"/>
        <v>7523.63</v>
      </c>
      <c r="DA275" s="45">
        <f t="shared" si="343"/>
        <v>12569.63</v>
      </c>
      <c r="DB275" s="45">
        <f t="shared" si="343"/>
        <v>10121.129999999999</v>
      </c>
      <c r="DC275" s="45">
        <f t="shared" si="343"/>
        <v>12814.88</v>
      </c>
      <c r="DD275" s="45">
        <f t="shared" si="343"/>
        <v>14219.16</v>
      </c>
      <c r="DE275" s="45">
        <f t="shared" si="343"/>
        <v>8610.2999999999993</v>
      </c>
      <c r="DF275" s="45">
        <f t="shared" si="343"/>
        <v>7461.96</v>
      </c>
      <c r="DG275" s="45">
        <f t="shared" si="343"/>
        <v>15797.25</v>
      </c>
      <c r="DH275" s="45">
        <f t="shared" si="343"/>
        <v>7462.15</v>
      </c>
      <c r="DI275" s="45">
        <f t="shared" si="343"/>
        <v>7534.7</v>
      </c>
      <c r="DJ275" s="45">
        <f t="shared" si="343"/>
        <v>8297.02</v>
      </c>
      <c r="DK275" s="45">
        <f t="shared" si="343"/>
        <v>9525.51</v>
      </c>
      <c r="DL275" s="45">
        <f t="shared" si="343"/>
        <v>7791.44</v>
      </c>
      <c r="DM275" s="45">
        <f t="shared" si="343"/>
        <v>11427.02</v>
      </c>
      <c r="DN275" s="45">
        <f t="shared" si="343"/>
        <v>7973.85</v>
      </c>
      <c r="DO275" s="45">
        <f t="shared" si="343"/>
        <v>7890.92</v>
      </c>
      <c r="DP275" s="45">
        <f t="shared" si="343"/>
        <v>12851.12</v>
      </c>
      <c r="DQ275" s="45">
        <f t="shared" si="343"/>
        <v>8734.81</v>
      </c>
      <c r="DR275" s="45">
        <f t="shared" si="343"/>
        <v>8204.2999999999993</v>
      </c>
      <c r="DS275" s="45">
        <f t="shared" si="343"/>
        <v>8572.56</v>
      </c>
      <c r="DT275" s="45">
        <f t="shared" si="343"/>
        <v>14117.48</v>
      </c>
      <c r="DU275" s="45">
        <f t="shared" si="343"/>
        <v>9030.2800000000007</v>
      </c>
      <c r="DV275" s="45">
        <f t="shared" si="343"/>
        <v>12214.38</v>
      </c>
      <c r="DW275" s="45">
        <f t="shared" si="343"/>
        <v>9775.14</v>
      </c>
      <c r="DX275" s="45">
        <f t="shared" si="343"/>
        <v>14268.26</v>
      </c>
      <c r="DY275" s="45">
        <f t="shared" si="343"/>
        <v>11022.82</v>
      </c>
      <c r="DZ275" s="45">
        <f t="shared" si="343"/>
        <v>8233.2999999999993</v>
      </c>
      <c r="EA275" s="45">
        <f t="shared" ref="EA275:FX275" si="344">ROUND(EA268/EA100,2)</f>
        <v>8983.15</v>
      </c>
      <c r="EB275" s="45">
        <f t="shared" si="344"/>
        <v>8242.7999999999993</v>
      </c>
      <c r="EC275" s="45">
        <f t="shared" si="344"/>
        <v>9917.02</v>
      </c>
      <c r="ED275" s="45">
        <f t="shared" si="344"/>
        <v>10169.620000000001</v>
      </c>
      <c r="EE275" s="45">
        <f t="shared" si="344"/>
        <v>11777.16</v>
      </c>
      <c r="EF275" s="45">
        <f t="shared" si="344"/>
        <v>7823.33</v>
      </c>
      <c r="EG275" s="45">
        <f t="shared" si="344"/>
        <v>10166.959999999999</v>
      </c>
      <c r="EH275" s="45">
        <f t="shared" si="344"/>
        <v>11560.45</v>
      </c>
      <c r="EI275" s="45">
        <f t="shared" si="344"/>
        <v>7774.96</v>
      </c>
      <c r="EJ275" s="45">
        <f t="shared" si="344"/>
        <v>7462.15</v>
      </c>
      <c r="EK275" s="45">
        <f t="shared" si="344"/>
        <v>8142.55</v>
      </c>
      <c r="EL275" s="45">
        <f t="shared" si="344"/>
        <v>8217.2099999999991</v>
      </c>
      <c r="EM275" s="45">
        <f t="shared" si="344"/>
        <v>8559.15</v>
      </c>
      <c r="EN275" s="45">
        <f t="shared" si="344"/>
        <v>7993.31</v>
      </c>
      <c r="EO275" s="45">
        <f t="shared" si="344"/>
        <v>8300.76</v>
      </c>
      <c r="EP275" s="45">
        <f t="shared" si="344"/>
        <v>10244.450000000001</v>
      </c>
      <c r="EQ275" s="45">
        <f t="shared" si="344"/>
        <v>7845.22</v>
      </c>
      <c r="ER275" s="45">
        <f t="shared" si="344"/>
        <v>10180.969999999999</v>
      </c>
      <c r="ES275" s="45">
        <f t="shared" si="344"/>
        <v>14486.27</v>
      </c>
      <c r="ET275" s="45">
        <f t="shared" si="344"/>
        <v>14128.28</v>
      </c>
      <c r="EU275" s="45">
        <f t="shared" si="344"/>
        <v>8995.6299999999992</v>
      </c>
      <c r="EV275" s="45">
        <f t="shared" si="344"/>
        <v>16582.77</v>
      </c>
      <c r="EW275" s="45">
        <f t="shared" si="344"/>
        <v>10647.82</v>
      </c>
      <c r="EX275" s="45">
        <f t="shared" si="344"/>
        <v>12081.26</v>
      </c>
      <c r="EY275" s="45">
        <f t="shared" si="344"/>
        <v>7653.38</v>
      </c>
      <c r="EZ275" s="45">
        <f t="shared" si="344"/>
        <v>14318.73</v>
      </c>
      <c r="FA275" s="45">
        <f t="shared" si="344"/>
        <v>8199.02</v>
      </c>
      <c r="FB275" s="45">
        <f t="shared" si="344"/>
        <v>9792.68</v>
      </c>
      <c r="FC275" s="45">
        <f t="shared" si="344"/>
        <v>7545.65</v>
      </c>
      <c r="FD275" s="45">
        <f t="shared" si="344"/>
        <v>9782.0400000000009</v>
      </c>
      <c r="FE275" s="45">
        <f t="shared" si="344"/>
        <v>14741.23</v>
      </c>
      <c r="FF275" s="45">
        <f t="shared" si="344"/>
        <v>12675.46</v>
      </c>
      <c r="FG275" s="45">
        <f t="shared" si="344"/>
        <v>14763.28</v>
      </c>
      <c r="FH275" s="45">
        <f t="shared" si="344"/>
        <v>14950.35</v>
      </c>
      <c r="FI275" s="45">
        <f t="shared" si="344"/>
        <v>7806.87</v>
      </c>
      <c r="FJ275" s="45">
        <f t="shared" si="344"/>
        <v>7574.96</v>
      </c>
      <c r="FK275" s="45">
        <f t="shared" si="344"/>
        <v>7665.49</v>
      </c>
      <c r="FL275" s="45">
        <f t="shared" si="344"/>
        <v>7462.15</v>
      </c>
      <c r="FM275" s="45">
        <f t="shared" si="344"/>
        <v>7462.15</v>
      </c>
      <c r="FN275" s="45">
        <f t="shared" si="344"/>
        <v>7745.46</v>
      </c>
      <c r="FO275" s="45">
        <f t="shared" si="344"/>
        <v>7949.02</v>
      </c>
      <c r="FP275" s="45">
        <f t="shared" si="344"/>
        <v>8005.85</v>
      </c>
      <c r="FQ275" s="45">
        <f t="shared" si="344"/>
        <v>8338.41</v>
      </c>
      <c r="FR275" s="45">
        <f t="shared" si="344"/>
        <v>13776.7</v>
      </c>
      <c r="FS275" s="45">
        <f t="shared" si="344"/>
        <v>12712.34</v>
      </c>
      <c r="FT275" s="46">
        <f t="shared" si="344"/>
        <v>15726.03</v>
      </c>
      <c r="FU275" s="45">
        <f t="shared" si="344"/>
        <v>8773.41</v>
      </c>
      <c r="FV275" s="45">
        <f t="shared" si="344"/>
        <v>8397.24</v>
      </c>
      <c r="FW275" s="45">
        <f t="shared" si="344"/>
        <v>13912.29</v>
      </c>
      <c r="FX275" s="45">
        <f t="shared" si="344"/>
        <v>16104.95</v>
      </c>
      <c r="FY275" s="45"/>
      <c r="FZ275" s="45">
        <f>ROUND(FZ268/FZ100,2)</f>
        <v>7861.06</v>
      </c>
      <c r="GA275" s="45"/>
      <c r="GB275" s="45">
        <v>6531235817.1500006</v>
      </c>
      <c r="GC275" s="8"/>
      <c r="GD275" s="45"/>
      <c r="GE275" s="5"/>
      <c r="GF275" s="8"/>
      <c r="GG275" s="5"/>
      <c r="GH275" s="8"/>
      <c r="GI275" s="45"/>
      <c r="GJ275" s="5"/>
      <c r="GK275" s="5"/>
      <c r="GL275" s="5"/>
      <c r="GM275" s="5"/>
    </row>
    <row r="276" spans="1:195" x14ac:dyDescent="0.2">
      <c r="A276" s="8"/>
      <c r="B276" s="2" t="s">
        <v>632</v>
      </c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6">
        <f>(W268-W165)/W95</f>
        <v>15165.065316901413</v>
      </c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>
        <f>(AM268-AM165)/(AM95)</f>
        <v>8589.9605615826422</v>
      </c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13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6"/>
      <c r="FU276" s="45"/>
      <c r="FV276" s="45"/>
      <c r="FW276" s="45"/>
      <c r="FX276" s="45"/>
      <c r="FY276" s="45"/>
      <c r="FZ276" s="45"/>
      <c r="GA276" s="45"/>
      <c r="GB276" s="45">
        <v>1807968947.6599991</v>
      </c>
      <c r="GC276" s="8"/>
      <c r="GD276" s="45"/>
      <c r="GE276" s="8"/>
      <c r="GF276" s="8"/>
      <c r="GG276" s="5"/>
      <c r="GH276" s="5"/>
      <c r="GI276" s="45"/>
      <c r="GJ276" s="45"/>
      <c r="GK276" s="45"/>
      <c r="GL276" s="45"/>
      <c r="GM276" s="45"/>
    </row>
    <row r="277" spans="1:195" x14ac:dyDescent="0.2">
      <c r="A277" s="3"/>
      <c r="B277" s="2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  <c r="FP277" s="45"/>
      <c r="FQ277" s="45"/>
      <c r="FR277" s="45"/>
      <c r="FS277" s="45"/>
      <c r="FT277" s="46"/>
      <c r="FU277" s="45"/>
      <c r="FV277" s="45"/>
      <c r="FW277" s="45"/>
      <c r="FX277" s="45"/>
      <c r="FY277" s="45"/>
      <c r="FZ277" s="45"/>
      <c r="GA277" s="45"/>
      <c r="GB277" s="45">
        <v>130864542.09</v>
      </c>
      <c r="GC277" s="8"/>
      <c r="GD277" s="45"/>
      <c r="GE277" s="5"/>
      <c r="GF277" s="5"/>
      <c r="GG277" s="5"/>
      <c r="GH277" s="45"/>
      <c r="GI277" s="45"/>
      <c r="GJ277" s="45"/>
      <c r="GK277" s="45"/>
      <c r="GL277" s="45"/>
      <c r="GM277" s="45"/>
    </row>
    <row r="278" spans="1:195" ht="15.75" x14ac:dyDescent="0.25">
      <c r="A278" s="3" t="s">
        <v>633</v>
      </c>
      <c r="B278" s="43" t="s">
        <v>634</v>
      </c>
      <c r="C278" s="45">
        <f t="shared" ref="C278:BN278" si="345">IF(((C271*-1)&gt;(C268*$GE$269)),-C271,(C268*$GE$269))</f>
        <v>-10056500.615665555</v>
      </c>
      <c r="D278" s="45">
        <f t="shared" si="345"/>
        <v>-50023681.01871895</v>
      </c>
      <c r="E278" s="45">
        <f t="shared" si="345"/>
        <v>-9910019.4400711954</v>
      </c>
      <c r="F278" s="45">
        <f t="shared" si="345"/>
        <v>-19438032.547397725</v>
      </c>
      <c r="G278" s="45">
        <f t="shared" si="345"/>
        <v>-1266820.6167956814</v>
      </c>
      <c r="H278" s="45">
        <f t="shared" si="345"/>
        <v>-1232777.2049386315</v>
      </c>
      <c r="I278" s="45">
        <f t="shared" si="345"/>
        <v>-12933686.743899317</v>
      </c>
      <c r="J278" s="45">
        <f t="shared" si="345"/>
        <v>-2474436.6585006551</v>
      </c>
      <c r="K278" s="45">
        <f t="shared" si="345"/>
        <v>-487433.63090685965</v>
      </c>
      <c r="L278" s="45">
        <f t="shared" si="345"/>
        <v>-3426929.5202580993</v>
      </c>
      <c r="M278" s="45">
        <f t="shared" si="345"/>
        <v>-2079735.1636347934</v>
      </c>
      <c r="N278" s="45">
        <f t="shared" si="345"/>
        <v>-61431082.446915105</v>
      </c>
      <c r="O278" s="45">
        <f t="shared" si="345"/>
        <v>-17343058.455027547</v>
      </c>
      <c r="P278" s="45">
        <f t="shared" si="345"/>
        <v>-360109.42277785816</v>
      </c>
      <c r="Q278" s="45">
        <f t="shared" si="345"/>
        <v>-48211354.498504512</v>
      </c>
      <c r="R278" s="45">
        <f t="shared" si="345"/>
        <v>-765169.40851649793</v>
      </c>
      <c r="S278" s="45">
        <f t="shared" si="345"/>
        <v>-1727371.3428581634</v>
      </c>
      <c r="T278" s="45">
        <f t="shared" si="345"/>
        <v>-295140.548898404</v>
      </c>
      <c r="U278" s="45">
        <f t="shared" si="345"/>
        <v>-136510.95614868184</v>
      </c>
      <c r="V278" s="45">
        <f t="shared" si="345"/>
        <v>-437665.32186133548</v>
      </c>
      <c r="W278" s="45">
        <f t="shared" si="345"/>
        <v>-211443.37380336717</v>
      </c>
      <c r="X278" s="45">
        <f t="shared" si="345"/>
        <v>-121440.51060250332</v>
      </c>
      <c r="Y278" s="45">
        <f t="shared" si="345"/>
        <v>-652025.9559397829</v>
      </c>
      <c r="Z278" s="45">
        <f t="shared" si="345"/>
        <v>-424361.48941090266</v>
      </c>
      <c r="AA278" s="45">
        <f t="shared" si="345"/>
        <v>-33367882.174692068</v>
      </c>
      <c r="AB278" s="45">
        <f t="shared" si="345"/>
        <v>-34630569.653989464</v>
      </c>
      <c r="AC278" s="45">
        <f t="shared" si="345"/>
        <v>-1140114.2312491152</v>
      </c>
      <c r="AD278" s="45">
        <f t="shared" si="345"/>
        <v>-1324763.3035799905</v>
      </c>
      <c r="AE278" s="45">
        <f t="shared" si="345"/>
        <v>-240078.43010397675</v>
      </c>
      <c r="AF278" s="45">
        <f t="shared" si="345"/>
        <v>-347980.46514787752</v>
      </c>
      <c r="AG278" s="45">
        <f t="shared" si="345"/>
        <v>-2700.3399999994435</v>
      </c>
      <c r="AH278" s="45">
        <f t="shared" si="345"/>
        <v>-1221796.4765043261</v>
      </c>
      <c r="AI278" s="45">
        <f t="shared" si="345"/>
        <v>-536228.40390777285</v>
      </c>
      <c r="AJ278" s="45">
        <f t="shared" si="345"/>
        <v>-422163.7859133957</v>
      </c>
      <c r="AK278" s="45">
        <f t="shared" si="345"/>
        <v>-404911.98601687647</v>
      </c>
      <c r="AL278" s="45">
        <f t="shared" si="345"/>
        <v>-452786.72240372363</v>
      </c>
      <c r="AM278" s="45">
        <f t="shared" si="345"/>
        <v>-622714.13562087773</v>
      </c>
      <c r="AN278" s="45">
        <f t="shared" si="345"/>
        <v>-576266.19772699371</v>
      </c>
      <c r="AO278" s="45">
        <f t="shared" si="345"/>
        <v>-5735139.2088734536</v>
      </c>
      <c r="AP278" s="45">
        <f t="shared" si="345"/>
        <v>-102971341.78887227</v>
      </c>
      <c r="AQ278" s="45">
        <f t="shared" si="345"/>
        <v>-454924.05958214268</v>
      </c>
      <c r="AR278" s="45">
        <f t="shared" si="345"/>
        <v>-73011662.834844396</v>
      </c>
      <c r="AS278" s="45">
        <f t="shared" si="345"/>
        <v>-8130219.0284625785</v>
      </c>
      <c r="AT278" s="45">
        <f t="shared" si="345"/>
        <v>-2965699.9344886774</v>
      </c>
      <c r="AU278" s="45">
        <f t="shared" si="345"/>
        <v>-545979.2992820621</v>
      </c>
      <c r="AV278" s="45">
        <f t="shared" si="345"/>
        <v>-499986.30316319159</v>
      </c>
      <c r="AW278" s="45">
        <f t="shared" si="345"/>
        <v>-399083.77103762364</v>
      </c>
      <c r="AX278" s="45">
        <f t="shared" si="345"/>
        <v>-128383.00893923377</v>
      </c>
      <c r="AY278" s="45">
        <f t="shared" si="345"/>
        <v>-751446.50156269292</v>
      </c>
      <c r="AZ278" s="45">
        <f t="shared" si="345"/>
        <v>-13335034.458541647</v>
      </c>
      <c r="BA278" s="45">
        <f t="shared" si="345"/>
        <v>-10007712.265433736</v>
      </c>
      <c r="BB278" s="45">
        <f t="shared" si="345"/>
        <v>-8709947.1727517992</v>
      </c>
      <c r="BC278" s="45">
        <f t="shared" si="345"/>
        <v>-36106981.151436657</v>
      </c>
      <c r="BD278" s="45">
        <f t="shared" si="345"/>
        <v>-5570311.0379088568</v>
      </c>
      <c r="BE278" s="45">
        <f t="shared" si="345"/>
        <v>-1745136.6481556094</v>
      </c>
      <c r="BF278" s="45">
        <f t="shared" si="345"/>
        <v>-26715563.08610319</v>
      </c>
      <c r="BG278" s="45">
        <f t="shared" si="345"/>
        <v>-1210436.4577250846</v>
      </c>
      <c r="BH278" s="45">
        <f t="shared" si="345"/>
        <v>-836782.73957336205</v>
      </c>
      <c r="BI278" s="45">
        <f t="shared" si="345"/>
        <v>-439651.46258321719</v>
      </c>
      <c r="BJ278" s="45">
        <f t="shared" si="345"/>
        <v>-6762001.1073454367</v>
      </c>
      <c r="BK278" s="45">
        <f t="shared" si="345"/>
        <v>-21007865.745722048</v>
      </c>
      <c r="BL278" s="45">
        <f t="shared" si="345"/>
        <v>-366110.1611996236</v>
      </c>
      <c r="BM278" s="45">
        <f t="shared" si="345"/>
        <v>-485305.1360232766</v>
      </c>
      <c r="BN278" s="45">
        <f t="shared" si="345"/>
        <v>-4268956.9465768756</v>
      </c>
      <c r="BO278" s="45">
        <f t="shared" ref="BO278:DZ278" si="346">IF(((BO271*-1)&gt;(BO268*$GE$269)),-BO271,(BO268*$GE$269))</f>
        <v>-1836594.8429818659</v>
      </c>
      <c r="BP278" s="45">
        <f t="shared" si="346"/>
        <v>-395103.51086461684</v>
      </c>
      <c r="BQ278" s="45">
        <f t="shared" si="346"/>
        <v>-7011547.3791536596</v>
      </c>
      <c r="BR278" s="45">
        <f t="shared" si="346"/>
        <v>-5428791.8469844302</v>
      </c>
      <c r="BS278" s="45">
        <f t="shared" si="346"/>
        <v>-1335708.6042358582</v>
      </c>
      <c r="BT278" s="45">
        <f t="shared" si="346"/>
        <v>-580149.61518711236</v>
      </c>
      <c r="BU278" s="45">
        <f t="shared" si="346"/>
        <v>-632525.82755496993</v>
      </c>
      <c r="BV278" s="45">
        <f t="shared" si="346"/>
        <v>-1503800.0137777356</v>
      </c>
      <c r="BW278" s="45">
        <f t="shared" si="346"/>
        <v>-2190564.1170096793</v>
      </c>
      <c r="BX278" s="45">
        <f t="shared" si="346"/>
        <v>-192904.26747247917</v>
      </c>
      <c r="BY278" s="45">
        <f t="shared" si="346"/>
        <v>-696088.80739712832</v>
      </c>
      <c r="BZ278" s="45">
        <f t="shared" si="346"/>
        <v>-384998.82654575829</v>
      </c>
      <c r="CA278" s="45">
        <f t="shared" si="346"/>
        <v>-391335.45343102282</v>
      </c>
      <c r="CB278" s="45">
        <f t="shared" si="346"/>
        <v>-95610711.357900798</v>
      </c>
      <c r="CC278" s="45">
        <f t="shared" si="346"/>
        <v>-327374.3713927418</v>
      </c>
      <c r="CD278" s="45">
        <f t="shared" si="346"/>
        <v>-167606.48353582266</v>
      </c>
      <c r="CE278" s="45">
        <f t="shared" si="346"/>
        <v>-328276.21453026863</v>
      </c>
      <c r="CF278" s="45">
        <f t="shared" si="346"/>
        <v>-244114.92844412234</v>
      </c>
      <c r="CG278" s="45">
        <f t="shared" si="346"/>
        <v>-326211.98897383595</v>
      </c>
      <c r="CH278" s="45">
        <f t="shared" si="346"/>
        <v>-275298.31591990648</v>
      </c>
      <c r="CI278" s="45">
        <f t="shared" si="346"/>
        <v>-881755.73056624958</v>
      </c>
      <c r="CJ278" s="45">
        <f t="shared" si="346"/>
        <v>-1363928.2793180856</v>
      </c>
      <c r="CK278" s="45">
        <f t="shared" si="346"/>
        <v>-5712725.8928505788</v>
      </c>
      <c r="CL278" s="45">
        <f t="shared" si="346"/>
        <v>-1639318.8687636461</v>
      </c>
      <c r="CM278" s="45">
        <f t="shared" si="346"/>
        <v>-1004112.737163889</v>
      </c>
      <c r="CN278" s="45">
        <f t="shared" si="346"/>
        <v>-32252278.181774512</v>
      </c>
      <c r="CO278" s="45">
        <f t="shared" si="346"/>
        <v>-17390668.251032658</v>
      </c>
      <c r="CP278" s="45">
        <f t="shared" si="346"/>
        <v>-1384345.2383297016</v>
      </c>
      <c r="CQ278" s="45">
        <f t="shared" si="346"/>
        <v>-1582698.3949686254</v>
      </c>
      <c r="CR278" s="45">
        <f t="shared" si="346"/>
        <v>-369069.57272811286</v>
      </c>
      <c r="CS278" s="45">
        <f t="shared" si="346"/>
        <v>-528386.51588504738</v>
      </c>
      <c r="CT278" s="45">
        <f t="shared" si="346"/>
        <v>-211524.42868672431</v>
      </c>
      <c r="CU278" s="45">
        <f t="shared" si="346"/>
        <v>-528119.25775494147</v>
      </c>
      <c r="CV278" s="45">
        <f t="shared" si="346"/>
        <v>-118192.03128644991</v>
      </c>
      <c r="CW278" s="45">
        <f t="shared" si="346"/>
        <v>-331094.83710969327</v>
      </c>
      <c r="CX278" s="45">
        <f t="shared" si="346"/>
        <v>-612650.31800160918</v>
      </c>
      <c r="CY278" s="45">
        <f t="shared" si="346"/>
        <v>-165765.65622987851</v>
      </c>
      <c r="CZ278" s="45">
        <f t="shared" si="346"/>
        <v>-2583082.0461804504</v>
      </c>
      <c r="DA278" s="45">
        <f t="shared" si="346"/>
        <v>-368672.02105505555</v>
      </c>
      <c r="DB278" s="45">
        <f t="shared" si="346"/>
        <v>-490390.93903629831</v>
      </c>
      <c r="DC278" s="45">
        <f t="shared" si="346"/>
        <v>-359858.43977501063</v>
      </c>
      <c r="DD278" s="45">
        <f t="shared" si="346"/>
        <v>-290534.06796757347</v>
      </c>
      <c r="DE278" s="45">
        <f t="shared" si="346"/>
        <v>-597101.95983565319</v>
      </c>
      <c r="DF278" s="45">
        <f t="shared" si="346"/>
        <v>-24868592.175604567</v>
      </c>
      <c r="DG278" s="45">
        <f t="shared" si="346"/>
        <v>-207796.28032016123</v>
      </c>
      <c r="DH278" s="45">
        <f t="shared" si="346"/>
        <v>-2495230.5361359906</v>
      </c>
      <c r="DI278" s="45">
        <f t="shared" si="346"/>
        <v>-3178410.9115521689</v>
      </c>
      <c r="DJ278" s="45">
        <f t="shared" si="346"/>
        <v>-910981.50582633715</v>
      </c>
      <c r="DK278" s="45">
        <f t="shared" si="346"/>
        <v>-563768.19534100115</v>
      </c>
      <c r="DL278" s="45">
        <f t="shared" si="346"/>
        <v>-7144862.3931580298</v>
      </c>
      <c r="DM278" s="45">
        <f t="shared" si="346"/>
        <v>-507143.62577774096</v>
      </c>
      <c r="DN278" s="45">
        <f t="shared" si="346"/>
        <v>-1817273.1380430607</v>
      </c>
      <c r="DO278" s="45">
        <f t="shared" si="346"/>
        <v>-3627166.9199631368</v>
      </c>
      <c r="DP278" s="45">
        <f t="shared" si="346"/>
        <v>-394367.63578150561</v>
      </c>
      <c r="DQ278" s="45">
        <f t="shared" si="346"/>
        <v>-675375.252156478</v>
      </c>
      <c r="DR278" s="45">
        <f t="shared" si="346"/>
        <v>-1663319.2795584542</v>
      </c>
      <c r="DS278" s="45">
        <f t="shared" si="346"/>
        <v>-1067613.5156100751</v>
      </c>
      <c r="DT278" s="45">
        <f t="shared" si="346"/>
        <v>-329384.68732497294</v>
      </c>
      <c r="DU278" s="45">
        <f t="shared" si="346"/>
        <v>-569967.96404272888</v>
      </c>
      <c r="DV278" s="45">
        <f t="shared" si="346"/>
        <v>-400820.78079643758</v>
      </c>
      <c r="DW278" s="45">
        <f t="shared" si="346"/>
        <v>-526235.53282818326</v>
      </c>
      <c r="DX278" s="45">
        <f t="shared" si="346"/>
        <v>-415853.30656061106</v>
      </c>
      <c r="DY278" s="45">
        <f t="shared" si="346"/>
        <v>-551927.92923071922</v>
      </c>
      <c r="DZ278" s="45">
        <f t="shared" si="346"/>
        <v>-1312810.0445381568</v>
      </c>
      <c r="EA278" s="45">
        <f t="shared" ref="EA278:FX278" si="347">IF(((EA271*-1)&gt;(EA268*$GE$269)),-EA271,(EA268*$GE$269))</f>
        <v>-733918.81250638561</v>
      </c>
      <c r="EB278" s="45">
        <f t="shared" si="347"/>
        <v>-738767.63615789311</v>
      </c>
      <c r="EC278" s="45">
        <f t="shared" si="347"/>
        <v>-449151.05420172453</v>
      </c>
      <c r="ED278" s="45">
        <f t="shared" si="347"/>
        <v>-2582103.2100020149</v>
      </c>
      <c r="EE278" s="45">
        <f t="shared" si="347"/>
        <v>-389197.62278655078</v>
      </c>
      <c r="EF278" s="45">
        <f t="shared" si="347"/>
        <v>-1889858.2857237579</v>
      </c>
      <c r="EG278" s="45">
        <f t="shared" si="347"/>
        <v>-430839.09029500181</v>
      </c>
      <c r="EH278" s="45">
        <f t="shared" si="347"/>
        <v>-387919.02294385352</v>
      </c>
      <c r="EI278" s="45">
        <f t="shared" si="347"/>
        <v>-20454654.982093062</v>
      </c>
      <c r="EJ278" s="45">
        <f t="shared" si="347"/>
        <v>-10149273.106435113</v>
      </c>
      <c r="EK278" s="45">
        <f t="shared" si="347"/>
        <v>-591280.09999999963</v>
      </c>
      <c r="EL278" s="45">
        <f t="shared" si="347"/>
        <v>-614953.37650141737</v>
      </c>
      <c r="EM278" s="45">
        <f t="shared" si="347"/>
        <v>-694130.23446471023</v>
      </c>
      <c r="EN278" s="45">
        <f t="shared" si="347"/>
        <v>-1348871.5860539698</v>
      </c>
      <c r="EO278" s="45">
        <f t="shared" si="347"/>
        <v>-590356.40996897419</v>
      </c>
      <c r="EP278" s="45">
        <f t="shared" si="347"/>
        <v>-588783.32963294454</v>
      </c>
      <c r="EQ278" s="45">
        <f t="shared" si="347"/>
        <v>-2834433.5417188979</v>
      </c>
      <c r="ER278" s="45">
        <f t="shared" si="347"/>
        <v>-592513.78957954934</v>
      </c>
      <c r="ES278" s="45">
        <f t="shared" si="347"/>
        <v>-276780.34868500702</v>
      </c>
      <c r="ET278" s="45">
        <f t="shared" si="347"/>
        <v>-421795.58313383668</v>
      </c>
      <c r="EU278" s="45">
        <f t="shared" si="347"/>
        <v>-866722.58642742841</v>
      </c>
      <c r="EV278" s="45">
        <f t="shared" si="347"/>
        <v>-168263.67699887507</v>
      </c>
      <c r="EW278" s="45">
        <f t="shared" si="347"/>
        <v>-1319331.5453959899</v>
      </c>
      <c r="EX278" s="45">
        <f t="shared" si="347"/>
        <v>-476562.83437249641</v>
      </c>
      <c r="EY278" s="45">
        <f t="shared" si="347"/>
        <v>-1074466.2046672532</v>
      </c>
      <c r="EZ278" s="45">
        <f t="shared" si="347"/>
        <v>-267838.32435970899</v>
      </c>
      <c r="FA278" s="45">
        <f t="shared" si="347"/>
        <v>-3855019.4602835225</v>
      </c>
      <c r="FB278" s="45">
        <f t="shared" si="347"/>
        <v>-67532.969999999768</v>
      </c>
      <c r="FC278" s="45">
        <f t="shared" si="347"/>
        <v>-2954381.8911655638</v>
      </c>
      <c r="FD278" s="45">
        <f t="shared" si="347"/>
        <v>-529020.45630243665</v>
      </c>
      <c r="FE278" s="45">
        <f t="shared" si="347"/>
        <v>-249144.66291896085</v>
      </c>
      <c r="FF278" s="45">
        <f t="shared" si="347"/>
        <v>-376858.34529856569</v>
      </c>
      <c r="FG278" s="45">
        <f t="shared" si="347"/>
        <v>-265909.02784296242</v>
      </c>
      <c r="FH278" s="45">
        <f t="shared" si="347"/>
        <v>-204955.90822445363</v>
      </c>
      <c r="FI278" s="45">
        <f t="shared" si="347"/>
        <v>-2168674.8727295892</v>
      </c>
      <c r="FJ278" s="45">
        <f t="shared" si="347"/>
        <v>-2129482.4510264625</v>
      </c>
      <c r="FK278" s="45">
        <f t="shared" si="347"/>
        <v>-2564997.6533965268</v>
      </c>
      <c r="FL278" s="45">
        <f t="shared" si="347"/>
        <v>-5257429.106022004</v>
      </c>
      <c r="FM278" s="45">
        <f t="shared" si="347"/>
        <v>-3823166.3591856738</v>
      </c>
      <c r="FN278" s="45">
        <f t="shared" si="347"/>
        <v>-23725713.034784857</v>
      </c>
      <c r="FO278" s="45">
        <f t="shared" si="347"/>
        <v>-359102.63999999914</v>
      </c>
      <c r="FP278" s="45">
        <f t="shared" si="347"/>
        <v>-2773578.7159118885</v>
      </c>
      <c r="FQ278" s="45">
        <f t="shared" si="347"/>
        <v>-1025722.7320887868</v>
      </c>
      <c r="FR278" s="45">
        <f t="shared" si="347"/>
        <v>-323982.99664441019</v>
      </c>
      <c r="FS278" s="45">
        <f t="shared" si="347"/>
        <v>-361880.03449071414</v>
      </c>
      <c r="FT278" s="46">
        <f t="shared" si="347"/>
        <v>-140831.73000000007</v>
      </c>
      <c r="FU278" s="45">
        <f t="shared" si="347"/>
        <v>-1044732.9797599571</v>
      </c>
      <c r="FV278" s="45">
        <f t="shared" si="347"/>
        <v>-874719.95018261904</v>
      </c>
      <c r="FW278" s="45">
        <f t="shared" si="347"/>
        <v>-333393.32950643037</v>
      </c>
      <c r="FX278" s="45">
        <f t="shared" si="347"/>
        <v>-182041.58228636099</v>
      </c>
      <c r="FY278" s="45"/>
      <c r="FZ278" s="133">
        <f>SUM(C278:FX278)</f>
        <v>-1004279325.7500012</v>
      </c>
      <c r="GA278" s="45"/>
      <c r="GB278" s="45">
        <v>4592402327.3999996</v>
      </c>
      <c r="GC278" s="8"/>
      <c r="GD278" s="45"/>
      <c r="GE278" s="5"/>
      <c r="GF278" s="8"/>
      <c r="GG278" s="5"/>
      <c r="GH278" s="45"/>
      <c r="GI278" s="45"/>
      <c r="GJ278" s="45"/>
      <c r="GK278" s="45"/>
      <c r="GL278" s="45"/>
      <c r="GM278" s="45"/>
    </row>
    <row r="279" spans="1:195" ht="15.75" x14ac:dyDescent="0.25">
      <c r="A279" s="3"/>
      <c r="B279" s="43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6"/>
      <c r="FU279" s="45"/>
      <c r="FV279" s="45"/>
      <c r="FW279" s="45"/>
      <c r="FX279" s="45"/>
      <c r="FY279" s="45"/>
      <c r="FZ279" s="133"/>
      <c r="GA279" s="123">
        <f>GE269</f>
        <v>-0.15420814154168322</v>
      </c>
      <c r="GB279" s="45"/>
      <c r="GC279" s="95"/>
      <c r="GD279" s="45"/>
      <c r="GE279" s="5"/>
      <c r="GF279" s="8"/>
      <c r="GG279" s="5"/>
      <c r="GH279" s="45"/>
      <c r="GI279" s="45"/>
      <c r="GJ279" s="45"/>
      <c r="GK279" s="45"/>
      <c r="GL279" s="45"/>
      <c r="GM279" s="45"/>
    </row>
    <row r="280" spans="1:195" ht="15.75" x14ac:dyDescent="0.25">
      <c r="A280" s="3"/>
      <c r="B280" s="43" t="s">
        <v>635</v>
      </c>
      <c r="C280" s="45"/>
      <c r="D280" s="8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  <c r="FP280" s="45"/>
      <c r="FQ280" s="45"/>
      <c r="FR280" s="45"/>
      <c r="FS280" s="45"/>
      <c r="FT280" s="46"/>
      <c r="FU280" s="45"/>
      <c r="FV280" s="45"/>
      <c r="FW280" s="45"/>
      <c r="FX280" s="45"/>
      <c r="FY280" s="45"/>
      <c r="FZ280" s="45"/>
      <c r="GA280" s="45"/>
      <c r="GB280" s="45"/>
      <c r="GC280" s="8"/>
      <c r="GD280" s="45"/>
      <c r="GE280" s="5"/>
      <c r="GF280" s="8"/>
      <c r="GG280" s="5"/>
      <c r="GH280" s="45"/>
      <c r="GI280" s="45"/>
      <c r="GJ280" s="45"/>
      <c r="GK280" s="45"/>
      <c r="GL280" s="45"/>
      <c r="GM280" s="45"/>
    </row>
    <row r="281" spans="1:195" x14ac:dyDescent="0.2">
      <c r="A281" s="3" t="s">
        <v>636</v>
      </c>
      <c r="B281" s="2" t="s">
        <v>637</v>
      </c>
      <c r="C281" s="8">
        <f t="shared" ref="C281:BN281" si="348">C268+C278</f>
        <v>55157310.504334442</v>
      </c>
      <c r="D281" s="8">
        <f t="shared" si="348"/>
        <v>274366980.32128108</v>
      </c>
      <c r="E281" s="8">
        <f t="shared" si="348"/>
        <v>54353899.059928805</v>
      </c>
      <c r="F281" s="8">
        <f t="shared" si="348"/>
        <v>106612591.97260228</v>
      </c>
      <c r="G281" s="8">
        <f t="shared" si="348"/>
        <v>6948184.1432043184</v>
      </c>
      <c r="H281" s="8">
        <f t="shared" si="348"/>
        <v>6761464.815061368</v>
      </c>
      <c r="I281" s="8">
        <f t="shared" si="348"/>
        <v>70937933.876100689</v>
      </c>
      <c r="J281" s="8">
        <f t="shared" si="348"/>
        <v>13571646.471499344</v>
      </c>
      <c r="K281" s="8">
        <f t="shared" si="348"/>
        <v>2673447.6690931404</v>
      </c>
      <c r="L281" s="8">
        <f t="shared" si="348"/>
        <v>18795823.999741904</v>
      </c>
      <c r="M281" s="8">
        <f t="shared" si="348"/>
        <v>11406810.636365207</v>
      </c>
      <c r="N281" s="8">
        <f t="shared" si="348"/>
        <v>336933633.14308494</v>
      </c>
      <c r="O281" s="8">
        <f t="shared" si="348"/>
        <v>95122199.744972438</v>
      </c>
      <c r="P281" s="8">
        <f t="shared" si="348"/>
        <v>1975107.2472221418</v>
      </c>
      <c r="Q281" s="8">
        <f t="shared" si="348"/>
        <v>264426837.08149546</v>
      </c>
      <c r="R281" s="8">
        <f t="shared" si="348"/>
        <v>4196756.7314835023</v>
      </c>
      <c r="S281" s="8">
        <f t="shared" si="348"/>
        <v>9474186.0171418358</v>
      </c>
      <c r="T281" s="8">
        <f t="shared" si="348"/>
        <v>1618769.741101596</v>
      </c>
      <c r="U281" s="8">
        <f t="shared" si="348"/>
        <v>748727.36385131814</v>
      </c>
      <c r="V281" s="8">
        <f t="shared" si="348"/>
        <v>2400481.3381386646</v>
      </c>
      <c r="W281" s="8">
        <f t="shared" si="348"/>
        <v>1159712.3361966331</v>
      </c>
      <c r="X281" s="8">
        <f t="shared" si="348"/>
        <v>666069.85939749668</v>
      </c>
      <c r="Y281" s="8">
        <f t="shared" si="348"/>
        <v>3576194.094060217</v>
      </c>
      <c r="Z281" s="8">
        <f t="shared" si="348"/>
        <v>2327513.2505890969</v>
      </c>
      <c r="AA281" s="8">
        <f t="shared" si="348"/>
        <v>183014222.17530793</v>
      </c>
      <c r="AB281" s="8">
        <f t="shared" si="348"/>
        <v>189939737.12601054</v>
      </c>
      <c r="AC281" s="8">
        <f t="shared" si="348"/>
        <v>6253232.3187508844</v>
      </c>
      <c r="AD281" s="8">
        <f t="shared" si="348"/>
        <v>7265984.8264200101</v>
      </c>
      <c r="AE281" s="8">
        <f t="shared" si="348"/>
        <v>1316768.2298960232</v>
      </c>
      <c r="AF281" s="8">
        <f t="shared" si="348"/>
        <v>1908583.0448521227</v>
      </c>
      <c r="AG281" s="8">
        <f t="shared" si="348"/>
        <v>7310922.46</v>
      </c>
      <c r="AH281" s="8">
        <f t="shared" si="348"/>
        <v>6701238.3534956742</v>
      </c>
      <c r="AI281" s="8">
        <f t="shared" si="348"/>
        <v>2941074.4060922274</v>
      </c>
      <c r="AJ281" s="8">
        <f t="shared" si="348"/>
        <v>2315459.414086604</v>
      </c>
      <c r="AK281" s="8">
        <f t="shared" si="348"/>
        <v>2220837.7439831235</v>
      </c>
      <c r="AL281" s="8">
        <f t="shared" si="348"/>
        <v>2483418.3175962763</v>
      </c>
      <c r="AM281" s="8">
        <f t="shared" si="348"/>
        <v>3415426.3243791224</v>
      </c>
      <c r="AN281" s="8">
        <f t="shared" si="348"/>
        <v>3160671.372273006</v>
      </c>
      <c r="AO281" s="8">
        <f t="shared" si="348"/>
        <v>31455758.441126544</v>
      </c>
      <c r="AP281" s="8">
        <f t="shared" si="348"/>
        <v>564771234.96112776</v>
      </c>
      <c r="AQ281" s="8">
        <f t="shared" si="348"/>
        <v>2495141.0604178575</v>
      </c>
      <c r="AR281" s="8">
        <f t="shared" si="348"/>
        <v>400450127.86515558</v>
      </c>
      <c r="AS281" s="8">
        <f t="shared" si="348"/>
        <v>44592153.131537415</v>
      </c>
      <c r="AT281" s="8">
        <f t="shared" si="348"/>
        <v>16266098.755511321</v>
      </c>
      <c r="AU281" s="8">
        <f t="shared" si="348"/>
        <v>2994555.5507179378</v>
      </c>
      <c r="AV281" s="8">
        <f t="shared" si="348"/>
        <v>2742295.8368368084</v>
      </c>
      <c r="AW281" s="8">
        <f t="shared" si="348"/>
        <v>2188871.4889623765</v>
      </c>
      <c r="AX281" s="8">
        <f t="shared" si="348"/>
        <v>704147.67106076621</v>
      </c>
      <c r="AY281" s="8">
        <f t="shared" si="348"/>
        <v>4121490.1284373077</v>
      </c>
      <c r="AZ281" s="8">
        <f t="shared" si="348"/>
        <v>73139222.511458352</v>
      </c>
      <c r="BA281" s="8">
        <f t="shared" si="348"/>
        <v>54889718.994566254</v>
      </c>
      <c r="BB281" s="8">
        <f t="shared" si="348"/>
        <v>47771812.387248203</v>
      </c>
      <c r="BC281" s="8">
        <f t="shared" si="348"/>
        <v>198037473.15856335</v>
      </c>
      <c r="BD281" s="8">
        <f t="shared" si="348"/>
        <v>30551718.462091144</v>
      </c>
      <c r="BE281" s="8">
        <f t="shared" si="348"/>
        <v>9571624.1318443902</v>
      </c>
      <c r="BF281" s="8">
        <f t="shared" si="348"/>
        <v>146527968.79889679</v>
      </c>
      <c r="BG281" s="8">
        <f t="shared" si="348"/>
        <v>6638931.5822749157</v>
      </c>
      <c r="BH281" s="8">
        <f t="shared" si="348"/>
        <v>4589537.3704266381</v>
      </c>
      <c r="BI281" s="8">
        <f t="shared" si="348"/>
        <v>2411374.8074167827</v>
      </c>
      <c r="BJ281" s="8">
        <f t="shared" si="348"/>
        <v>37087830.942654558</v>
      </c>
      <c r="BK281" s="8">
        <f t="shared" si="348"/>
        <v>115222721.92427796</v>
      </c>
      <c r="BL281" s="8">
        <f t="shared" si="348"/>
        <v>2008019.748800376</v>
      </c>
      <c r="BM281" s="8">
        <f t="shared" si="348"/>
        <v>2661773.4239767236</v>
      </c>
      <c r="BN281" s="8">
        <f t="shared" si="348"/>
        <v>23414127.123423122</v>
      </c>
      <c r="BO281" s="8">
        <f t="shared" ref="BO281:DZ281" si="349">BO268+BO278</f>
        <v>10073248.727018135</v>
      </c>
      <c r="BP281" s="8">
        <f t="shared" si="349"/>
        <v>2167040.789135383</v>
      </c>
      <c r="BQ281" s="8">
        <f t="shared" si="349"/>
        <v>38456527.840846337</v>
      </c>
      <c r="BR281" s="8">
        <f t="shared" si="349"/>
        <v>29775522.223015569</v>
      </c>
      <c r="BS281" s="8">
        <f t="shared" si="349"/>
        <v>7326016.9757641423</v>
      </c>
      <c r="BT281" s="8">
        <f t="shared" si="349"/>
        <v>3181970.914812888</v>
      </c>
      <c r="BU281" s="8">
        <f t="shared" si="349"/>
        <v>3469240.92244503</v>
      </c>
      <c r="BV281" s="8">
        <f t="shared" si="349"/>
        <v>8247954.9762222646</v>
      </c>
      <c r="BW281" s="8">
        <f t="shared" si="349"/>
        <v>12014678.842990322</v>
      </c>
      <c r="BX281" s="8">
        <f t="shared" si="349"/>
        <v>1058030.1225275209</v>
      </c>
      <c r="BY281" s="8">
        <f t="shared" si="349"/>
        <v>3817867.4626028715</v>
      </c>
      <c r="BZ281" s="8">
        <f t="shared" si="349"/>
        <v>2111619.2034542416</v>
      </c>
      <c r="CA281" s="8">
        <f t="shared" si="349"/>
        <v>2146373.9665689771</v>
      </c>
      <c r="CB281" s="8">
        <f t="shared" si="349"/>
        <v>524400076.67209929</v>
      </c>
      <c r="CC281" s="8">
        <f t="shared" si="349"/>
        <v>1795563.9386072583</v>
      </c>
      <c r="CD281" s="8">
        <f t="shared" si="349"/>
        <v>919278.30646417732</v>
      </c>
      <c r="CE281" s="8">
        <f t="shared" si="349"/>
        <v>1800510.3154697311</v>
      </c>
      <c r="CF281" s="8">
        <f t="shared" si="349"/>
        <v>1338907.3815558776</v>
      </c>
      <c r="CG281" s="8">
        <f t="shared" si="349"/>
        <v>1789188.5710261641</v>
      </c>
      <c r="CH281" s="8">
        <f t="shared" si="349"/>
        <v>1509940.2140800934</v>
      </c>
      <c r="CI281" s="8">
        <f t="shared" si="349"/>
        <v>4836202.6194337513</v>
      </c>
      <c r="CJ281" s="8">
        <f t="shared" si="349"/>
        <v>7480794.6106819147</v>
      </c>
      <c r="CK281" s="8">
        <f t="shared" si="349"/>
        <v>31332827.18714942</v>
      </c>
      <c r="CL281" s="8">
        <f t="shared" si="349"/>
        <v>8991240.921236353</v>
      </c>
      <c r="CM281" s="8">
        <f t="shared" si="349"/>
        <v>5507299.2228361107</v>
      </c>
      <c r="CN281" s="8">
        <f t="shared" si="349"/>
        <v>176895422.18822551</v>
      </c>
      <c r="CO281" s="8">
        <f t="shared" si="349"/>
        <v>95383327.188967347</v>
      </c>
      <c r="CP281" s="8">
        <f t="shared" si="349"/>
        <v>7592776.3616702985</v>
      </c>
      <c r="CQ281" s="8">
        <f t="shared" si="349"/>
        <v>8680692.2350313757</v>
      </c>
      <c r="CR281" s="8">
        <f t="shared" si="349"/>
        <v>2024251.3572718869</v>
      </c>
      <c r="CS281" s="8">
        <f t="shared" si="349"/>
        <v>2898063.6741149528</v>
      </c>
      <c r="CT281" s="8">
        <f t="shared" si="349"/>
        <v>1160156.9013132758</v>
      </c>
      <c r="CU281" s="8">
        <f t="shared" si="349"/>
        <v>2896597.8322450588</v>
      </c>
      <c r="CV281" s="8">
        <f t="shared" si="349"/>
        <v>648252.78871355008</v>
      </c>
      <c r="CW281" s="8">
        <f t="shared" si="349"/>
        <v>1815969.732890307</v>
      </c>
      <c r="CX281" s="8">
        <f t="shared" si="349"/>
        <v>3360228.8819983904</v>
      </c>
      <c r="CY281" s="8">
        <f t="shared" si="349"/>
        <v>909181.84377012146</v>
      </c>
      <c r="CZ281" s="8">
        <f t="shared" si="349"/>
        <v>14167538.38381955</v>
      </c>
      <c r="DA281" s="8">
        <f t="shared" si="349"/>
        <v>2022070.8889449441</v>
      </c>
      <c r="DB281" s="8">
        <f t="shared" si="349"/>
        <v>2689667.7409637021</v>
      </c>
      <c r="DC281" s="8">
        <f t="shared" si="349"/>
        <v>1973730.6702249898</v>
      </c>
      <c r="DD281" s="8">
        <f t="shared" si="349"/>
        <v>1593504.3820324265</v>
      </c>
      <c r="DE281" s="8">
        <f t="shared" si="349"/>
        <v>3274950.1501643467</v>
      </c>
      <c r="DF281" s="8">
        <f t="shared" si="349"/>
        <v>136397810.01939541</v>
      </c>
      <c r="DG281" s="8">
        <f t="shared" si="349"/>
        <v>1139708.9696798387</v>
      </c>
      <c r="DH281" s="8">
        <f t="shared" si="349"/>
        <v>13685695.52386401</v>
      </c>
      <c r="DI281" s="8">
        <f t="shared" si="349"/>
        <v>17432763.568447832</v>
      </c>
      <c r="DJ281" s="8">
        <f t="shared" si="349"/>
        <v>4996498.4541736627</v>
      </c>
      <c r="DK281" s="8">
        <f t="shared" si="349"/>
        <v>3092123.0546589987</v>
      </c>
      <c r="DL281" s="8">
        <f t="shared" si="349"/>
        <v>39187726.286841974</v>
      </c>
      <c r="DM281" s="8">
        <f t="shared" si="349"/>
        <v>2781551.9042222593</v>
      </c>
      <c r="DN281" s="8">
        <f t="shared" si="349"/>
        <v>9967274.161956938</v>
      </c>
      <c r="DO281" s="8">
        <f t="shared" si="349"/>
        <v>19894074.460036866</v>
      </c>
      <c r="DP281" s="8">
        <f t="shared" si="349"/>
        <v>2163004.7042184942</v>
      </c>
      <c r="DQ281" s="8">
        <f t="shared" si="349"/>
        <v>3704258.9578435221</v>
      </c>
      <c r="DR281" s="8">
        <f t="shared" si="349"/>
        <v>9122876.9804415461</v>
      </c>
      <c r="DS281" s="8">
        <f t="shared" si="349"/>
        <v>5855584.6043899246</v>
      </c>
      <c r="DT281" s="8">
        <f t="shared" si="349"/>
        <v>1806590.0026750271</v>
      </c>
      <c r="DU281" s="8">
        <f t="shared" si="349"/>
        <v>3126127.1859572711</v>
      </c>
      <c r="DV281" s="8">
        <f t="shared" si="349"/>
        <v>2198398.5392035623</v>
      </c>
      <c r="DW281" s="8">
        <f t="shared" si="349"/>
        <v>2886266.0871718163</v>
      </c>
      <c r="DX281" s="8">
        <f t="shared" si="349"/>
        <v>2280848.0634393892</v>
      </c>
      <c r="DY281" s="8">
        <f t="shared" si="349"/>
        <v>3027182.2507692804</v>
      </c>
      <c r="DZ281" s="8">
        <f t="shared" si="349"/>
        <v>7200424.285461843</v>
      </c>
      <c r="EA281" s="8">
        <f t="shared" ref="EA281:FX281" si="350">EA268+EA278</f>
        <v>4025355.2774936142</v>
      </c>
      <c r="EB281" s="8">
        <f t="shared" si="350"/>
        <v>4051949.8238421069</v>
      </c>
      <c r="EC281" s="8">
        <f t="shared" si="350"/>
        <v>2463477.6157982755</v>
      </c>
      <c r="ED281" s="8">
        <f t="shared" si="350"/>
        <v>14162169.719997985</v>
      </c>
      <c r="EE281" s="8">
        <f t="shared" si="350"/>
        <v>2134648.5172134489</v>
      </c>
      <c r="EF281" s="8">
        <f t="shared" si="350"/>
        <v>10365384.964276243</v>
      </c>
      <c r="EG281" s="8">
        <f t="shared" si="350"/>
        <v>2363041.2197049982</v>
      </c>
      <c r="EH281" s="8">
        <f t="shared" si="350"/>
        <v>2127635.7270561466</v>
      </c>
      <c r="EI281" s="8">
        <f t="shared" si="350"/>
        <v>112188503.65790693</v>
      </c>
      <c r="EJ281" s="8">
        <f t="shared" si="350"/>
        <v>55666143.673564889</v>
      </c>
      <c r="EK281" s="8">
        <f t="shared" si="350"/>
        <v>4693234.29</v>
      </c>
      <c r="EL281" s="8">
        <f t="shared" si="350"/>
        <v>3372860.5634985827</v>
      </c>
      <c r="EM281" s="8">
        <f t="shared" si="350"/>
        <v>3807125.1955352905</v>
      </c>
      <c r="EN281" s="8">
        <f t="shared" si="350"/>
        <v>7398212.5339460317</v>
      </c>
      <c r="EO281" s="8">
        <f t="shared" si="350"/>
        <v>3237952.5500310264</v>
      </c>
      <c r="EP281" s="8">
        <f t="shared" si="350"/>
        <v>3229324.6103670555</v>
      </c>
      <c r="EQ281" s="8">
        <f t="shared" si="350"/>
        <v>15546136.468281103</v>
      </c>
      <c r="ER281" s="8">
        <f t="shared" si="350"/>
        <v>3249785.2204204509</v>
      </c>
      <c r="ES281" s="8">
        <f t="shared" si="350"/>
        <v>1518068.781314993</v>
      </c>
      <c r="ET281" s="8">
        <f t="shared" si="350"/>
        <v>2313439.9168661633</v>
      </c>
      <c r="EU281" s="8">
        <f t="shared" si="350"/>
        <v>4753749.7035725713</v>
      </c>
      <c r="EV281" s="8">
        <f t="shared" si="350"/>
        <v>922882.84300112491</v>
      </c>
      <c r="EW281" s="8">
        <f t="shared" si="350"/>
        <v>7236193.0346040102</v>
      </c>
      <c r="EX281" s="8">
        <f t="shared" si="350"/>
        <v>2613824.155627504</v>
      </c>
      <c r="EY281" s="8">
        <f t="shared" si="350"/>
        <v>5893169.8353327466</v>
      </c>
      <c r="EZ281" s="8">
        <f t="shared" si="350"/>
        <v>1469024.085640291</v>
      </c>
      <c r="FA281" s="8">
        <f t="shared" si="350"/>
        <v>21143786.839716479</v>
      </c>
      <c r="FB281" s="8">
        <f t="shared" si="350"/>
        <v>3548903.5100000002</v>
      </c>
      <c r="FC281" s="8">
        <f t="shared" si="350"/>
        <v>16204022.208834434</v>
      </c>
      <c r="FD281" s="8">
        <f t="shared" si="350"/>
        <v>2901540.6736975634</v>
      </c>
      <c r="FE281" s="8">
        <f t="shared" si="350"/>
        <v>1366494.1770810389</v>
      </c>
      <c r="FF281" s="8">
        <f t="shared" si="350"/>
        <v>2066970.7647014342</v>
      </c>
      <c r="FG281" s="8">
        <f t="shared" si="350"/>
        <v>1458442.3921570375</v>
      </c>
      <c r="FH281" s="8">
        <f t="shared" si="350"/>
        <v>1124130.2617755462</v>
      </c>
      <c r="FI281" s="8">
        <f t="shared" si="350"/>
        <v>11894621.987270411</v>
      </c>
      <c r="FJ281" s="8">
        <f t="shared" si="350"/>
        <v>11679661.668973537</v>
      </c>
      <c r="FK281" s="8">
        <f t="shared" si="350"/>
        <v>14068350.156603474</v>
      </c>
      <c r="FL281" s="8">
        <f t="shared" si="350"/>
        <v>28835641.813977998</v>
      </c>
      <c r="FM281" s="8">
        <f t="shared" si="350"/>
        <v>20969080.800814327</v>
      </c>
      <c r="FN281" s="8">
        <f t="shared" si="350"/>
        <v>130129412.88521516</v>
      </c>
      <c r="FO281" s="8">
        <f t="shared" si="350"/>
        <v>8364148.0800000001</v>
      </c>
      <c r="FP281" s="8">
        <f t="shared" si="350"/>
        <v>15212363.45408811</v>
      </c>
      <c r="FQ281" s="8">
        <f t="shared" si="350"/>
        <v>5625824.4679112136</v>
      </c>
      <c r="FR281" s="8">
        <f t="shared" si="350"/>
        <v>1776963.1233555898</v>
      </c>
      <c r="FS281" s="8">
        <f t="shared" si="350"/>
        <v>1984818.5955092863</v>
      </c>
      <c r="FT281" s="2">
        <f t="shared" si="350"/>
        <v>1173864.4000000001</v>
      </c>
      <c r="FU281" s="8">
        <f t="shared" si="350"/>
        <v>5730090.7702400433</v>
      </c>
      <c r="FV281" s="8">
        <f t="shared" si="350"/>
        <v>4797613.1798173804</v>
      </c>
      <c r="FW281" s="8">
        <f t="shared" si="350"/>
        <v>1828576.3704935694</v>
      </c>
      <c r="FX281" s="8">
        <f t="shared" si="350"/>
        <v>998451.09771363914</v>
      </c>
      <c r="FY281" s="8">
        <f>FY270+FY279</f>
        <v>0</v>
      </c>
      <c r="FZ281" s="133">
        <f>SUM(C281:FX281)</f>
        <v>5526933749.6500015</v>
      </c>
      <c r="GA281" s="45"/>
      <c r="GB281" s="45"/>
      <c r="GC281" s="8"/>
      <c r="GD281" s="45"/>
      <c r="GE281" s="5"/>
      <c r="GF281" s="8"/>
      <c r="GG281" s="5"/>
      <c r="GH281" s="45"/>
      <c r="GI281" s="45"/>
      <c r="GJ281" s="45"/>
      <c r="GK281" s="45"/>
      <c r="GL281" s="45"/>
      <c r="GM281" s="45"/>
    </row>
    <row r="282" spans="1:195" x14ac:dyDescent="0.2">
      <c r="A282" s="3" t="s">
        <v>638</v>
      </c>
      <c r="B282" s="2" t="s">
        <v>639</v>
      </c>
      <c r="C282" s="8">
        <f t="shared" ref="C282:BN283" si="351">C269</f>
        <v>11965159.74</v>
      </c>
      <c r="D282" s="8">
        <f t="shared" si="351"/>
        <v>48125252.68</v>
      </c>
      <c r="E282" s="8">
        <f t="shared" si="351"/>
        <v>15172014.35</v>
      </c>
      <c r="F282" s="8">
        <f t="shared" si="351"/>
        <v>21724501.539999999</v>
      </c>
      <c r="G282" s="8">
        <f t="shared" si="351"/>
        <v>2302715.96</v>
      </c>
      <c r="H282" s="8">
        <f t="shared" si="351"/>
        <v>2391213.42</v>
      </c>
      <c r="I282" s="8">
        <f t="shared" si="351"/>
        <v>14479454.16</v>
      </c>
      <c r="J282" s="8">
        <f t="shared" si="351"/>
        <v>3381720.08</v>
      </c>
      <c r="K282" s="8">
        <f t="shared" si="351"/>
        <v>830452.64</v>
      </c>
      <c r="L282" s="8">
        <f t="shared" si="351"/>
        <v>8946641.4100000001</v>
      </c>
      <c r="M282" s="8">
        <f t="shared" si="351"/>
        <v>3038624.12</v>
      </c>
      <c r="N282" s="8">
        <f t="shared" si="351"/>
        <v>113686490.02</v>
      </c>
      <c r="O282" s="8">
        <f t="shared" si="351"/>
        <v>32846149.68</v>
      </c>
      <c r="P282" s="8">
        <f t="shared" si="351"/>
        <v>812671.92</v>
      </c>
      <c r="Q282" s="8">
        <f t="shared" si="351"/>
        <v>46270792.909999996</v>
      </c>
      <c r="R282" s="8">
        <f t="shared" si="351"/>
        <v>1163505.8999999999</v>
      </c>
      <c r="S282" s="8">
        <f t="shared" si="351"/>
        <v>5548809.8700000001</v>
      </c>
      <c r="T282" s="8">
        <f t="shared" si="351"/>
        <v>553638.59</v>
      </c>
      <c r="U282" s="8">
        <f t="shared" si="351"/>
        <v>210833.42</v>
      </c>
      <c r="V282" s="8">
        <f t="shared" si="351"/>
        <v>642196</v>
      </c>
      <c r="W282" s="8">
        <f t="shared" si="351"/>
        <v>174575.82</v>
      </c>
      <c r="X282" s="8">
        <f t="shared" si="351"/>
        <v>128226.62</v>
      </c>
      <c r="Y282" s="8">
        <f t="shared" si="351"/>
        <v>1068351.26</v>
      </c>
      <c r="Z282" s="8">
        <f t="shared" si="351"/>
        <v>379060.38</v>
      </c>
      <c r="AA282" s="8">
        <f t="shared" si="351"/>
        <v>60496734.93</v>
      </c>
      <c r="AB282" s="8">
        <f t="shared" si="351"/>
        <v>122689545.03</v>
      </c>
      <c r="AC282" s="8">
        <f t="shared" si="351"/>
        <v>2661761.14</v>
      </c>
      <c r="AD282" s="8">
        <f t="shared" si="351"/>
        <v>2877989.52</v>
      </c>
      <c r="AE282" s="8">
        <f t="shared" si="351"/>
        <v>433488.31</v>
      </c>
      <c r="AF282" s="8">
        <f t="shared" si="351"/>
        <v>671242.27</v>
      </c>
      <c r="AG282" s="8">
        <f t="shared" si="351"/>
        <v>7061509.6500000004</v>
      </c>
      <c r="AH282" s="8">
        <f t="shared" si="351"/>
        <v>470669.13</v>
      </c>
      <c r="AI282" s="8">
        <f t="shared" si="351"/>
        <v>202194.63</v>
      </c>
      <c r="AJ282" s="8">
        <f t="shared" si="351"/>
        <v>514351.45</v>
      </c>
      <c r="AK282" s="8">
        <f t="shared" si="351"/>
        <v>959749.71</v>
      </c>
      <c r="AL282" s="8">
        <f t="shared" si="351"/>
        <v>1710609.14</v>
      </c>
      <c r="AM282" s="8">
        <f t="shared" si="351"/>
        <v>614935.37</v>
      </c>
      <c r="AN282" s="8">
        <f t="shared" si="351"/>
        <v>2223139.7000000002</v>
      </c>
      <c r="AO282" s="8">
        <f t="shared" si="351"/>
        <v>9352344.2400000002</v>
      </c>
      <c r="AP282" s="8">
        <f t="shared" si="351"/>
        <v>267017903.77000001</v>
      </c>
      <c r="AQ282" s="8">
        <f t="shared" si="351"/>
        <v>1767877.09</v>
      </c>
      <c r="AR282" s="8">
        <f t="shared" si="351"/>
        <v>119932501.52</v>
      </c>
      <c r="AS282" s="8">
        <f t="shared" si="351"/>
        <v>28055083.079999998</v>
      </c>
      <c r="AT282" s="8">
        <f t="shared" si="351"/>
        <v>4039563.79</v>
      </c>
      <c r="AU282" s="8">
        <f t="shared" si="351"/>
        <v>533377.31999999995</v>
      </c>
      <c r="AV282" s="8">
        <f t="shared" si="351"/>
        <v>363842.46</v>
      </c>
      <c r="AW282" s="8">
        <f t="shared" si="351"/>
        <v>363580.38</v>
      </c>
      <c r="AX282" s="8">
        <f t="shared" si="351"/>
        <v>223946.79</v>
      </c>
      <c r="AY282" s="8">
        <f t="shared" si="351"/>
        <v>580841.79</v>
      </c>
      <c r="AZ282" s="8">
        <f t="shared" si="351"/>
        <v>9916206.75</v>
      </c>
      <c r="BA282" s="8">
        <f t="shared" si="351"/>
        <v>6759669.1600000001</v>
      </c>
      <c r="BB282" s="8">
        <f t="shared" si="351"/>
        <v>2578165.2400000002</v>
      </c>
      <c r="BC282" s="8">
        <f t="shared" si="351"/>
        <v>55347262.810000002</v>
      </c>
      <c r="BD282" s="8">
        <f t="shared" si="351"/>
        <v>9794778.3900000006</v>
      </c>
      <c r="BE282" s="8">
        <f t="shared" si="351"/>
        <v>2487541.5499999998</v>
      </c>
      <c r="BF282" s="8">
        <f t="shared" si="351"/>
        <v>35272322.270000003</v>
      </c>
      <c r="BG282" s="8">
        <f t="shared" si="351"/>
        <v>727316.82</v>
      </c>
      <c r="BH282" s="8">
        <f t="shared" si="351"/>
        <v>809771.85</v>
      </c>
      <c r="BI282" s="8">
        <f t="shared" si="351"/>
        <v>280860.90000000002</v>
      </c>
      <c r="BJ282" s="8">
        <f t="shared" si="351"/>
        <v>9859765.6300000008</v>
      </c>
      <c r="BK282" s="8">
        <f t="shared" si="351"/>
        <v>16255385.85</v>
      </c>
      <c r="BL282" s="8">
        <f t="shared" si="351"/>
        <v>86820.93</v>
      </c>
      <c r="BM282" s="8">
        <f t="shared" si="351"/>
        <v>304596.71000000002</v>
      </c>
      <c r="BN282" s="8">
        <f t="shared" si="351"/>
        <v>6055155.2699999996</v>
      </c>
      <c r="BO282" s="8">
        <f t="shared" ref="BO282:DZ283" si="352">BO269</f>
        <v>2403870.9900000002</v>
      </c>
      <c r="BP282" s="8">
        <f t="shared" si="352"/>
        <v>1155965.28</v>
      </c>
      <c r="BQ282" s="8">
        <f t="shared" si="352"/>
        <v>18697739.350000001</v>
      </c>
      <c r="BR282" s="8">
        <f t="shared" si="352"/>
        <v>5226286.68</v>
      </c>
      <c r="BS282" s="8">
        <f t="shared" si="352"/>
        <v>2008278.07</v>
      </c>
      <c r="BT282" s="8">
        <f t="shared" si="352"/>
        <v>1191374.6299999999</v>
      </c>
      <c r="BU282" s="8">
        <f t="shared" si="352"/>
        <v>2809034.07</v>
      </c>
      <c r="BV282" s="8">
        <f t="shared" si="352"/>
        <v>5996913.7699999996</v>
      </c>
      <c r="BW282" s="8">
        <f t="shared" si="352"/>
        <v>7162516.0099999998</v>
      </c>
      <c r="BX282" s="8">
        <f t="shared" si="352"/>
        <v>939921.86</v>
      </c>
      <c r="BY282" s="8">
        <f t="shared" si="352"/>
        <v>2014645.46</v>
      </c>
      <c r="BZ282" s="8">
        <f t="shared" si="352"/>
        <v>958793.23</v>
      </c>
      <c r="CA282" s="8">
        <f t="shared" si="352"/>
        <v>1067328.24</v>
      </c>
      <c r="CB282" s="8">
        <f t="shared" si="352"/>
        <v>184093288.94</v>
      </c>
      <c r="CC282" s="8">
        <f t="shared" si="352"/>
        <v>521003.43</v>
      </c>
      <c r="CD282" s="8">
        <f t="shared" si="352"/>
        <v>359398.92</v>
      </c>
      <c r="CE282" s="8">
        <f t="shared" si="352"/>
        <v>604234.11</v>
      </c>
      <c r="CF282" s="8">
        <f t="shared" si="352"/>
        <v>367447.28</v>
      </c>
      <c r="CG282" s="8">
        <f t="shared" si="352"/>
        <v>454647.22</v>
      </c>
      <c r="CH282" s="8">
        <f t="shared" si="352"/>
        <v>346127.47</v>
      </c>
      <c r="CI282" s="8">
        <f t="shared" si="352"/>
        <v>1857826.36</v>
      </c>
      <c r="CJ282" s="8">
        <f t="shared" si="352"/>
        <v>5421339.21</v>
      </c>
      <c r="CK282" s="8">
        <f t="shared" si="352"/>
        <v>8474489.5500000007</v>
      </c>
      <c r="CL282" s="8">
        <f t="shared" si="352"/>
        <v>1898037.29</v>
      </c>
      <c r="CM282" s="8">
        <f t="shared" si="352"/>
        <v>808023.02</v>
      </c>
      <c r="CN282" s="8">
        <f t="shared" si="352"/>
        <v>65506778.57</v>
      </c>
      <c r="CO282" s="8">
        <f t="shared" si="352"/>
        <v>29314149.050000001</v>
      </c>
      <c r="CP282" s="8">
        <f t="shared" si="352"/>
        <v>6967552.0999999996</v>
      </c>
      <c r="CQ282" s="8">
        <f t="shared" si="352"/>
        <v>1372677.85</v>
      </c>
      <c r="CR282" s="8">
        <f t="shared" si="352"/>
        <v>274584.53000000003</v>
      </c>
      <c r="CS282" s="8">
        <f t="shared" si="352"/>
        <v>939635.42</v>
      </c>
      <c r="CT282" s="8">
        <f t="shared" si="352"/>
        <v>255322.84</v>
      </c>
      <c r="CU282" s="8">
        <f t="shared" si="352"/>
        <v>265086.7</v>
      </c>
      <c r="CV282" s="8">
        <f t="shared" si="352"/>
        <v>152499.07999999999</v>
      </c>
      <c r="CW282" s="8">
        <f t="shared" si="352"/>
        <v>1353341.23</v>
      </c>
      <c r="CX282" s="8">
        <f t="shared" si="352"/>
        <v>1239801.6000000001</v>
      </c>
      <c r="CY282" s="8">
        <f t="shared" si="352"/>
        <v>172182.21</v>
      </c>
      <c r="CZ282" s="8">
        <f t="shared" si="352"/>
        <v>4609450.62</v>
      </c>
      <c r="DA282" s="8">
        <f t="shared" si="352"/>
        <v>275741.01</v>
      </c>
      <c r="DB282" s="8">
        <f t="shared" si="352"/>
        <v>473297.01</v>
      </c>
      <c r="DC282" s="8">
        <f t="shared" si="352"/>
        <v>1054267.6499999999</v>
      </c>
      <c r="DD282" s="8">
        <f t="shared" si="352"/>
        <v>1455719.68</v>
      </c>
      <c r="DE282" s="8">
        <f t="shared" si="352"/>
        <v>1663168.61</v>
      </c>
      <c r="DF282" s="8">
        <f t="shared" si="352"/>
        <v>38999205.689999998</v>
      </c>
      <c r="DG282" s="8">
        <f t="shared" si="352"/>
        <v>803992.42</v>
      </c>
      <c r="DH282" s="8">
        <f t="shared" si="352"/>
        <v>9567491.3900000006</v>
      </c>
      <c r="DI282" s="8">
        <f t="shared" si="352"/>
        <v>10583846.119999999</v>
      </c>
      <c r="DJ282" s="8">
        <f t="shared" si="352"/>
        <v>1153091.3899999999</v>
      </c>
      <c r="DK282" s="8">
        <f t="shared" si="352"/>
        <v>743003.26</v>
      </c>
      <c r="DL282" s="8">
        <f t="shared" si="352"/>
        <v>9945604.2799999993</v>
      </c>
      <c r="DM282" s="8">
        <f t="shared" si="352"/>
        <v>845838.04</v>
      </c>
      <c r="DN282" s="8">
        <f t="shared" si="352"/>
        <v>5160799.95</v>
      </c>
      <c r="DO282" s="8">
        <f t="shared" si="352"/>
        <v>5538603.1500000004</v>
      </c>
      <c r="DP282" s="8">
        <f t="shared" si="352"/>
        <v>450901.35</v>
      </c>
      <c r="DQ282" s="8">
        <f t="shared" si="352"/>
        <v>2163122.27</v>
      </c>
      <c r="DR282" s="8">
        <f t="shared" si="352"/>
        <v>1402961.75</v>
      </c>
      <c r="DS282" s="8">
        <f t="shared" si="352"/>
        <v>853593.66</v>
      </c>
      <c r="DT282" s="8">
        <f t="shared" si="352"/>
        <v>183227.49</v>
      </c>
      <c r="DU282" s="8">
        <f t="shared" si="352"/>
        <v>544120.23</v>
      </c>
      <c r="DV282" s="8">
        <f t="shared" si="352"/>
        <v>133811.07999999999</v>
      </c>
      <c r="DW282" s="8">
        <f t="shared" si="352"/>
        <v>342363.31</v>
      </c>
      <c r="DX282" s="8">
        <f t="shared" si="352"/>
        <v>960913.14</v>
      </c>
      <c r="DY282" s="8">
        <f t="shared" si="352"/>
        <v>1243138.77</v>
      </c>
      <c r="DZ282" s="8">
        <f t="shared" si="352"/>
        <v>1915977.91</v>
      </c>
      <c r="EA282" s="8">
        <f t="shared" ref="EA282:FX283" si="353">EA269</f>
        <v>3475816.85</v>
      </c>
      <c r="EB282" s="8">
        <f t="shared" si="353"/>
        <v>1612340.26</v>
      </c>
      <c r="EC282" s="8">
        <f t="shared" si="353"/>
        <v>661422.76</v>
      </c>
      <c r="ED282" s="8">
        <f t="shared" si="353"/>
        <v>10624501.42</v>
      </c>
      <c r="EE282" s="8">
        <f t="shared" si="353"/>
        <v>332574.77</v>
      </c>
      <c r="EF282" s="8">
        <f t="shared" si="353"/>
        <v>1625024.97</v>
      </c>
      <c r="EG282" s="8">
        <f t="shared" si="353"/>
        <v>509753.8</v>
      </c>
      <c r="EH282" s="8">
        <f t="shared" si="353"/>
        <v>282137.67</v>
      </c>
      <c r="EI282" s="8">
        <f t="shared" si="353"/>
        <v>26327830.920000002</v>
      </c>
      <c r="EJ282" s="8">
        <f t="shared" si="353"/>
        <v>17220452.010000002</v>
      </c>
      <c r="EK282" s="8">
        <f t="shared" si="353"/>
        <v>4559656.58</v>
      </c>
      <c r="EL282" s="8">
        <f t="shared" si="353"/>
        <v>932421.3</v>
      </c>
      <c r="EM282" s="8">
        <f t="shared" si="353"/>
        <v>1438316.14</v>
      </c>
      <c r="EN282" s="8">
        <f t="shared" si="353"/>
        <v>1398767.4</v>
      </c>
      <c r="EO282" s="8">
        <f t="shared" si="353"/>
        <v>875567.72</v>
      </c>
      <c r="EP282" s="8">
        <f t="shared" si="353"/>
        <v>2172985.16</v>
      </c>
      <c r="EQ282" s="8">
        <f t="shared" si="353"/>
        <v>7817705.5899999999</v>
      </c>
      <c r="ER282" s="8">
        <f t="shared" si="353"/>
        <v>2236913.98</v>
      </c>
      <c r="ES282" s="8">
        <f t="shared" si="353"/>
        <v>407047.09</v>
      </c>
      <c r="ET282" s="8">
        <f t="shared" si="353"/>
        <v>706707.86</v>
      </c>
      <c r="EU282" s="8">
        <f t="shared" si="353"/>
        <v>752538.06</v>
      </c>
      <c r="EV282" s="8">
        <f t="shared" si="353"/>
        <v>486069.35</v>
      </c>
      <c r="EW282" s="8">
        <f t="shared" si="353"/>
        <v>4057727.52</v>
      </c>
      <c r="EX282" s="8">
        <f t="shared" si="353"/>
        <v>234147.1</v>
      </c>
      <c r="EY282" s="8">
        <f t="shared" si="353"/>
        <v>865015.47</v>
      </c>
      <c r="EZ282" s="8">
        <f t="shared" si="353"/>
        <v>547836.61</v>
      </c>
      <c r="FA282" s="8">
        <f t="shared" si="353"/>
        <v>16385157.300000001</v>
      </c>
      <c r="FB282" s="8">
        <f t="shared" si="353"/>
        <v>3404058.99</v>
      </c>
      <c r="FC282" s="8">
        <f t="shared" si="353"/>
        <v>5240403.97</v>
      </c>
      <c r="FD282" s="8">
        <f t="shared" si="353"/>
        <v>1025278.57</v>
      </c>
      <c r="FE282" s="8">
        <f t="shared" si="353"/>
        <v>500623.25</v>
      </c>
      <c r="FF282" s="8">
        <f t="shared" si="353"/>
        <v>437523.71</v>
      </c>
      <c r="FG282" s="8">
        <f t="shared" si="353"/>
        <v>189455.09</v>
      </c>
      <c r="FH282" s="8">
        <f t="shared" si="353"/>
        <v>525857.79</v>
      </c>
      <c r="FI282" s="8">
        <f t="shared" si="353"/>
        <v>6799114.9699999997</v>
      </c>
      <c r="FJ282" s="8">
        <f t="shared" si="353"/>
        <v>8012925.8799999999</v>
      </c>
      <c r="FK282" s="8">
        <f t="shared" si="353"/>
        <v>7353200.3399999999</v>
      </c>
      <c r="FL282" s="8">
        <f t="shared" si="353"/>
        <v>12973383.93</v>
      </c>
      <c r="FM282" s="8">
        <f t="shared" si="353"/>
        <v>5727771.3700000001</v>
      </c>
      <c r="FN282" s="8">
        <f t="shared" si="353"/>
        <v>25805985.530000001</v>
      </c>
      <c r="FO282" s="8">
        <f t="shared" si="353"/>
        <v>7938029.1399999997</v>
      </c>
      <c r="FP282" s="8">
        <f t="shared" si="353"/>
        <v>6280154.9900000002</v>
      </c>
      <c r="FQ282" s="8">
        <f t="shared" si="353"/>
        <v>2744638.68</v>
      </c>
      <c r="FR282" s="8">
        <f t="shared" si="353"/>
        <v>1599000.34</v>
      </c>
      <c r="FS282" s="8">
        <f t="shared" si="353"/>
        <v>1810603.8</v>
      </c>
      <c r="FT282" s="2">
        <f t="shared" si="353"/>
        <v>1079439.81</v>
      </c>
      <c r="FU282" s="8">
        <f t="shared" si="353"/>
        <v>1969816.94</v>
      </c>
      <c r="FV282" s="8">
        <f t="shared" si="353"/>
        <v>1344208.64</v>
      </c>
      <c r="FW282" s="8">
        <f t="shared" si="353"/>
        <v>342127.47</v>
      </c>
      <c r="FX282" s="8">
        <f t="shared" si="353"/>
        <v>402061.12</v>
      </c>
      <c r="FY282" s="8">
        <f>FY271</f>
        <v>0</v>
      </c>
      <c r="FZ282" s="133">
        <f>SUM(C282:FX282)</f>
        <v>1807968947.6599991</v>
      </c>
      <c r="GA282" s="45"/>
      <c r="GB282" s="45"/>
      <c r="GC282" s="8"/>
      <c r="GD282" s="45"/>
      <c r="GE282" s="5"/>
      <c r="GF282" s="8"/>
      <c r="GG282" s="5"/>
      <c r="GH282" s="45"/>
      <c r="GI282" s="45"/>
      <c r="GJ282" s="45"/>
      <c r="GK282" s="45"/>
      <c r="GL282" s="45"/>
      <c r="GM282" s="45"/>
    </row>
    <row r="283" spans="1:195" x14ac:dyDescent="0.2">
      <c r="A283" s="3" t="s">
        <v>640</v>
      </c>
      <c r="B283" s="2" t="s">
        <v>641</v>
      </c>
      <c r="C283" s="8">
        <f>C270</f>
        <v>869309.68</v>
      </c>
      <c r="D283" s="8">
        <f t="shared" si="351"/>
        <v>3362033.1</v>
      </c>
      <c r="E283" s="8">
        <f t="shared" si="351"/>
        <v>997781.9</v>
      </c>
      <c r="F283" s="8">
        <f t="shared" si="351"/>
        <v>1565209.63</v>
      </c>
      <c r="G283" s="8">
        <f t="shared" si="351"/>
        <v>137920.1</v>
      </c>
      <c r="H283" s="8">
        <f t="shared" si="351"/>
        <v>148764.42000000001</v>
      </c>
      <c r="I283" s="8">
        <f t="shared" si="351"/>
        <v>1075677.03</v>
      </c>
      <c r="J283" s="8">
        <f t="shared" si="351"/>
        <v>341669.7</v>
      </c>
      <c r="K283" s="8">
        <f t="shared" si="351"/>
        <v>45463.87</v>
      </c>
      <c r="L283" s="8">
        <f t="shared" si="351"/>
        <v>595448.17000000004</v>
      </c>
      <c r="M283" s="8">
        <f t="shared" si="351"/>
        <v>233671.7</v>
      </c>
      <c r="N283" s="8">
        <f t="shared" si="351"/>
        <v>7925271.2000000002</v>
      </c>
      <c r="O283" s="8">
        <f t="shared" si="351"/>
        <v>2406526.67</v>
      </c>
      <c r="P283" s="8">
        <f t="shared" si="351"/>
        <v>43254.43</v>
      </c>
      <c r="Q283" s="8">
        <f t="shared" si="351"/>
        <v>3045151.91</v>
      </c>
      <c r="R283" s="8">
        <f t="shared" si="351"/>
        <v>69166.17</v>
      </c>
      <c r="S283" s="8">
        <f t="shared" si="351"/>
        <v>476420.77</v>
      </c>
      <c r="T283" s="8">
        <f t="shared" si="351"/>
        <v>63951.88</v>
      </c>
      <c r="U283" s="8">
        <f t="shared" si="351"/>
        <v>25360.37</v>
      </c>
      <c r="V283" s="8">
        <f t="shared" si="351"/>
        <v>74595.12</v>
      </c>
      <c r="W283" s="8">
        <f t="shared" si="351"/>
        <v>17846.68</v>
      </c>
      <c r="X283" s="8">
        <f t="shared" si="351"/>
        <v>16759.29</v>
      </c>
      <c r="Y283" s="8">
        <f t="shared" si="351"/>
        <v>80780.350000000006</v>
      </c>
      <c r="Z283" s="8">
        <f t="shared" si="351"/>
        <v>38573.410000000003</v>
      </c>
      <c r="AA283" s="8">
        <f t="shared" si="351"/>
        <v>3354034.43</v>
      </c>
      <c r="AB283" s="8">
        <f t="shared" si="351"/>
        <v>6186191.2400000002</v>
      </c>
      <c r="AC283" s="8">
        <f t="shared" si="351"/>
        <v>268981.48</v>
      </c>
      <c r="AD283" s="8">
        <f t="shared" si="351"/>
        <v>253529.2</v>
      </c>
      <c r="AE283" s="8">
        <f t="shared" si="351"/>
        <v>49539.62</v>
      </c>
      <c r="AF283" s="8">
        <f t="shared" si="351"/>
        <v>64360.82</v>
      </c>
      <c r="AG283" s="8">
        <f t="shared" si="351"/>
        <v>249412.81</v>
      </c>
      <c r="AH283" s="8">
        <f t="shared" si="351"/>
        <v>94934.37</v>
      </c>
      <c r="AI283" s="8">
        <f t="shared" si="351"/>
        <v>33104.1</v>
      </c>
      <c r="AJ283" s="8">
        <f t="shared" si="351"/>
        <v>90182.44</v>
      </c>
      <c r="AK283" s="8">
        <f t="shared" si="351"/>
        <v>51367.24</v>
      </c>
      <c r="AL283" s="8">
        <f t="shared" si="351"/>
        <v>76046.03</v>
      </c>
      <c r="AM283" s="8">
        <f t="shared" si="351"/>
        <v>66933.69</v>
      </c>
      <c r="AN283" s="8">
        <f t="shared" si="351"/>
        <v>243182.2</v>
      </c>
      <c r="AO283" s="8">
        <f t="shared" si="351"/>
        <v>1097210.0900000001</v>
      </c>
      <c r="AP283" s="8">
        <f t="shared" si="351"/>
        <v>15979940.25</v>
      </c>
      <c r="AQ283" s="8">
        <f t="shared" si="351"/>
        <v>76424.08</v>
      </c>
      <c r="AR283" s="8">
        <f t="shared" si="351"/>
        <v>9669990.0700000003</v>
      </c>
      <c r="AS283" s="8">
        <f t="shared" si="351"/>
        <v>1354249.32</v>
      </c>
      <c r="AT283" s="8">
        <f t="shared" si="351"/>
        <v>603501.99</v>
      </c>
      <c r="AU283" s="8">
        <f t="shared" si="351"/>
        <v>78570.240000000005</v>
      </c>
      <c r="AV283" s="8">
        <f t="shared" si="351"/>
        <v>44438.38</v>
      </c>
      <c r="AW283" s="8">
        <f t="shared" si="351"/>
        <v>39875.11</v>
      </c>
      <c r="AX283" s="8">
        <f t="shared" si="351"/>
        <v>30759.200000000001</v>
      </c>
      <c r="AY283" s="8">
        <f t="shared" si="351"/>
        <v>58104.23</v>
      </c>
      <c r="AZ283" s="8">
        <f t="shared" si="351"/>
        <v>986787.47</v>
      </c>
      <c r="BA283" s="8">
        <f t="shared" si="351"/>
        <v>549311.36</v>
      </c>
      <c r="BB283" s="8">
        <f t="shared" si="351"/>
        <v>242150.72</v>
      </c>
      <c r="BC283" s="8">
        <f t="shared" si="351"/>
        <v>5572646.9000000004</v>
      </c>
      <c r="BD283" s="8">
        <f t="shared" si="351"/>
        <v>967016.65</v>
      </c>
      <c r="BE283" s="8">
        <f t="shared" si="351"/>
        <v>243294.2</v>
      </c>
      <c r="BF283" s="8">
        <f t="shared" si="351"/>
        <v>3457212.81</v>
      </c>
      <c r="BG283" s="8">
        <f t="shared" si="351"/>
        <v>70632.429999999993</v>
      </c>
      <c r="BH283" s="8">
        <f t="shared" si="351"/>
        <v>79713.05</v>
      </c>
      <c r="BI283" s="8">
        <f t="shared" si="351"/>
        <v>31590.16</v>
      </c>
      <c r="BJ283" s="8">
        <f t="shared" si="351"/>
        <v>1039019.8</v>
      </c>
      <c r="BK283" s="8">
        <f t="shared" si="351"/>
        <v>850046.33</v>
      </c>
      <c r="BL283" s="8">
        <f t="shared" si="351"/>
        <v>5980</v>
      </c>
      <c r="BM283" s="8">
        <f t="shared" si="351"/>
        <v>33343.96</v>
      </c>
      <c r="BN283" s="8">
        <f t="shared" si="351"/>
        <v>736464.74</v>
      </c>
      <c r="BO283" s="8">
        <f t="shared" si="352"/>
        <v>302392.02</v>
      </c>
      <c r="BP283" s="8">
        <f t="shared" si="352"/>
        <v>147462.17000000001</v>
      </c>
      <c r="BQ283" s="8">
        <f t="shared" si="352"/>
        <v>928021.01</v>
      </c>
      <c r="BR283" s="8">
        <f t="shared" si="352"/>
        <v>334720.99</v>
      </c>
      <c r="BS283" s="8">
        <f t="shared" si="352"/>
        <v>137392.18</v>
      </c>
      <c r="BT283" s="8">
        <f t="shared" si="352"/>
        <v>71769.83</v>
      </c>
      <c r="BU283" s="8">
        <f t="shared" si="352"/>
        <v>147594.74</v>
      </c>
      <c r="BV283" s="8">
        <f t="shared" si="352"/>
        <v>326803.62</v>
      </c>
      <c r="BW283" s="8">
        <f t="shared" si="352"/>
        <v>425236.17</v>
      </c>
      <c r="BX283" s="8">
        <f t="shared" si="352"/>
        <v>54882.7</v>
      </c>
      <c r="BY283" s="8">
        <f t="shared" si="352"/>
        <v>154837.44</v>
      </c>
      <c r="BZ283" s="8">
        <f t="shared" si="352"/>
        <v>88967.42</v>
      </c>
      <c r="CA283" s="8">
        <f t="shared" si="352"/>
        <v>202310.17</v>
      </c>
      <c r="CB283" s="8">
        <f t="shared" si="352"/>
        <v>13253838.67</v>
      </c>
      <c r="CC283" s="8">
        <f t="shared" si="352"/>
        <v>58246.38</v>
      </c>
      <c r="CD283" s="8">
        <f t="shared" si="352"/>
        <v>50290</v>
      </c>
      <c r="CE283" s="8">
        <f t="shared" si="352"/>
        <v>61733.72</v>
      </c>
      <c r="CF283" s="8">
        <f t="shared" si="352"/>
        <v>47679.96</v>
      </c>
      <c r="CG283" s="8">
        <f t="shared" si="352"/>
        <v>45664.480000000003</v>
      </c>
      <c r="CH283" s="8">
        <f t="shared" si="352"/>
        <v>40651.379999999997</v>
      </c>
      <c r="CI283" s="8">
        <f t="shared" si="352"/>
        <v>282209.3</v>
      </c>
      <c r="CJ283" s="8">
        <f t="shared" si="352"/>
        <v>191868.54</v>
      </c>
      <c r="CK283" s="8">
        <f t="shared" si="352"/>
        <v>966969.68</v>
      </c>
      <c r="CL283" s="8">
        <f t="shared" si="352"/>
        <v>155770.87</v>
      </c>
      <c r="CM283" s="8">
        <f t="shared" si="352"/>
        <v>95198.95</v>
      </c>
      <c r="CN283" s="8">
        <f t="shared" si="352"/>
        <v>4479385.78</v>
      </c>
      <c r="CO283" s="8">
        <f t="shared" si="352"/>
        <v>2236976.65</v>
      </c>
      <c r="CP283" s="8">
        <f t="shared" si="352"/>
        <v>512983.65</v>
      </c>
      <c r="CQ283" s="8">
        <f t="shared" si="352"/>
        <v>202459.42</v>
      </c>
      <c r="CR283" s="8">
        <f t="shared" si="352"/>
        <v>74653.22</v>
      </c>
      <c r="CS283" s="8">
        <f t="shared" si="352"/>
        <v>136414.49</v>
      </c>
      <c r="CT283" s="8">
        <f t="shared" si="352"/>
        <v>52669.71</v>
      </c>
      <c r="CU283" s="8">
        <f t="shared" si="352"/>
        <v>30537.59</v>
      </c>
      <c r="CV283" s="8">
        <f t="shared" si="352"/>
        <v>16402.22</v>
      </c>
      <c r="CW283" s="8">
        <f t="shared" si="352"/>
        <v>92327.61</v>
      </c>
      <c r="CX283" s="8">
        <f t="shared" si="352"/>
        <v>96140.94</v>
      </c>
      <c r="CY283" s="8">
        <f t="shared" si="352"/>
        <v>18520.12</v>
      </c>
      <c r="CZ283" s="8">
        <f t="shared" si="352"/>
        <v>478811.15</v>
      </c>
      <c r="DA283" s="8">
        <f t="shared" si="352"/>
        <v>26240.9</v>
      </c>
      <c r="DB283" s="8">
        <f t="shared" si="352"/>
        <v>43578.64</v>
      </c>
      <c r="DC283" s="8">
        <f t="shared" si="352"/>
        <v>112710.49</v>
      </c>
      <c r="DD283" s="8">
        <f t="shared" si="352"/>
        <v>89818.4</v>
      </c>
      <c r="DE283" s="8">
        <f t="shared" si="352"/>
        <v>290148.74</v>
      </c>
      <c r="DF283" s="8">
        <f t="shared" si="352"/>
        <v>5028279.74</v>
      </c>
      <c r="DG283" s="8">
        <f t="shared" si="352"/>
        <v>76541.759999999995</v>
      </c>
      <c r="DH283" s="8">
        <f t="shared" si="352"/>
        <v>650971.39</v>
      </c>
      <c r="DI283" s="8">
        <f t="shared" si="352"/>
        <v>746217.23</v>
      </c>
      <c r="DJ283" s="8">
        <f t="shared" si="352"/>
        <v>99560.44</v>
      </c>
      <c r="DK283" s="8">
        <f t="shared" si="352"/>
        <v>60964.45</v>
      </c>
      <c r="DL283" s="8">
        <f t="shared" si="352"/>
        <v>1165023.8799999999</v>
      </c>
      <c r="DM283" s="8">
        <f t="shared" si="352"/>
        <v>92248.12</v>
      </c>
      <c r="DN283" s="8">
        <f t="shared" si="352"/>
        <v>529923.57999999996</v>
      </c>
      <c r="DO283" s="8">
        <f t="shared" si="352"/>
        <v>572914.01</v>
      </c>
      <c r="DP283" s="8">
        <f t="shared" si="352"/>
        <v>40031.230000000003</v>
      </c>
      <c r="DQ283" s="8">
        <f t="shared" si="352"/>
        <v>115157.99</v>
      </c>
      <c r="DR283" s="8">
        <f t="shared" si="352"/>
        <v>273663.95</v>
      </c>
      <c r="DS283" s="8">
        <f t="shared" si="352"/>
        <v>132855.76999999999</v>
      </c>
      <c r="DT283" s="8">
        <f t="shared" si="352"/>
        <v>27951.08</v>
      </c>
      <c r="DU283" s="8">
        <f t="shared" si="352"/>
        <v>73759.73</v>
      </c>
      <c r="DV283" s="8">
        <f t="shared" si="352"/>
        <v>20984.14</v>
      </c>
      <c r="DW283" s="8">
        <f t="shared" si="352"/>
        <v>62995.88</v>
      </c>
      <c r="DX283" s="8">
        <f t="shared" si="352"/>
        <v>53285.37</v>
      </c>
      <c r="DY283" s="8">
        <f t="shared" si="352"/>
        <v>101747.28</v>
      </c>
      <c r="DZ283" s="8">
        <f t="shared" si="352"/>
        <v>186934.21</v>
      </c>
      <c r="EA283" s="8">
        <f t="shared" si="353"/>
        <v>405984.49</v>
      </c>
      <c r="EB283" s="8">
        <f t="shared" si="353"/>
        <v>179025.44</v>
      </c>
      <c r="EC283" s="8">
        <f t="shared" si="353"/>
        <v>73404.100000000006</v>
      </c>
      <c r="ED283" s="8">
        <f t="shared" si="353"/>
        <v>344668.49</v>
      </c>
      <c r="EE283" s="8">
        <f t="shared" si="353"/>
        <v>39679.370000000003</v>
      </c>
      <c r="EF283" s="8">
        <f t="shared" si="353"/>
        <v>227856.69</v>
      </c>
      <c r="EG283" s="8">
        <f t="shared" si="353"/>
        <v>62063.4</v>
      </c>
      <c r="EH283" s="8">
        <f t="shared" si="353"/>
        <v>35402.910000000003</v>
      </c>
      <c r="EI283" s="8">
        <f t="shared" si="353"/>
        <v>1928323.82</v>
      </c>
      <c r="EJ283" s="8">
        <f t="shared" si="353"/>
        <v>1279174.31</v>
      </c>
      <c r="EK283" s="8">
        <f t="shared" si="353"/>
        <v>133577.71</v>
      </c>
      <c r="EL283" s="8">
        <f t="shared" si="353"/>
        <v>48351.13</v>
      </c>
      <c r="EM283" s="8">
        <f t="shared" si="353"/>
        <v>144458.03</v>
      </c>
      <c r="EN283" s="8">
        <f t="shared" si="353"/>
        <v>153942.13</v>
      </c>
      <c r="EO283" s="8">
        <f t="shared" si="353"/>
        <v>98956.75</v>
      </c>
      <c r="EP283" s="8">
        <f t="shared" si="353"/>
        <v>132894.17000000001</v>
      </c>
      <c r="EQ283" s="8">
        <f t="shared" si="353"/>
        <v>550813.51</v>
      </c>
      <c r="ER283" s="8">
        <f t="shared" si="353"/>
        <v>165206.73000000001</v>
      </c>
      <c r="ES283" s="8">
        <f t="shared" si="353"/>
        <v>34011.1</v>
      </c>
      <c r="ET283" s="8">
        <f t="shared" si="353"/>
        <v>54728.160000000003</v>
      </c>
      <c r="EU283" s="8">
        <f t="shared" si="353"/>
        <v>71432.66</v>
      </c>
      <c r="EV283" s="8">
        <f t="shared" si="353"/>
        <v>28486.19</v>
      </c>
      <c r="EW283" s="8">
        <f t="shared" si="353"/>
        <v>157886.54999999999</v>
      </c>
      <c r="EX283" s="8">
        <f t="shared" si="353"/>
        <v>9421.0400000000009</v>
      </c>
      <c r="EY283" s="8">
        <f t="shared" si="353"/>
        <v>73222.77</v>
      </c>
      <c r="EZ283" s="8">
        <f t="shared" si="353"/>
        <v>50280.31</v>
      </c>
      <c r="FA283" s="8">
        <f t="shared" si="353"/>
        <v>876253.55</v>
      </c>
      <c r="FB283" s="8">
        <f t="shared" si="353"/>
        <v>144844.51999999999</v>
      </c>
      <c r="FC283" s="8">
        <f t="shared" si="353"/>
        <v>468885.3</v>
      </c>
      <c r="FD283" s="8">
        <f t="shared" si="353"/>
        <v>101618.41</v>
      </c>
      <c r="FE283" s="8">
        <f t="shared" si="353"/>
        <v>53239.79</v>
      </c>
      <c r="FF283" s="8">
        <f t="shared" si="353"/>
        <v>36064.79</v>
      </c>
      <c r="FG283" s="8">
        <f t="shared" si="353"/>
        <v>18712.52</v>
      </c>
      <c r="FH283" s="8">
        <f t="shared" si="353"/>
        <v>59412.02</v>
      </c>
      <c r="FI283" s="8">
        <f t="shared" si="353"/>
        <v>413285.63</v>
      </c>
      <c r="FJ283" s="8">
        <f t="shared" si="353"/>
        <v>455015.25</v>
      </c>
      <c r="FK283" s="8">
        <f t="shared" si="353"/>
        <v>398665.54</v>
      </c>
      <c r="FL283" s="8">
        <f t="shared" si="353"/>
        <v>1012336.71</v>
      </c>
      <c r="FM283" s="8">
        <f t="shared" si="353"/>
        <v>409889.6</v>
      </c>
      <c r="FN283" s="8">
        <f t="shared" si="353"/>
        <v>1995322.11</v>
      </c>
      <c r="FO283" s="8">
        <f t="shared" si="353"/>
        <v>426118.94</v>
      </c>
      <c r="FP283" s="8">
        <f t="shared" si="353"/>
        <v>382315.04</v>
      </c>
      <c r="FQ283" s="8">
        <f t="shared" si="353"/>
        <v>203107.54</v>
      </c>
      <c r="FR283" s="8">
        <f t="shared" si="353"/>
        <v>35044.25</v>
      </c>
      <c r="FS283" s="8">
        <f t="shared" si="353"/>
        <v>45761.22</v>
      </c>
      <c r="FT283" s="2">
        <f t="shared" si="353"/>
        <v>94424.59</v>
      </c>
      <c r="FU283" s="8">
        <f t="shared" si="353"/>
        <v>211997.67</v>
      </c>
      <c r="FV283" s="8">
        <f t="shared" si="353"/>
        <v>150636.73000000001</v>
      </c>
      <c r="FW283" s="8">
        <f t="shared" si="353"/>
        <v>38518.400000000001</v>
      </c>
      <c r="FX283" s="8">
        <f t="shared" si="353"/>
        <v>37835.910000000003</v>
      </c>
      <c r="FY283" s="8">
        <f>FY272</f>
        <v>0</v>
      </c>
      <c r="FZ283" s="133">
        <f>SUM(C283:FX283)</f>
        <v>130864542.09</v>
      </c>
      <c r="GA283" s="45"/>
      <c r="GB283" s="45"/>
      <c r="GC283" s="8"/>
      <c r="GD283" s="45"/>
      <c r="GE283" s="5"/>
      <c r="GF283" s="8"/>
      <c r="GG283" s="5"/>
      <c r="GH283" s="45"/>
      <c r="GI283" s="45"/>
      <c r="GJ283" s="45"/>
      <c r="GK283" s="45"/>
      <c r="GL283" s="45"/>
      <c r="GM283" s="45"/>
    </row>
    <row r="284" spans="1:195" x14ac:dyDescent="0.2">
      <c r="A284" s="3" t="s">
        <v>642</v>
      </c>
      <c r="B284" s="2" t="s">
        <v>625</v>
      </c>
      <c r="C284" s="8">
        <f>C281-C282-C283</f>
        <v>42322841.084334441</v>
      </c>
      <c r="D284" s="8">
        <f t="shared" ref="D284:BO284" si="354">D281-D282-D283</f>
        <v>222879694.54128107</v>
      </c>
      <c r="E284" s="8">
        <f t="shared" si="354"/>
        <v>38184102.809928805</v>
      </c>
      <c r="F284" s="8">
        <f t="shared" si="354"/>
        <v>83322880.802602291</v>
      </c>
      <c r="G284" s="8">
        <f t="shared" si="354"/>
        <v>4507548.0832043188</v>
      </c>
      <c r="H284" s="8">
        <f t="shared" si="354"/>
        <v>4221486.9750613682</v>
      </c>
      <c r="I284" s="8">
        <f t="shared" si="354"/>
        <v>55382802.686100692</v>
      </c>
      <c r="J284" s="8">
        <f t="shared" si="354"/>
        <v>9848256.691499345</v>
      </c>
      <c r="K284" s="8">
        <f t="shared" si="354"/>
        <v>1797531.1590931402</v>
      </c>
      <c r="L284" s="8">
        <f t="shared" si="354"/>
        <v>9253734.4197419044</v>
      </c>
      <c r="M284" s="8">
        <f t="shared" si="354"/>
        <v>8134514.8163652066</v>
      </c>
      <c r="N284" s="8">
        <f t="shared" si="354"/>
        <v>215321871.92308497</v>
      </c>
      <c r="O284" s="8">
        <f t="shared" si="354"/>
        <v>59869523.394972436</v>
      </c>
      <c r="P284" s="8">
        <f t="shared" si="354"/>
        <v>1119180.897222142</v>
      </c>
      <c r="Q284" s="8">
        <f t="shared" si="354"/>
        <v>215110892.26149547</v>
      </c>
      <c r="R284" s="8">
        <f t="shared" si="354"/>
        <v>2964084.6614835025</v>
      </c>
      <c r="S284" s="8">
        <f t="shared" si="354"/>
        <v>3448955.3771418356</v>
      </c>
      <c r="T284" s="8">
        <f t="shared" si="354"/>
        <v>1001179.2711015962</v>
      </c>
      <c r="U284" s="8">
        <f t="shared" si="354"/>
        <v>512533.5738513181</v>
      </c>
      <c r="V284" s="8">
        <f t="shared" si="354"/>
        <v>1683690.2181386645</v>
      </c>
      <c r="W284" s="8">
        <f t="shared" si="354"/>
        <v>967289.83619663294</v>
      </c>
      <c r="X284" s="8">
        <f t="shared" si="354"/>
        <v>521083.9493974967</v>
      </c>
      <c r="Y284" s="8">
        <f t="shared" si="354"/>
        <v>2427062.4840602172</v>
      </c>
      <c r="Z284" s="8">
        <f t="shared" si="354"/>
        <v>1909879.4605890971</v>
      </c>
      <c r="AA284" s="8">
        <f t="shared" si="354"/>
        <v>119163452.81530792</v>
      </c>
      <c r="AB284" s="8">
        <f t="shared" si="354"/>
        <v>61064000.856010534</v>
      </c>
      <c r="AC284" s="8">
        <f t="shared" si="354"/>
        <v>3322489.6987508843</v>
      </c>
      <c r="AD284" s="8">
        <f t="shared" si="354"/>
        <v>4134466.1064200094</v>
      </c>
      <c r="AE284" s="8">
        <f t="shared" si="354"/>
        <v>833740.29989602312</v>
      </c>
      <c r="AF284" s="8">
        <f t="shared" si="354"/>
        <v>1172979.9548521226</v>
      </c>
      <c r="AG284" s="8">
        <f t="shared" si="354"/>
        <v>-4.0745362639427185E-10</v>
      </c>
      <c r="AH284" s="8">
        <f t="shared" si="354"/>
        <v>6135634.8534956742</v>
      </c>
      <c r="AI284" s="8">
        <f t="shared" si="354"/>
        <v>2705775.6760922275</v>
      </c>
      <c r="AJ284" s="8">
        <f t="shared" si="354"/>
        <v>1710925.5240866041</v>
      </c>
      <c r="AK284" s="8">
        <f t="shared" si="354"/>
        <v>1209720.7939831235</v>
      </c>
      <c r="AL284" s="8">
        <f t="shared" si="354"/>
        <v>696763.14759627637</v>
      </c>
      <c r="AM284" s="8">
        <f t="shared" si="354"/>
        <v>2733557.2643791223</v>
      </c>
      <c r="AN284" s="8">
        <f t="shared" si="354"/>
        <v>694349.47227300587</v>
      </c>
      <c r="AO284" s="8">
        <f t="shared" si="354"/>
        <v>21006204.111126546</v>
      </c>
      <c r="AP284" s="8">
        <f t="shared" si="354"/>
        <v>281773390.94112778</v>
      </c>
      <c r="AQ284" s="8">
        <f t="shared" si="354"/>
        <v>650839.89041785744</v>
      </c>
      <c r="AR284" s="8">
        <f t="shared" si="354"/>
        <v>270847636.2751556</v>
      </c>
      <c r="AS284" s="8">
        <f t="shared" si="354"/>
        <v>15182820.731537417</v>
      </c>
      <c r="AT284" s="8">
        <f t="shared" si="354"/>
        <v>11623032.975511322</v>
      </c>
      <c r="AU284" s="8">
        <f t="shared" si="354"/>
        <v>2382607.9907179377</v>
      </c>
      <c r="AV284" s="8">
        <f t="shared" si="354"/>
        <v>2334014.9968368085</v>
      </c>
      <c r="AW284" s="8">
        <f t="shared" si="354"/>
        <v>1785415.9989623765</v>
      </c>
      <c r="AX284" s="8">
        <f t="shared" si="354"/>
        <v>449441.68106076616</v>
      </c>
      <c r="AY284" s="8">
        <f t="shared" si="354"/>
        <v>3482544.1084373076</v>
      </c>
      <c r="AZ284" s="8">
        <f t="shared" si="354"/>
        <v>62236228.291458353</v>
      </c>
      <c r="BA284" s="8">
        <f t="shared" si="354"/>
        <v>47580738.474566251</v>
      </c>
      <c r="BB284" s="8">
        <f t="shared" si="354"/>
        <v>44951496.427248202</v>
      </c>
      <c r="BC284" s="8">
        <f t="shared" si="354"/>
        <v>137117563.44856334</v>
      </c>
      <c r="BD284" s="8">
        <f t="shared" si="354"/>
        <v>19789923.422091145</v>
      </c>
      <c r="BE284" s="8">
        <f t="shared" si="354"/>
        <v>6840788.3818443902</v>
      </c>
      <c r="BF284" s="8">
        <f t="shared" si="354"/>
        <v>107798433.71889678</v>
      </c>
      <c r="BG284" s="8">
        <f t="shared" si="354"/>
        <v>5840982.3322749157</v>
      </c>
      <c r="BH284" s="8">
        <f t="shared" si="354"/>
        <v>3700052.4704266381</v>
      </c>
      <c r="BI284" s="8">
        <f t="shared" si="354"/>
        <v>2098923.7474167827</v>
      </c>
      <c r="BJ284" s="8">
        <f t="shared" si="354"/>
        <v>26189045.512654554</v>
      </c>
      <c r="BK284" s="8">
        <f t="shared" si="354"/>
        <v>98117289.744277969</v>
      </c>
      <c r="BL284" s="8">
        <f t="shared" si="354"/>
        <v>1915218.818800376</v>
      </c>
      <c r="BM284" s="8">
        <f t="shared" si="354"/>
        <v>2323832.7539767236</v>
      </c>
      <c r="BN284" s="8">
        <f t="shared" si="354"/>
        <v>16622507.113423122</v>
      </c>
      <c r="BO284" s="8">
        <f t="shared" si="354"/>
        <v>7366985.7170181349</v>
      </c>
      <c r="BP284" s="8">
        <f t="shared" ref="BP284:EA284" si="355">BP281-BP282-BP283</f>
        <v>863613.33913538291</v>
      </c>
      <c r="BQ284" s="8">
        <f t="shared" si="355"/>
        <v>18830767.480846334</v>
      </c>
      <c r="BR284" s="8">
        <f t="shared" si="355"/>
        <v>24214514.553015571</v>
      </c>
      <c r="BS284" s="8">
        <f t="shared" si="355"/>
        <v>5180346.7257641423</v>
      </c>
      <c r="BT284" s="8">
        <f t="shared" si="355"/>
        <v>1918826.4548128881</v>
      </c>
      <c r="BU284" s="8">
        <f t="shared" si="355"/>
        <v>512612.11244503013</v>
      </c>
      <c r="BV284" s="8">
        <f t="shared" si="355"/>
        <v>1924237.5862222649</v>
      </c>
      <c r="BW284" s="8">
        <f t="shared" si="355"/>
        <v>4426926.6629903223</v>
      </c>
      <c r="BX284" s="8">
        <f t="shared" si="355"/>
        <v>63225.562527520888</v>
      </c>
      <c r="BY284" s="8">
        <f t="shared" si="355"/>
        <v>1648384.5626028716</v>
      </c>
      <c r="BZ284" s="8">
        <f t="shared" si="355"/>
        <v>1063858.5534542417</v>
      </c>
      <c r="CA284" s="8">
        <f t="shared" si="355"/>
        <v>876735.55656897707</v>
      </c>
      <c r="CB284" s="8">
        <f t="shared" si="355"/>
        <v>327052949.06209928</v>
      </c>
      <c r="CC284" s="8">
        <f t="shared" si="355"/>
        <v>1216314.1286072584</v>
      </c>
      <c r="CD284" s="8">
        <f t="shared" si="355"/>
        <v>509589.3864641774</v>
      </c>
      <c r="CE284" s="8">
        <f t="shared" si="355"/>
        <v>1134542.4854697313</v>
      </c>
      <c r="CF284" s="8">
        <f t="shared" si="355"/>
        <v>923780.14155587764</v>
      </c>
      <c r="CG284" s="8">
        <f t="shared" si="355"/>
        <v>1288876.8710261642</v>
      </c>
      <c r="CH284" s="8">
        <f t="shared" si="355"/>
        <v>1123161.3640800936</v>
      </c>
      <c r="CI284" s="8">
        <f t="shared" si="355"/>
        <v>2696166.9594337512</v>
      </c>
      <c r="CJ284" s="8">
        <f t="shared" si="355"/>
        <v>1867586.8606819147</v>
      </c>
      <c r="CK284" s="8">
        <f t="shared" si="355"/>
        <v>21891367.95714942</v>
      </c>
      <c r="CL284" s="8">
        <f t="shared" si="355"/>
        <v>6937432.7612363528</v>
      </c>
      <c r="CM284" s="8">
        <f t="shared" si="355"/>
        <v>4604077.252836111</v>
      </c>
      <c r="CN284" s="8">
        <f t="shared" si="355"/>
        <v>106909257.83822551</v>
      </c>
      <c r="CO284" s="8">
        <f t="shared" si="355"/>
        <v>63832201.488967352</v>
      </c>
      <c r="CP284" s="8">
        <f t="shared" si="355"/>
        <v>112240.61167029885</v>
      </c>
      <c r="CQ284" s="8">
        <f t="shared" si="355"/>
        <v>7105554.9650313761</v>
      </c>
      <c r="CR284" s="8">
        <f t="shared" si="355"/>
        <v>1675013.6072718869</v>
      </c>
      <c r="CS284" s="8">
        <f t="shared" si="355"/>
        <v>1822013.7641149529</v>
      </c>
      <c r="CT284" s="8">
        <f t="shared" si="355"/>
        <v>852164.35131327587</v>
      </c>
      <c r="CU284" s="8">
        <f t="shared" si="355"/>
        <v>2600973.5422450588</v>
      </c>
      <c r="CV284" s="8">
        <f t="shared" si="355"/>
        <v>479351.48871355015</v>
      </c>
      <c r="CW284" s="8">
        <f t="shared" si="355"/>
        <v>370300.892890307</v>
      </c>
      <c r="CX284" s="8">
        <f t="shared" si="355"/>
        <v>2024286.3419983904</v>
      </c>
      <c r="CY284" s="8">
        <f t="shared" si="355"/>
        <v>718479.5137701215</v>
      </c>
      <c r="CZ284" s="8">
        <f t="shared" si="355"/>
        <v>9079276.6138195489</v>
      </c>
      <c r="DA284" s="8">
        <f t="shared" si="355"/>
        <v>1720088.9789449442</v>
      </c>
      <c r="DB284" s="8">
        <f t="shared" si="355"/>
        <v>2172792.0909637022</v>
      </c>
      <c r="DC284" s="8">
        <f t="shared" si="355"/>
        <v>806752.53022498987</v>
      </c>
      <c r="DD284" s="8">
        <f t="shared" si="355"/>
        <v>47966.302032426611</v>
      </c>
      <c r="DE284" s="8">
        <f t="shared" si="355"/>
        <v>1321632.8001643466</v>
      </c>
      <c r="DF284" s="8">
        <f t="shared" si="355"/>
        <v>92370324.589395419</v>
      </c>
      <c r="DG284" s="8">
        <f t="shared" si="355"/>
        <v>259174.78967983869</v>
      </c>
      <c r="DH284" s="8">
        <f t="shared" si="355"/>
        <v>3467232.7438640096</v>
      </c>
      <c r="DI284" s="8">
        <f t="shared" si="355"/>
        <v>6102700.2184478324</v>
      </c>
      <c r="DJ284" s="8">
        <f t="shared" si="355"/>
        <v>3743846.6241736631</v>
      </c>
      <c r="DK284" s="8">
        <f t="shared" si="355"/>
        <v>2288155.3446589988</v>
      </c>
      <c r="DL284" s="8">
        <f t="shared" si="355"/>
        <v>28077098.126841974</v>
      </c>
      <c r="DM284" s="8">
        <f t="shared" si="355"/>
        <v>1843465.7442222591</v>
      </c>
      <c r="DN284" s="8">
        <f t="shared" si="355"/>
        <v>4276550.6319569377</v>
      </c>
      <c r="DO284" s="8">
        <f t="shared" si="355"/>
        <v>13782557.300036866</v>
      </c>
      <c r="DP284" s="8">
        <f t="shared" si="355"/>
        <v>1672072.1242184942</v>
      </c>
      <c r="DQ284" s="8">
        <f t="shared" si="355"/>
        <v>1425978.6978435221</v>
      </c>
      <c r="DR284" s="8">
        <f t="shared" si="355"/>
        <v>7446251.2804415459</v>
      </c>
      <c r="DS284" s="8">
        <f t="shared" si="355"/>
        <v>4869135.1743899249</v>
      </c>
      <c r="DT284" s="8">
        <f t="shared" si="355"/>
        <v>1595411.4326750271</v>
      </c>
      <c r="DU284" s="8">
        <f t="shared" si="355"/>
        <v>2508247.2259572712</v>
      </c>
      <c r="DV284" s="8">
        <f t="shared" si="355"/>
        <v>2043603.3192035623</v>
      </c>
      <c r="DW284" s="8">
        <f t="shared" si="355"/>
        <v>2480906.8971718163</v>
      </c>
      <c r="DX284" s="8">
        <f t="shared" si="355"/>
        <v>1266649.553439389</v>
      </c>
      <c r="DY284" s="8">
        <f t="shared" si="355"/>
        <v>1682296.2007692803</v>
      </c>
      <c r="DZ284" s="8">
        <f t="shared" si="355"/>
        <v>5097512.1654618429</v>
      </c>
      <c r="EA284" s="8">
        <f t="shared" si="355"/>
        <v>143553.93749361415</v>
      </c>
      <c r="EB284" s="8">
        <f t="shared" ref="EB284:FY284" si="356">EB281-EB282-EB283</f>
        <v>2260584.1238421067</v>
      </c>
      <c r="EC284" s="8">
        <f t="shared" si="356"/>
        <v>1728650.7557982753</v>
      </c>
      <c r="ED284" s="8">
        <f t="shared" si="356"/>
        <v>3192999.8099979851</v>
      </c>
      <c r="EE284" s="8">
        <f t="shared" si="356"/>
        <v>1762394.3772134488</v>
      </c>
      <c r="EF284" s="8">
        <f t="shared" si="356"/>
        <v>8512503.3042762429</v>
      </c>
      <c r="EG284" s="8">
        <f t="shared" si="356"/>
        <v>1791224.0197049982</v>
      </c>
      <c r="EH284" s="8">
        <f t="shared" si="356"/>
        <v>1810095.1470561468</v>
      </c>
      <c r="EI284" s="8">
        <f t="shared" si="356"/>
        <v>83932348.91790694</v>
      </c>
      <c r="EJ284" s="8">
        <f t="shared" si="356"/>
        <v>37166517.353564888</v>
      </c>
      <c r="EK284" s="8">
        <f t="shared" si="356"/>
        <v>0</v>
      </c>
      <c r="EL284" s="8">
        <f t="shared" si="356"/>
        <v>2392088.133498583</v>
      </c>
      <c r="EM284" s="8">
        <f t="shared" si="356"/>
        <v>2224351.0255352906</v>
      </c>
      <c r="EN284" s="8">
        <f t="shared" si="356"/>
        <v>5845503.0039460314</v>
      </c>
      <c r="EO284" s="8">
        <f t="shared" si="356"/>
        <v>2263428.0800310262</v>
      </c>
      <c r="EP284" s="8">
        <f t="shared" si="356"/>
        <v>923445.28036705533</v>
      </c>
      <c r="EQ284" s="8">
        <f t="shared" si="356"/>
        <v>7177617.3682811037</v>
      </c>
      <c r="ER284" s="8">
        <f t="shared" si="356"/>
        <v>847664.51042045094</v>
      </c>
      <c r="ES284" s="8">
        <f t="shared" si="356"/>
        <v>1077010.5913149929</v>
      </c>
      <c r="ET284" s="8">
        <f t="shared" si="356"/>
        <v>1552003.8968661635</v>
      </c>
      <c r="EU284" s="8">
        <f t="shared" si="356"/>
        <v>3929778.9835725711</v>
      </c>
      <c r="EV284" s="8">
        <f t="shared" si="356"/>
        <v>408327.30300112494</v>
      </c>
      <c r="EW284" s="8">
        <f t="shared" si="356"/>
        <v>3020578.9646040103</v>
      </c>
      <c r="EX284" s="8">
        <f t="shared" si="356"/>
        <v>2370256.0156275039</v>
      </c>
      <c r="EY284" s="8">
        <f t="shared" si="356"/>
        <v>4954931.5953327473</v>
      </c>
      <c r="EZ284" s="8">
        <f t="shared" si="356"/>
        <v>870907.16564029106</v>
      </c>
      <c r="FA284" s="8">
        <f t="shared" si="356"/>
        <v>3882375.9897164786</v>
      </c>
      <c r="FB284" s="8">
        <f t="shared" si="356"/>
        <v>0</v>
      </c>
      <c r="FC284" s="8">
        <f t="shared" si="356"/>
        <v>10494732.938834433</v>
      </c>
      <c r="FD284" s="8">
        <f t="shared" si="356"/>
        <v>1774643.6936975636</v>
      </c>
      <c r="FE284" s="8">
        <f t="shared" si="356"/>
        <v>812631.13708103891</v>
      </c>
      <c r="FF284" s="8">
        <f t="shared" si="356"/>
        <v>1593382.2647014342</v>
      </c>
      <c r="FG284" s="8">
        <f t="shared" si="356"/>
        <v>1250274.7821570374</v>
      </c>
      <c r="FH284" s="8">
        <f t="shared" si="356"/>
        <v>538860.45177554619</v>
      </c>
      <c r="FI284" s="8">
        <f t="shared" si="356"/>
        <v>4682221.3872704115</v>
      </c>
      <c r="FJ284" s="8">
        <f t="shared" si="356"/>
        <v>3211720.5389735373</v>
      </c>
      <c r="FK284" s="8">
        <f t="shared" si="356"/>
        <v>6316484.2766034743</v>
      </c>
      <c r="FL284" s="8">
        <f t="shared" si="356"/>
        <v>14849921.173977997</v>
      </c>
      <c r="FM284" s="8">
        <f t="shared" si="356"/>
        <v>14831419.830814326</v>
      </c>
      <c r="FN284" s="8">
        <f t="shared" si="356"/>
        <v>102328105.24521516</v>
      </c>
      <c r="FO284" s="8">
        <f t="shared" si="356"/>
        <v>0</v>
      </c>
      <c r="FP284" s="8">
        <f t="shared" si="356"/>
        <v>8549893.4240881111</v>
      </c>
      <c r="FQ284" s="8">
        <f t="shared" si="356"/>
        <v>2678078.2479112134</v>
      </c>
      <c r="FR284" s="8">
        <f t="shared" si="356"/>
        <v>142918.53335558972</v>
      </c>
      <c r="FS284" s="8">
        <f t="shared" si="356"/>
        <v>128453.57550928622</v>
      </c>
      <c r="FT284" s="2">
        <f t="shared" si="356"/>
        <v>0</v>
      </c>
      <c r="FU284" s="8">
        <f t="shared" si="356"/>
        <v>3548276.1602400434</v>
      </c>
      <c r="FV284" s="8">
        <f t="shared" si="356"/>
        <v>3302767.8098173807</v>
      </c>
      <c r="FW284" s="8">
        <f t="shared" si="356"/>
        <v>1447930.5004935695</v>
      </c>
      <c r="FX284" s="8">
        <f t="shared" si="356"/>
        <v>558554.06771363912</v>
      </c>
      <c r="FY284" s="8">
        <f t="shared" si="356"/>
        <v>0</v>
      </c>
      <c r="FZ284" s="133">
        <f>SUM(C284:FX284)</f>
        <v>3588100259.8999982</v>
      </c>
      <c r="GA284" s="45" t="s">
        <v>643</v>
      </c>
      <c r="GB284" s="45"/>
      <c r="GC284" s="8"/>
      <c r="GD284" s="45"/>
      <c r="GE284" s="5"/>
      <c r="GF284" s="8"/>
      <c r="GG284" s="5"/>
      <c r="GH284" s="45"/>
      <c r="GI284" s="45"/>
      <c r="GJ284" s="45"/>
      <c r="GK284" s="45"/>
      <c r="GL284" s="45"/>
      <c r="GM284" s="45"/>
    </row>
    <row r="285" spans="1:195" x14ac:dyDescent="0.2">
      <c r="A285" s="3" t="s">
        <v>644</v>
      </c>
      <c r="B285" s="2" t="s">
        <v>645</v>
      </c>
      <c r="C285" s="45">
        <f t="shared" ref="C285:BN285" si="357">IF(MIN((((C268*-$GE$269)+C278)),(C59-C273))&lt;0,0,(MIN((((C268*-$GE$269)+C278)),(C59-C273))))</f>
        <v>0</v>
      </c>
      <c r="D285" s="45">
        <f t="shared" si="357"/>
        <v>0</v>
      </c>
      <c r="E285" s="45">
        <f t="shared" si="357"/>
        <v>0</v>
      </c>
      <c r="F285" s="45">
        <f t="shared" si="357"/>
        <v>0</v>
      </c>
      <c r="G285" s="45">
        <f t="shared" si="357"/>
        <v>0</v>
      </c>
      <c r="H285" s="45">
        <f t="shared" si="357"/>
        <v>0</v>
      </c>
      <c r="I285" s="45">
        <f t="shared" si="357"/>
        <v>0</v>
      </c>
      <c r="J285" s="45">
        <f t="shared" si="357"/>
        <v>0</v>
      </c>
      <c r="K285" s="45">
        <f t="shared" si="357"/>
        <v>0</v>
      </c>
      <c r="L285" s="45">
        <f t="shared" si="357"/>
        <v>0</v>
      </c>
      <c r="M285" s="45">
        <f t="shared" si="357"/>
        <v>0</v>
      </c>
      <c r="N285" s="45">
        <f t="shared" si="357"/>
        <v>0</v>
      </c>
      <c r="O285" s="45">
        <f t="shared" si="357"/>
        <v>0</v>
      </c>
      <c r="P285" s="45">
        <f t="shared" si="357"/>
        <v>0</v>
      </c>
      <c r="Q285" s="45">
        <f t="shared" si="357"/>
        <v>0</v>
      </c>
      <c r="R285" s="45">
        <f t="shared" si="357"/>
        <v>0</v>
      </c>
      <c r="S285" s="45">
        <f t="shared" si="357"/>
        <v>0</v>
      </c>
      <c r="T285" s="45">
        <f t="shared" si="357"/>
        <v>0</v>
      </c>
      <c r="U285" s="45">
        <f t="shared" si="357"/>
        <v>0</v>
      </c>
      <c r="V285" s="45">
        <f t="shared" si="357"/>
        <v>0</v>
      </c>
      <c r="W285" s="45">
        <f t="shared" si="357"/>
        <v>0</v>
      </c>
      <c r="X285" s="45">
        <f t="shared" si="357"/>
        <v>0</v>
      </c>
      <c r="Y285" s="45">
        <f t="shared" si="357"/>
        <v>0</v>
      </c>
      <c r="Z285" s="45">
        <f t="shared" si="357"/>
        <v>0</v>
      </c>
      <c r="AA285" s="45">
        <f t="shared" si="357"/>
        <v>0</v>
      </c>
      <c r="AB285" s="45">
        <f t="shared" si="357"/>
        <v>0</v>
      </c>
      <c r="AC285" s="45">
        <f t="shared" si="357"/>
        <v>0</v>
      </c>
      <c r="AD285" s="45">
        <f t="shared" si="357"/>
        <v>0</v>
      </c>
      <c r="AE285" s="45">
        <f t="shared" si="357"/>
        <v>0</v>
      </c>
      <c r="AF285" s="45">
        <f t="shared" si="357"/>
        <v>0</v>
      </c>
      <c r="AG285" s="45">
        <f t="shared" si="357"/>
        <v>0</v>
      </c>
      <c r="AH285" s="45">
        <f t="shared" si="357"/>
        <v>0</v>
      </c>
      <c r="AI285" s="45">
        <f t="shared" si="357"/>
        <v>0</v>
      </c>
      <c r="AJ285" s="45">
        <f t="shared" si="357"/>
        <v>0</v>
      </c>
      <c r="AK285" s="45">
        <f t="shared" si="357"/>
        <v>0</v>
      </c>
      <c r="AL285" s="45">
        <f t="shared" si="357"/>
        <v>0</v>
      </c>
      <c r="AM285" s="45">
        <f t="shared" si="357"/>
        <v>0</v>
      </c>
      <c r="AN285" s="45">
        <f t="shared" si="357"/>
        <v>0</v>
      </c>
      <c r="AO285" s="45">
        <f t="shared" si="357"/>
        <v>0</v>
      </c>
      <c r="AP285" s="45">
        <f t="shared" si="357"/>
        <v>0</v>
      </c>
      <c r="AQ285" s="45">
        <f t="shared" si="357"/>
        <v>0</v>
      </c>
      <c r="AR285" s="45">
        <f t="shared" si="357"/>
        <v>0</v>
      </c>
      <c r="AS285" s="45">
        <f t="shared" si="357"/>
        <v>0</v>
      </c>
      <c r="AT285" s="45">
        <f t="shared" si="357"/>
        <v>0</v>
      </c>
      <c r="AU285" s="45">
        <f t="shared" si="357"/>
        <v>0</v>
      </c>
      <c r="AV285" s="45">
        <f t="shared" si="357"/>
        <v>0</v>
      </c>
      <c r="AW285" s="45">
        <f t="shared" si="357"/>
        <v>0</v>
      </c>
      <c r="AX285" s="45">
        <f t="shared" si="357"/>
        <v>0</v>
      </c>
      <c r="AY285" s="45">
        <f t="shared" si="357"/>
        <v>0</v>
      </c>
      <c r="AZ285" s="45">
        <f t="shared" si="357"/>
        <v>0</v>
      </c>
      <c r="BA285" s="45">
        <f t="shared" si="357"/>
        <v>0</v>
      </c>
      <c r="BB285" s="45">
        <f t="shared" si="357"/>
        <v>0</v>
      </c>
      <c r="BC285" s="45">
        <f t="shared" si="357"/>
        <v>0</v>
      </c>
      <c r="BD285" s="45">
        <f t="shared" si="357"/>
        <v>0</v>
      </c>
      <c r="BE285" s="45">
        <f t="shared" si="357"/>
        <v>0</v>
      </c>
      <c r="BF285" s="45">
        <f t="shared" si="357"/>
        <v>0</v>
      </c>
      <c r="BG285" s="45">
        <f t="shared" si="357"/>
        <v>0</v>
      </c>
      <c r="BH285" s="45">
        <f t="shared" si="357"/>
        <v>0</v>
      </c>
      <c r="BI285" s="45">
        <f t="shared" si="357"/>
        <v>0</v>
      </c>
      <c r="BJ285" s="45">
        <f t="shared" si="357"/>
        <v>0</v>
      </c>
      <c r="BK285" s="45">
        <f t="shared" si="357"/>
        <v>0</v>
      </c>
      <c r="BL285" s="45">
        <f t="shared" si="357"/>
        <v>0</v>
      </c>
      <c r="BM285" s="45">
        <f t="shared" si="357"/>
        <v>0</v>
      </c>
      <c r="BN285" s="45">
        <f t="shared" si="357"/>
        <v>0</v>
      </c>
      <c r="BO285" s="45">
        <f t="shared" ref="BO285:DZ285" si="358">IF(MIN((((BO268*-$GE$269)+BO278)),(BO59-BO273))&lt;0,0,(MIN((((BO268*-$GE$269)+BO278)),(BO59-BO273))))</f>
        <v>0</v>
      </c>
      <c r="BP285" s="45">
        <f t="shared" si="358"/>
        <v>0</v>
      </c>
      <c r="BQ285" s="45">
        <f t="shared" si="358"/>
        <v>0</v>
      </c>
      <c r="BR285" s="45">
        <f t="shared" si="358"/>
        <v>0</v>
      </c>
      <c r="BS285" s="45">
        <f t="shared" si="358"/>
        <v>0</v>
      </c>
      <c r="BT285" s="45">
        <f t="shared" si="358"/>
        <v>0</v>
      </c>
      <c r="BU285" s="45">
        <f t="shared" si="358"/>
        <v>0</v>
      </c>
      <c r="BV285" s="45">
        <f t="shared" si="358"/>
        <v>0</v>
      </c>
      <c r="BW285" s="45">
        <f t="shared" si="358"/>
        <v>0</v>
      </c>
      <c r="BX285" s="45">
        <f t="shared" si="358"/>
        <v>0</v>
      </c>
      <c r="BY285" s="45">
        <f t="shared" si="358"/>
        <v>0</v>
      </c>
      <c r="BZ285" s="45">
        <f t="shared" si="358"/>
        <v>0</v>
      </c>
      <c r="CA285" s="45">
        <f t="shared" si="358"/>
        <v>0</v>
      </c>
      <c r="CB285" s="45">
        <f t="shared" si="358"/>
        <v>0</v>
      </c>
      <c r="CC285" s="45">
        <f t="shared" si="358"/>
        <v>0</v>
      </c>
      <c r="CD285" s="45">
        <f t="shared" si="358"/>
        <v>0</v>
      </c>
      <c r="CE285" s="45">
        <f t="shared" si="358"/>
        <v>0</v>
      </c>
      <c r="CF285" s="45">
        <f t="shared" si="358"/>
        <v>0</v>
      </c>
      <c r="CG285" s="45">
        <f t="shared" si="358"/>
        <v>0</v>
      </c>
      <c r="CH285" s="45">
        <f t="shared" si="358"/>
        <v>0</v>
      </c>
      <c r="CI285" s="45">
        <f t="shared" si="358"/>
        <v>0</v>
      </c>
      <c r="CJ285" s="45">
        <f t="shared" si="358"/>
        <v>0</v>
      </c>
      <c r="CK285" s="45">
        <f t="shared" si="358"/>
        <v>0</v>
      </c>
      <c r="CL285" s="45">
        <f t="shared" si="358"/>
        <v>0</v>
      </c>
      <c r="CM285" s="45">
        <f t="shared" si="358"/>
        <v>0</v>
      </c>
      <c r="CN285" s="45">
        <f t="shared" si="358"/>
        <v>0</v>
      </c>
      <c r="CO285" s="45">
        <f t="shared" si="358"/>
        <v>0</v>
      </c>
      <c r="CP285" s="45">
        <f t="shared" si="358"/>
        <v>0</v>
      </c>
      <c r="CQ285" s="45">
        <f t="shared" si="358"/>
        <v>0</v>
      </c>
      <c r="CR285" s="45">
        <f t="shared" si="358"/>
        <v>0</v>
      </c>
      <c r="CS285" s="45">
        <f t="shared" si="358"/>
        <v>0</v>
      </c>
      <c r="CT285" s="45">
        <f t="shared" si="358"/>
        <v>0</v>
      </c>
      <c r="CU285" s="45">
        <f t="shared" si="358"/>
        <v>0</v>
      </c>
      <c r="CV285" s="45">
        <f t="shared" si="358"/>
        <v>0</v>
      </c>
      <c r="CW285" s="45">
        <f t="shared" si="358"/>
        <v>0</v>
      </c>
      <c r="CX285" s="45">
        <f t="shared" si="358"/>
        <v>0</v>
      </c>
      <c r="CY285" s="45">
        <f t="shared" si="358"/>
        <v>0</v>
      </c>
      <c r="CZ285" s="45">
        <f t="shared" si="358"/>
        <v>0</v>
      </c>
      <c r="DA285" s="45">
        <f t="shared" si="358"/>
        <v>0</v>
      </c>
      <c r="DB285" s="45">
        <f t="shared" si="358"/>
        <v>0</v>
      </c>
      <c r="DC285" s="45">
        <f t="shared" si="358"/>
        <v>0</v>
      </c>
      <c r="DD285" s="45">
        <f t="shared" si="358"/>
        <v>0</v>
      </c>
      <c r="DE285" s="45">
        <f t="shared" si="358"/>
        <v>0</v>
      </c>
      <c r="DF285" s="45">
        <f t="shared" si="358"/>
        <v>0</v>
      </c>
      <c r="DG285" s="45">
        <f t="shared" si="358"/>
        <v>0</v>
      </c>
      <c r="DH285" s="45">
        <f t="shared" si="358"/>
        <v>0</v>
      </c>
      <c r="DI285" s="45">
        <f t="shared" si="358"/>
        <v>0</v>
      </c>
      <c r="DJ285" s="45">
        <f t="shared" si="358"/>
        <v>0</v>
      </c>
      <c r="DK285" s="45">
        <f t="shared" si="358"/>
        <v>0</v>
      </c>
      <c r="DL285" s="45">
        <f t="shared" si="358"/>
        <v>0</v>
      </c>
      <c r="DM285" s="45">
        <f t="shared" si="358"/>
        <v>0</v>
      </c>
      <c r="DN285" s="45">
        <f t="shared" si="358"/>
        <v>0</v>
      </c>
      <c r="DO285" s="45">
        <f t="shared" si="358"/>
        <v>0</v>
      </c>
      <c r="DP285" s="45">
        <f t="shared" si="358"/>
        <v>0</v>
      </c>
      <c r="DQ285" s="45">
        <f t="shared" si="358"/>
        <v>0</v>
      </c>
      <c r="DR285" s="45">
        <f t="shared" si="358"/>
        <v>0</v>
      </c>
      <c r="DS285" s="45">
        <f t="shared" si="358"/>
        <v>0</v>
      </c>
      <c r="DT285" s="45">
        <f t="shared" si="358"/>
        <v>0</v>
      </c>
      <c r="DU285" s="45">
        <f t="shared" si="358"/>
        <v>0</v>
      </c>
      <c r="DV285" s="45">
        <f t="shared" si="358"/>
        <v>0</v>
      </c>
      <c r="DW285" s="45">
        <f t="shared" si="358"/>
        <v>0</v>
      </c>
      <c r="DX285" s="45">
        <f t="shared" si="358"/>
        <v>0</v>
      </c>
      <c r="DY285" s="45">
        <f t="shared" si="358"/>
        <v>0</v>
      </c>
      <c r="DZ285" s="45">
        <f t="shared" si="358"/>
        <v>0</v>
      </c>
      <c r="EA285" s="45">
        <f t="shared" ref="EA285:FX285" si="359">IF(MIN((((EA268*-$GE$269)+EA278)),(EA59-EA273))&lt;0,0,(MIN((((EA268*-$GE$269)+EA278)),(EA59-EA273))))</f>
        <v>0</v>
      </c>
      <c r="EB285" s="45">
        <f t="shared" si="359"/>
        <v>0</v>
      </c>
      <c r="EC285" s="45">
        <f t="shared" si="359"/>
        <v>0</v>
      </c>
      <c r="ED285" s="45">
        <f t="shared" si="359"/>
        <v>0</v>
      </c>
      <c r="EE285" s="45">
        <f t="shared" si="359"/>
        <v>0</v>
      </c>
      <c r="EF285" s="45">
        <f t="shared" si="359"/>
        <v>0</v>
      </c>
      <c r="EG285" s="45">
        <f t="shared" si="359"/>
        <v>0</v>
      </c>
      <c r="EH285" s="45">
        <f t="shared" si="359"/>
        <v>0</v>
      </c>
      <c r="EI285" s="45">
        <f t="shared" si="359"/>
        <v>0</v>
      </c>
      <c r="EJ285" s="45">
        <f t="shared" si="359"/>
        <v>0</v>
      </c>
      <c r="EK285" s="45">
        <f t="shared" si="359"/>
        <v>220723.72</v>
      </c>
      <c r="EL285" s="45">
        <f t="shared" si="359"/>
        <v>0</v>
      </c>
      <c r="EM285" s="45">
        <f t="shared" si="359"/>
        <v>0</v>
      </c>
      <c r="EN285" s="45">
        <f t="shared" si="359"/>
        <v>0</v>
      </c>
      <c r="EO285" s="45">
        <f t="shared" si="359"/>
        <v>0</v>
      </c>
      <c r="EP285" s="45">
        <f t="shared" si="359"/>
        <v>0</v>
      </c>
      <c r="EQ285" s="45">
        <f t="shared" si="359"/>
        <v>0</v>
      </c>
      <c r="ER285" s="45">
        <f t="shared" si="359"/>
        <v>0</v>
      </c>
      <c r="ES285" s="45">
        <f t="shared" si="359"/>
        <v>0</v>
      </c>
      <c r="ET285" s="45">
        <f t="shared" si="359"/>
        <v>0</v>
      </c>
      <c r="EU285" s="45">
        <f t="shared" si="359"/>
        <v>0</v>
      </c>
      <c r="EV285" s="45">
        <f t="shared" si="359"/>
        <v>0</v>
      </c>
      <c r="EW285" s="45">
        <f t="shared" si="359"/>
        <v>0</v>
      </c>
      <c r="EX285" s="45">
        <f t="shared" si="359"/>
        <v>0</v>
      </c>
      <c r="EY285" s="45">
        <f t="shared" si="359"/>
        <v>0</v>
      </c>
      <c r="EZ285" s="45">
        <f t="shared" si="359"/>
        <v>0</v>
      </c>
      <c r="FA285" s="45">
        <f t="shared" si="359"/>
        <v>0</v>
      </c>
      <c r="FB285" s="45">
        <f t="shared" si="359"/>
        <v>25342.860000000015</v>
      </c>
      <c r="FC285" s="45">
        <f t="shared" si="359"/>
        <v>0</v>
      </c>
      <c r="FD285" s="45">
        <f t="shared" si="359"/>
        <v>0</v>
      </c>
      <c r="FE285" s="45">
        <f t="shared" si="359"/>
        <v>0</v>
      </c>
      <c r="FF285" s="45">
        <f t="shared" si="359"/>
        <v>0</v>
      </c>
      <c r="FG285" s="45">
        <f t="shared" si="359"/>
        <v>0</v>
      </c>
      <c r="FH285" s="45">
        <f t="shared" si="359"/>
        <v>0</v>
      </c>
      <c r="FI285" s="45">
        <f t="shared" si="359"/>
        <v>0</v>
      </c>
      <c r="FJ285" s="45">
        <f t="shared" si="359"/>
        <v>0</v>
      </c>
      <c r="FK285" s="45">
        <f t="shared" si="359"/>
        <v>0</v>
      </c>
      <c r="FL285" s="45">
        <f t="shared" si="359"/>
        <v>0</v>
      </c>
      <c r="FM285" s="45">
        <f t="shared" si="359"/>
        <v>0</v>
      </c>
      <c r="FN285" s="45">
        <f t="shared" si="359"/>
        <v>0</v>
      </c>
      <c r="FO285" s="45">
        <f t="shared" si="359"/>
        <v>411673.3</v>
      </c>
      <c r="FP285" s="45">
        <f t="shared" si="359"/>
        <v>0</v>
      </c>
      <c r="FQ285" s="45">
        <f t="shared" si="359"/>
        <v>0</v>
      </c>
      <c r="FR285" s="45">
        <f t="shared" si="359"/>
        <v>0</v>
      </c>
      <c r="FS285" s="45">
        <f t="shared" si="359"/>
        <v>0</v>
      </c>
      <c r="FT285" s="46">
        <f t="shared" si="359"/>
        <v>61905.11689934312</v>
      </c>
      <c r="FU285" s="45">
        <f t="shared" si="359"/>
        <v>0</v>
      </c>
      <c r="FV285" s="45">
        <f t="shared" si="359"/>
        <v>0</v>
      </c>
      <c r="FW285" s="45">
        <f t="shared" si="359"/>
        <v>0</v>
      </c>
      <c r="FX285" s="45">
        <f t="shared" si="359"/>
        <v>0</v>
      </c>
      <c r="FY285" s="45">
        <f>IF(MIN((((FY270*-$GE$269)+FY279)),(FY59-FY275))&lt;0,0,(MIN((((FY270*-$GE$269)+FY279)),(FY59-FY275))))</f>
        <v>0</v>
      </c>
      <c r="FZ285" s="133">
        <f>SUM(C285:FX285)</f>
        <v>719644.9968993431</v>
      </c>
      <c r="GA285" s="45" t="s">
        <v>646</v>
      </c>
      <c r="GB285" s="45"/>
      <c r="GC285" s="8"/>
      <c r="GD285" s="45"/>
      <c r="GE285" s="5"/>
      <c r="GF285" s="8"/>
      <c r="GG285" s="5"/>
      <c r="GH285" s="45"/>
      <c r="GI285" s="45"/>
      <c r="GJ285" s="45"/>
      <c r="GK285" s="45"/>
      <c r="GL285" s="45"/>
      <c r="GM285" s="45"/>
    </row>
    <row r="286" spans="1:195" x14ac:dyDescent="0.2">
      <c r="A286" s="5"/>
      <c r="B286" s="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2"/>
      <c r="FU286" s="8" t="s">
        <v>64</v>
      </c>
      <c r="FV286" s="8"/>
      <c r="FW286" s="8"/>
      <c r="FX286" s="8"/>
      <c r="FY286" s="8"/>
      <c r="FZ286" s="133"/>
      <c r="GA286" s="45"/>
      <c r="GB286" s="45"/>
      <c r="GC286" s="8"/>
      <c r="GD286" s="45"/>
      <c r="GE286" s="5"/>
      <c r="GF286" s="8"/>
      <c r="GG286" s="5"/>
      <c r="GH286" s="45"/>
      <c r="GI286" s="45"/>
      <c r="GJ286" s="45"/>
      <c r="GK286" s="45"/>
      <c r="GL286" s="45"/>
      <c r="GM286" s="45"/>
    </row>
    <row r="287" spans="1:195" x14ac:dyDescent="0.2">
      <c r="A287" s="3" t="s">
        <v>647</v>
      </c>
      <c r="B287" s="2" t="s">
        <v>648</v>
      </c>
      <c r="C287" s="8">
        <f t="shared" ref="C287:BN287" si="360">(C281-C285)/C100</f>
        <v>6689.6267530605001</v>
      </c>
      <c r="D287" s="8">
        <f t="shared" si="360"/>
        <v>6479.4312415432787</v>
      </c>
      <c r="E287" s="8">
        <f t="shared" si="360"/>
        <v>7025.3721254173306</v>
      </c>
      <c r="F287" s="8">
        <f t="shared" si="360"/>
        <v>6412.0546808245854</v>
      </c>
      <c r="G287" s="8">
        <f t="shared" si="360"/>
        <v>6917.0573849719449</v>
      </c>
      <c r="H287" s="8">
        <f t="shared" si="360"/>
        <v>6813.932092171086</v>
      </c>
      <c r="I287" s="8">
        <f t="shared" si="360"/>
        <v>6911.6035188531014</v>
      </c>
      <c r="J287" s="8">
        <f t="shared" si="360"/>
        <v>6519.1884290034313</v>
      </c>
      <c r="K287" s="8">
        <f t="shared" si="360"/>
        <v>8665.9567879842471</v>
      </c>
      <c r="L287" s="8">
        <f t="shared" si="360"/>
        <v>6841.0642401244422</v>
      </c>
      <c r="M287" s="8">
        <f t="shared" si="360"/>
        <v>7765.5460796277539</v>
      </c>
      <c r="N287" s="8">
        <f t="shared" si="360"/>
        <v>6581.0563629686012</v>
      </c>
      <c r="O287" s="8">
        <f t="shared" si="360"/>
        <v>6402.258759488237</v>
      </c>
      <c r="P287" s="8">
        <f t="shared" si="360"/>
        <v>12429.875690510647</v>
      </c>
      <c r="Q287" s="8">
        <f t="shared" si="360"/>
        <v>6926.3932472292126</v>
      </c>
      <c r="R287" s="8">
        <f t="shared" si="360"/>
        <v>7250.7891006971367</v>
      </c>
      <c r="S287" s="8">
        <f t="shared" si="360"/>
        <v>6712.1402884462177</v>
      </c>
      <c r="T287" s="8">
        <f t="shared" si="360"/>
        <v>11431.98969704517</v>
      </c>
      <c r="U287" s="8">
        <f t="shared" si="360"/>
        <v>13228.398654616927</v>
      </c>
      <c r="V287" s="8">
        <f t="shared" si="360"/>
        <v>8983.8373433333254</v>
      </c>
      <c r="W287" s="8">
        <f t="shared" si="360"/>
        <v>9074.431425638757</v>
      </c>
      <c r="X287" s="8">
        <f t="shared" si="360"/>
        <v>13321.397187949933</v>
      </c>
      <c r="Y287" s="8">
        <f t="shared" si="360"/>
        <v>7105.4919413078032</v>
      </c>
      <c r="Z287" s="8">
        <f t="shared" si="360"/>
        <v>8962.3151736199343</v>
      </c>
      <c r="AA287" s="8">
        <f t="shared" si="360"/>
        <v>6533.4688301111655</v>
      </c>
      <c r="AB287" s="8">
        <f t="shared" si="360"/>
        <v>6558.8737646761838</v>
      </c>
      <c r="AC287" s="8">
        <f t="shared" si="360"/>
        <v>6852.1064198453696</v>
      </c>
      <c r="AD287" s="8">
        <f t="shared" si="360"/>
        <v>6600.0407179762096</v>
      </c>
      <c r="AE287" s="8">
        <f t="shared" si="360"/>
        <v>11905.680197974894</v>
      </c>
      <c r="AF287" s="8">
        <f t="shared" si="360"/>
        <v>11233.567067993659</v>
      </c>
      <c r="AG287" s="8">
        <f t="shared" si="360"/>
        <v>8320.1575736884024</v>
      </c>
      <c r="AH287" s="8">
        <f t="shared" si="360"/>
        <v>6551.856035877664</v>
      </c>
      <c r="AI287" s="8">
        <f t="shared" si="360"/>
        <v>7887.032464715011</v>
      </c>
      <c r="AJ287" s="8">
        <f t="shared" si="360"/>
        <v>10124.439939163112</v>
      </c>
      <c r="AK287" s="8">
        <f t="shared" si="360"/>
        <v>10470.710721278281</v>
      </c>
      <c r="AL287" s="8">
        <f t="shared" si="360"/>
        <v>9350.2195692630885</v>
      </c>
      <c r="AM287" s="8">
        <f t="shared" si="360"/>
        <v>7265.3187074646303</v>
      </c>
      <c r="AN287" s="8">
        <f t="shared" si="360"/>
        <v>7773.4170493679439</v>
      </c>
      <c r="AO287" s="8">
        <f t="shared" si="360"/>
        <v>6344.4450264474672</v>
      </c>
      <c r="AP287" s="8">
        <f t="shared" si="360"/>
        <v>7013.5177906433782</v>
      </c>
      <c r="AQ287" s="8">
        <f t="shared" si="360"/>
        <v>9306.7551675414288</v>
      </c>
      <c r="AR287" s="8">
        <f t="shared" si="360"/>
        <v>6395.9247513209602</v>
      </c>
      <c r="AS287" s="8">
        <f t="shared" si="360"/>
        <v>6902.382690164296</v>
      </c>
      <c r="AT287" s="8">
        <f t="shared" si="360"/>
        <v>6526.2793915548546</v>
      </c>
      <c r="AU287" s="8">
        <f t="shared" si="360"/>
        <v>8812.7002669745088</v>
      </c>
      <c r="AV287" s="8">
        <f t="shared" si="360"/>
        <v>9205.4240914293678</v>
      </c>
      <c r="AW287" s="8">
        <f t="shared" si="360"/>
        <v>10922.512419971938</v>
      </c>
      <c r="AX287" s="8">
        <f t="shared" si="360"/>
        <v>14082.953421215325</v>
      </c>
      <c r="AY287" s="8">
        <f t="shared" si="360"/>
        <v>7486.8122224110948</v>
      </c>
      <c r="AZ287" s="8">
        <f t="shared" si="360"/>
        <v>6740.3830568393732</v>
      </c>
      <c r="BA287" s="8">
        <f t="shared" si="360"/>
        <v>6311.4119967535853</v>
      </c>
      <c r="BB287" s="8">
        <f t="shared" si="360"/>
        <v>6311.4257160360148</v>
      </c>
      <c r="BC287" s="8">
        <f t="shared" si="360"/>
        <v>6531.5358460222342</v>
      </c>
      <c r="BD287" s="8">
        <f t="shared" si="360"/>
        <v>6311.4257157211032</v>
      </c>
      <c r="BE287" s="8">
        <f t="shared" si="360"/>
        <v>6729.6801883177886</v>
      </c>
      <c r="BF287" s="8">
        <f t="shared" si="360"/>
        <v>6308.4102740253657</v>
      </c>
      <c r="BG287" s="8">
        <f t="shared" si="360"/>
        <v>7146.3203253766587</v>
      </c>
      <c r="BH287" s="8">
        <f t="shared" si="360"/>
        <v>7274.5876849368178</v>
      </c>
      <c r="BI287" s="8">
        <f t="shared" si="360"/>
        <v>10650.948796010523</v>
      </c>
      <c r="BJ287" s="8">
        <f t="shared" si="360"/>
        <v>6311.4257173143915</v>
      </c>
      <c r="BK287" s="8">
        <f t="shared" si="360"/>
        <v>6303.4537386156999</v>
      </c>
      <c r="BL287" s="8">
        <f t="shared" si="360"/>
        <v>11143.28384461918</v>
      </c>
      <c r="BM287" s="8">
        <f t="shared" si="360"/>
        <v>9323.1993834561254</v>
      </c>
      <c r="BN287" s="8">
        <f t="shared" si="360"/>
        <v>6311.4257165947283</v>
      </c>
      <c r="BO287" s="8">
        <f t="shared" ref="BO287:DZ287" si="361">(BO281-BO285)/BO100</f>
        <v>6456.3829810396965</v>
      </c>
      <c r="BP287" s="8">
        <f t="shared" si="361"/>
        <v>10529.83862553636</v>
      </c>
      <c r="BQ287" s="8">
        <f t="shared" si="361"/>
        <v>6862.0905465269507</v>
      </c>
      <c r="BR287" s="8">
        <f t="shared" si="361"/>
        <v>6428.0827752025143</v>
      </c>
      <c r="BS287" s="8">
        <f t="shared" si="361"/>
        <v>6948.7024336186496</v>
      </c>
      <c r="BT287" s="8">
        <f t="shared" si="361"/>
        <v>8530.7531228227563</v>
      </c>
      <c r="BU287" s="8">
        <f t="shared" si="361"/>
        <v>7863.1933872280824</v>
      </c>
      <c r="BV287" s="8">
        <f t="shared" si="361"/>
        <v>6690.9669637561983</v>
      </c>
      <c r="BW287" s="8">
        <f t="shared" si="361"/>
        <v>6622.2117858073761</v>
      </c>
      <c r="BX287" s="8">
        <f t="shared" si="361"/>
        <v>13848.561813187445</v>
      </c>
      <c r="BY287" s="8">
        <f t="shared" si="361"/>
        <v>7251.4101853805723</v>
      </c>
      <c r="BZ287" s="8">
        <f t="shared" si="361"/>
        <v>9955.7718220379138</v>
      </c>
      <c r="CA287" s="8">
        <f t="shared" si="361"/>
        <v>11138.422244779331</v>
      </c>
      <c r="CB287" s="8">
        <f t="shared" si="361"/>
        <v>6482.1657237873351</v>
      </c>
      <c r="CC287" s="8">
        <f t="shared" si="361"/>
        <v>10771.229385766395</v>
      </c>
      <c r="CD287" s="8">
        <f t="shared" si="361"/>
        <v>12456.345616045764</v>
      </c>
      <c r="CE287" s="8">
        <f t="shared" si="361"/>
        <v>10945.351461822074</v>
      </c>
      <c r="CF287" s="8">
        <f t="shared" si="361"/>
        <v>11532.363320894727</v>
      </c>
      <c r="CG287" s="8">
        <f t="shared" si="361"/>
        <v>10856.726765935464</v>
      </c>
      <c r="CH287" s="8">
        <f t="shared" si="361"/>
        <v>12069.86581998476</v>
      </c>
      <c r="CI287" s="8">
        <f t="shared" si="361"/>
        <v>6623.1205415417026</v>
      </c>
      <c r="CJ287" s="8">
        <f t="shared" si="361"/>
        <v>7095.5084991766244</v>
      </c>
      <c r="CK287" s="8">
        <f t="shared" si="361"/>
        <v>6534.3428056035173</v>
      </c>
      <c r="CL287" s="8">
        <f t="shared" si="361"/>
        <v>6835.8860497501355</v>
      </c>
      <c r="CM287" s="8">
        <f t="shared" si="361"/>
        <v>7359.7477252921435</v>
      </c>
      <c r="CN287" s="8">
        <f t="shared" si="361"/>
        <v>6305.8027073313724</v>
      </c>
      <c r="CO287" s="8">
        <f t="shared" si="361"/>
        <v>6310.2574286807894</v>
      </c>
      <c r="CP287" s="8">
        <f t="shared" si="361"/>
        <v>6974.8083425227796</v>
      </c>
      <c r="CQ287" s="8">
        <f t="shared" si="361"/>
        <v>6767.5155804407696</v>
      </c>
      <c r="CR287" s="8">
        <f t="shared" si="361"/>
        <v>10750.13997489053</v>
      </c>
      <c r="CS287" s="8">
        <f t="shared" si="361"/>
        <v>8061.3732242418719</v>
      </c>
      <c r="CT287" s="8">
        <f t="shared" si="361"/>
        <v>12212.177908560798</v>
      </c>
      <c r="CU287" s="8">
        <f t="shared" si="361"/>
        <v>6211.876114615181</v>
      </c>
      <c r="CV287" s="8">
        <f t="shared" si="361"/>
        <v>12661.187279561525</v>
      </c>
      <c r="CW287" s="8">
        <f t="shared" si="361"/>
        <v>11356.908898626059</v>
      </c>
      <c r="CX287" s="8">
        <f t="shared" si="361"/>
        <v>7262.219325693517</v>
      </c>
      <c r="CY287" s="8">
        <f t="shared" si="361"/>
        <v>8561.0343104531203</v>
      </c>
      <c r="CZ287" s="8">
        <f t="shared" si="361"/>
        <v>6363.4290261496371</v>
      </c>
      <c r="DA287" s="8">
        <f t="shared" si="361"/>
        <v>10631.28753388509</v>
      </c>
      <c r="DB287" s="8">
        <f t="shared" si="361"/>
        <v>8560.3683671664621</v>
      </c>
      <c r="DC287" s="8">
        <f t="shared" si="361"/>
        <v>10838.718672295387</v>
      </c>
      <c r="DD287" s="8">
        <f t="shared" si="361"/>
        <v>12026.448166282464</v>
      </c>
      <c r="DE287" s="8">
        <f t="shared" si="361"/>
        <v>7282.52201504191</v>
      </c>
      <c r="DF287" s="8">
        <f t="shared" si="361"/>
        <v>6311.2656057984732</v>
      </c>
      <c r="DG287" s="8">
        <f t="shared" si="361"/>
        <v>13361.183700818743</v>
      </c>
      <c r="DH287" s="8">
        <f t="shared" si="361"/>
        <v>6311.4257165947283</v>
      </c>
      <c r="DI287" s="8">
        <f t="shared" si="361"/>
        <v>6372.7887290980925</v>
      </c>
      <c r="DJ287" s="8">
        <f t="shared" si="361"/>
        <v>7017.5540086708743</v>
      </c>
      <c r="DK287" s="8">
        <f t="shared" si="361"/>
        <v>8056.5999339734199</v>
      </c>
      <c r="DL287" s="8">
        <f t="shared" si="361"/>
        <v>6589.9381641344589</v>
      </c>
      <c r="DM287" s="8">
        <f t="shared" si="361"/>
        <v>9664.8780549765779</v>
      </c>
      <c r="DN287" s="8">
        <f t="shared" si="361"/>
        <v>6744.2141971425244</v>
      </c>
      <c r="DO287" s="8">
        <f t="shared" si="361"/>
        <v>6674.0722155249814</v>
      </c>
      <c r="DP287" s="8">
        <f t="shared" si="361"/>
        <v>10869.370372957257</v>
      </c>
      <c r="DQ287" s="8">
        <f t="shared" si="361"/>
        <v>7387.8319861258924</v>
      </c>
      <c r="DR287" s="8">
        <f t="shared" si="361"/>
        <v>6939.1321065197735</v>
      </c>
      <c r="DS287" s="8">
        <f t="shared" si="361"/>
        <v>7250.6000549652354</v>
      </c>
      <c r="DT287" s="8">
        <f t="shared" si="361"/>
        <v>11940.449455882532</v>
      </c>
      <c r="DU287" s="8">
        <f t="shared" si="361"/>
        <v>7637.7404983075276</v>
      </c>
      <c r="DV287" s="8">
        <f t="shared" si="361"/>
        <v>10330.820203024259</v>
      </c>
      <c r="DW287" s="8">
        <f t="shared" si="361"/>
        <v>8267.7344232936575</v>
      </c>
      <c r="DX287" s="8">
        <f t="shared" si="361"/>
        <v>12067.97917163698</v>
      </c>
      <c r="DY287" s="8">
        <f t="shared" si="361"/>
        <v>9323.0127833978459</v>
      </c>
      <c r="DZ287" s="8">
        <f t="shared" si="361"/>
        <v>6963.6598505433685</v>
      </c>
      <c r="EA287" s="8">
        <f t="shared" ref="EA287:FX287" si="362">(EA281-EA285)/EA100</f>
        <v>7597.8770809619</v>
      </c>
      <c r="EB287" s="8">
        <f t="shared" si="362"/>
        <v>6971.6961869272318</v>
      </c>
      <c r="EC287" s="8">
        <f t="shared" si="362"/>
        <v>8387.7344766710103</v>
      </c>
      <c r="ED287" s="8">
        <f t="shared" si="362"/>
        <v>8601.3785119939184</v>
      </c>
      <c r="EE287" s="8">
        <f t="shared" si="362"/>
        <v>9961.0290117286477</v>
      </c>
      <c r="EF287" s="8">
        <f t="shared" si="362"/>
        <v>6616.9070949736633</v>
      </c>
      <c r="EG287" s="8">
        <f t="shared" si="362"/>
        <v>8599.1310760735014</v>
      </c>
      <c r="EH287" s="8">
        <f t="shared" si="362"/>
        <v>9777.7377162506746</v>
      </c>
      <c r="EI287" s="8">
        <f t="shared" si="362"/>
        <v>6575.9982918182513</v>
      </c>
      <c r="EJ287" s="8">
        <f t="shared" si="362"/>
        <v>6311.42571611525</v>
      </c>
      <c r="EK287" s="8">
        <f t="shared" si="362"/>
        <v>6891.3876271186446</v>
      </c>
      <c r="EL287" s="8">
        <f t="shared" si="362"/>
        <v>6950.0526756616164</v>
      </c>
      <c r="EM287" s="8">
        <f t="shared" si="362"/>
        <v>7239.2568844557709</v>
      </c>
      <c r="EN287" s="8">
        <f t="shared" si="362"/>
        <v>6760.6803746194209</v>
      </c>
      <c r="EO287" s="8">
        <f t="shared" si="362"/>
        <v>7020.7123808131528</v>
      </c>
      <c r="EP287" s="8">
        <f t="shared" si="362"/>
        <v>8664.6756382266049</v>
      </c>
      <c r="EQ287" s="8">
        <f t="shared" si="362"/>
        <v>6635.4246738149741</v>
      </c>
      <c r="ER287" s="8">
        <f t="shared" si="362"/>
        <v>8610.9836259153435</v>
      </c>
      <c r="ES287" s="8">
        <f t="shared" si="362"/>
        <v>12252.371116343769</v>
      </c>
      <c r="ET287" s="8">
        <f t="shared" si="362"/>
        <v>11949.586347449191</v>
      </c>
      <c r="EU287" s="8">
        <f t="shared" si="362"/>
        <v>7608.434224668008</v>
      </c>
      <c r="EV287" s="8">
        <f t="shared" si="362"/>
        <v>14025.575121597643</v>
      </c>
      <c r="EW287" s="8">
        <f t="shared" si="362"/>
        <v>9005.8407400174365</v>
      </c>
      <c r="EX287" s="8">
        <f t="shared" si="362"/>
        <v>10218.233602922221</v>
      </c>
      <c r="EY287" s="8">
        <f t="shared" si="362"/>
        <v>6473.1654606027532</v>
      </c>
      <c r="EZ287" s="8">
        <f t="shared" si="362"/>
        <v>12110.66847189028</v>
      </c>
      <c r="FA287" s="8">
        <f t="shared" si="362"/>
        <v>6934.6627877062901</v>
      </c>
      <c r="FB287" s="8">
        <f t="shared" si="362"/>
        <v>9541.1877877064726</v>
      </c>
      <c r="FC287" s="8">
        <f t="shared" si="362"/>
        <v>6382.0489203759098</v>
      </c>
      <c r="FD287" s="8">
        <f t="shared" si="362"/>
        <v>8273.5690724196284</v>
      </c>
      <c r="FE287" s="8">
        <f t="shared" si="362"/>
        <v>12468.01256460802</v>
      </c>
      <c r="FF287" s="8">
        <f t="shared" si="362"/>
        <v>10720.802721480468</v>
      </c>
      <c r="FG287" s="8">
        <f t="shared" si="362"/>
        <v>12486.664316412993</v>
      </c>
      <c r="FH287" s="8">
        <f t="shared" si="362"/>
        <v>12644.884834370598</v>
      </c>
      <c r="FI287" s="8">
        <f t="shared" si="362"/>
        <v>6602.9876691853069</v>
      </c>
      <c r="FJ287" s="8">
        <f t="shared" si="362"/>
        <v>6406.8358030573436</v>
      </c>
      <c r="FK287" s="8">
        <f t="shared" si="362"/>
        <v>6483.4094458746822</v>
      </c>
      <c r="FL287" s="8">
        <f t="shared" si="362"/>
        <v>6311.4257165947283</v>
      </c>
      <c r="FM287" s="8">
        <f t="shared" si="362"/>
        <v>6311.4257165947283</v>
      </c>
      <c r="FN287" s="8">
        <f t="shared" si="362"/>
        <v>6551.0505432072832</v>
      </c>
      <c r="FO287" s="8">
        <f t="shared" si="362"/>
        <v>7246.6509750318928</v>
      </c>
      <c r="FP287" s="8">
        <f t="shared" si="362"/>
        <v>6771.2825843889023</v>
      </c>
      <c r="FQ287" s="8">
        <f t="shared" si="362"/>
        <v>7052.5566853594264</v>
      </c>
      <c r="FR287" s="8">
        <f t="shared" si="362"/>
        <v>11652.217202331736</v>
      </c>
      <c r="FS287" s="8">
        <f t="shared" si="362"/>
        <v>10751.996725402418</v>
      </c>
      <c r="FT287" s="2">
        <f t="shared" si="362"/>
        <v>13300.948362448051</v>
      </c>
      <c r="FU287" s="8">
        <f t="shared" si="362"/>
        <v>7420.4749679358247</v>
      </c>
      <c r="FV287" s="8">
        <f t="shared" si="362"/>
        <v>7102.3141077977507</v>
      </c>
      <c r="FW287" s="8">
        <f t="shared" si="362"/>
        <v>11766.90071102683</v>
      </c>
      <c r="FX287" s="8">
        <f t="shared" si="362"/>
        <v>13621.433802368883</v>
      </c>
      <c r="FY287" s="8"/>
      <c r="FZ287" s="8">
        <f>(FZ281-FZ285)/FZ100</f>
        <v>6651.4322408320932</v>
      </c>
      <c r="GA287" s="45"/>
      <c r="GB287" s="45"/>
      <c r="GC287" s="8"/>
      <c r="GD287" s="45"/>
      <c r="GE287" s="5"/>
      <c r="GF287" s="8"/>
      <c r="GG287" s="5"/>
      <c r="GH287" s="45"/>
      <c r="GI287" s="45"/>
      <c r="GJ287" s="45"/>
      <c r="GK287" s="45"/>
      <c r="GL287" s="45"/>
      <c r="GM287" s="45"/>
    </row>
    <row r="288" spans="1:195" x14ac:dyDescent="0.2">
      <c r="A288" s="8"/>
      <c r="B288" s="2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 t="s">
        <v>64</v>
      </c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  <c r="FP288" s="45"/>
      <c r="FQ288" s="45"/>
      <c r="FR288" s="45"/>
      <c r="FS288" s="45"/>
      <c r="FT288" s="46"/>
      <c r="FU288" s="45"/>
      <c r="FV288" s="45"/>
      <c r="FW288" s="45"/>
      <c r="FX288" s="45"/>
      <c r="FY288" s="45"/>
      <c r="FZ288" s="45">
        <f>FZ281/FZ100</f>
        <v>6652.2984160912647</v>
      </c>
      <c r="GA288" s="8"/>
      <c r="GB288" s="45"/>
      <c r="GC288" s="8"/>
      <c r="GD288" s="45"/>
      <c r="GE288" s="5"/>
      <c r="GF288" s="8"/>
      <c r="GG288" s="5"/>
      <c r="GH288" s="45"/>
      <c r="GI288" s="45"/>
      <c r="GJ288" s="45"/>
      <c r="GK288" s="45"/>
      <c r="GL288" s="45"/>
      <c r="GM288" s="45"/>
    </row>
    <row r="289" spans="1:195" ht="15.75" x14ac:dyDescent="0.25">
      <c r="A289" s="8"/>
      <c r="B289" s="43" t="s">
        <v>649</v>
      </c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  <c r="FP289" s="45"/>
      <c r="FQ289" s="45"/>
      <c r="FR289" s="45"/>
      <c r="FS289" s="45"/>
      <c r="FT289" s="46"/>
      <c r="FU289" s="45"/>
      <c r="FV289" s="45"/>
      <c r="FW289" s="45"/>
      <c r="FX289" s="45"/>
      <c r="FY289" s="45"/>
      <c r="FZ289" s="8"/>
      <c r="GA289" s="45"/>
      <c r="GB289" s="45"/>
      <c r="GC289" s="8"/>
      <c r="GD289" s="45"/>
      <c r="GE289" s="5"/>
      <c r="GF289" s="8"/>
      <c r="GG289" s="5"/>
      <c r="GH289" s="45"/>
      <c r="GI289" s="45"/>
      <c r="GJ289" s="45"/>
      <c r="GK289" s="45"/>
      <c r="GL289" s="45"/>
      <c r="GM289" s="45"/>
    </row>
    <row r="290" spans="1:195" x14ac:dyDescent="0.2">
      <c r="A290" s="3" t="s">
        <v>650</v>
      </c>
      <c r="B290" s="2" t="s">
        <v>651</v>
      </c>
      <c r="C290" s="112">
        <f>ROUND(((C281-C285)-((C163+C167)*C291))/C95,2)-0.01</f>
        <v>6902.71</v>
      </c>
      <c r="D290" s="112">
        <f t="shared" ref="D290:BO290" si="363">ROUND(((D281-D285)-((D163+D167)*D291))/D95,2)</f>
        <v>6505.38</v>
      </c>
      <c r="E290" s="112">
        <f t="shared" si="363"/>
        <v>7025.37</v>
      </c>
      <c r="F290" s="112">
        <f t="shared" si="363"/>
        <v>6412.05</v>
      </c>
      <c r="G290" s="112">
        <f t="shared" si="363"/>
        <v>6917.06</v>
      </c>
      <c r="H290" s="112">
        <f t="shared" si="363"/>
        <v>6816.93</v>
      </c>
      <c r="I290" s="112">
        <f t="shared" si="363"/>
        <v>6911.69</v>
      </c>
      <c r="J290" s="112">
        <f t="shared" si="363"/>
        <v>6519.19</v>
      </c>
      <c r="K290" s="112">
        <f t="shared" si="363"/>
        <v>8665.9599999999991</v>
      </c>
      <c r="L290" s="112">
        <f t="shared" si="363"/>
        <v>6841.06</v>
      </c>
      <c r="M290" s="112">
        <f t="shared" si="363"/>
        <v>7765.55</v>
      </c>
      <c r="N290" s="112">
        <f t="shared" si="363"/>
        <v>6581.17</v>
      </c>
      <c r="O290" s="112">
        <f t="shared" si="363"/>
        <v>6402.26</v>
      </c>
      <c r="P290" s="112">
        <f t="shared" si="363"/>
        <v>12429.88</v>
      </c>
      <c r="Q290" s="112">
        <f t="shared" si="363"/>
        <v>6929.34</v>
      </c>
      <c r="R290" s="112">
        <f t="shared" si="363"/>
        <v>7581.92</v>
      </c>
      <c r="S290" s="112">
        <f t="shared" si="363"/>
        <v>6713.5</v>
      </c>
      <c r="T290" s="112">
        <f t="shared" si="363"/>
        <v>11431.99</v>
      </c>
      <c r="U290" s="112">
        <f t="shared" si="363"/>
        <v>13228.4</v>
      </c>
      <c r="V290" s="112">
        <f t="shared" si="363"/>
        <v>8983.84</v>
      </c>
      <c r="W290" s="112">
        <f t="shared" si="363"/>
        <v>12826.49</v>
      </c>
      <c r="X290" s="112">
        <f t="shared" si="363"/>
        <v>13321.4</v>
      </c>
      <c r="Y290" s="112">
        <f t="shared" si="363"/>
        <v>7105.49</v>
      </c>
      <c r="Z290" s="112">
        <f t="shared" si="363"/>
        <v>8962.32</v>
      </c>
      <c r="AA290" s="112">
        <f t="shared" si="363"/>
        <v>6533.47</v>
      </c>
      <c r="AB290" s="112">
        <f t="shared" si="363"/>
        <v>6560.93</v>
      </c>
      <c r="AC290" s="112">
        <f t="shared" si="363"/>
        <v>6854.68</v>
      </c>
      <c r="AD290" s="112">
        <f t="shared" si="363"/>
        <v>6600.04</v>
      </c>
      <c r="AE290" s="112">
        <f t="shared" si="363"/>
        <v>11905.68</v>
      </c>
      <c r="AF290" s="112">
        <f t="shared" si="363"/>
        <v>11233.57</v>
      </c>
      <c r="AG290" s="112">
        <f t="shared" si="363"/>
        <v>8320.16</v>
      </c>
      <c r="AH290" s="112">
        <f t="shared" si="363"/>
        <v>6551.86</v>
      </c>
      <c r="AI290" s="112">
        <f t="shared" si="363"/>
        <v>7887.03</v>
      </c>
      <c r="AJ290" s="112">
        <f t="shared" si="363"/>
        <v>10124.44</v>
      </c>
      <c r="AK290" s="112">
        <f t="shared" si="363"/>
        <v>10470.709999999999</v>
      </c>
      <c r="AL290" s="112">
        <f t="shared" si="363"/>
        <v>9350.2199999999993</v>
      </c>
      <c r="AM290" s="112">
        <f t="shared" si="363"/>
        <v>7265.32</v>
      </c>
      <c r="AN290" s="112">
        <f t="shared" si="363"/>
        <v>7773.42</v>
      </c>
      <c r="AO290" s="112">
        <f t="shared" si="363"/>
        <v>6344.66</v>
      </c>
      <c r="AP290" s="112">
        <f t="shared" si="363"/>
        <v>7015.83</v>
      </c>
      <c r="AQ290" s="112">
        <f t="shared" si="363"/>
        <v>9355.74</v>
      </c>
      <c r="AR290" s="112">
        <f t="shared" si="363"/>
        <v>6413.03</v>
      </c>
      <c r="AS290" s="112">
        <f t="shared" si="363"/>
        <v>6903.28</v>
      </c>
      <c r="AT290" s="112">
        <f t="shared" si="363"/>
        <v>6527.56</v>
      </c>
      <c r="AU290" s="112">
        <f t="shared" si="363"/>
        <v>8812.7000000000007</v>
      </c>
      <c r="AV290" s="112">
        <f t="shared" si="363"/>
        <v>9205.42</v>
      </c>
      <c r="AW290" s="112">
        <f t="shared" si="363"/>
        <v>10922.51</v>
      </c>
      <c r="AX290" s="112">
        <f t="shared" si="363"/>
        <v>14082.95</v>
      </c>
      <c r="AY290" s="112">
        <f t="shared" si="363"/>
        <v>7486.81</v>
      </c>
      <c r="AZ290" s="112">
        <f t="shared" si="363"/>
        <v>6740.54</v>
      </c>
      <c r="BA290" s="112">
        <f t="shared" si="363"/>
        <v>6311.43</v>
      </c>
      <c r="BB290" s="112">
        <f t="shared" si="363"/>
        <v>6311.43</v>
      </c>
      <c r="BC290" s="112">
        <f t="shared" si="363"/>
        <v>6535.21</v>
      </c>
      <c r="BD290" s="112">
        <f t="shared" si="363"/>
        <v>6311.43</v>
      </c>
      <c r="BE290" s="112">
        <f t="shared" si="363"/>
        <v>6729.68</v>
      </c>
      <c r="BF290" s="112">
        <f t="shared" si="363"/>
        <v>6311.43</v>
      </c>
      <c r="BG290" s="112">
        <f t="shared" si="363"/>
        <v>7146.32</v>
      </c>
      <c r="BH290" s="112">
        <f t="shared" si="363"/>
        <v>7274.59</v>
      </c>
      <c r="BI290" s="112">
        <f t="shared" si="363"/>
        <v>10650.95</v>
      </c>
      <c r="BJ290" s="112">
        <f t="shared" si="363"/>
        <v>6311.43</v>
      </c>
      <c r="BK290" s="112">
        <f t="shared" si="363"/>
        <v>6367.08</v>
      </c>
      <c r="BL290" s="112">
        <f t="shared" si="363"/>
        <v>11488.93</v>
      </c>
      <c r="BM290" s="112">
        <f t="shared" si="363"/>
        <v>9323.2000000000007</v>
      </c>
      <c r="BN290" s="112">
        <f t="shared" si="363"/>
        <v>6311.43</v>
      </c>
      <c r="BO290" s="112">
        <f t="shared" si="363"/>
        <v>6456.38</v>
      </c>
      <c r="BP290" s="112">
        <f t="shared" ref="BP290:EA290" si="364">ROUND(((BP281-BP285)-((BP163+BP167)*BP291))/BP95,2)</f>
        <v>10529.84</v>
      </c>
      <c r="BQ290" s="112">
        <f t="shared" si="364"/>
        <v>6862.09</v>
      </c>
      <c r="BR290" s="112">
        <f t="shared" si="364"/>
        <v>6428.08</v>
      </c>
      <c r="BS290" s="112">
        <f t="shared" si="364"/>
        <v>6948.7</v>
      </c>
      <c r="BT290" s="112">
        <f t="shared" si="364"/>
        <v>8530.75</v>
      </c>
      <c r="BU290" s="112">
        <f t="shared" si="364"/>
        <v>7863.19</v>
      </c>
      <c r="BV290" s="112">
        <f t="shared" si="364"/>
        <v>6690.97</v>
      </c>
      <c r="BW290" s="112">
        <f t="shared" si="364"/>
        <v>6622.21</v>
      </c>
      <c r="BX290" s="112">
        <f t="shared" si="364"/>
        <v>13848.56</v>
      </c>
      <c r="BY290" s="112">
        <f t="shared" si="364"/>
        <v>7251.41</v>
      </c>
      <c r="BZ290" s="112">
        <f t="shared" si="364"/>
        <v>9955.77</v>
      </c>
      <c r="CA290" s="112">
        <f t="shared" si="364"/>
        <v>11138.42</v>
      </c>
      <c r="CB290" s="112">
        <f t="shared" si="364"/>
        <v>6483.69</v>
      </c>
      <c r="CC290" s="112">
        <f t="shared" si="364"/>
        <v>10771.23</v>
      </c>
      <c r="CD290" s="112">
        <f t="shared" si="364"/>
        <v>12456.35</v>
      </c>
      <c r="CE290" s="112">
        <f t="shared" si="364"/>
        <v>10945.35</v>
      </c>
      <c r="CF290" s="112">
        <f t="shared" si="364"/>
        <v>11532.36</v>
      </c>
      <c r="CG290" s="112">
        <f t="shared" si="364"/>
        <v>10856.73</v>
      </c>
      <c r="CH290" s="112">
        <f t="shared" si="364"/>
        <v>12069.87</v>
      </c>
      <c r="CI290" s="112">
        <f t="shared" si="364"/>
        <v>6623.12</v>
      </c>
      <c r="CJ290" s="112">
        <f t="shared" si="364"/>
        <v>7095.51</v>
      </c>
      <c r="CK290" s="112">
        <f t="shared" si="364"/>
        <v>6535.45</v>
      </c>
      <c r="CL290" s="112">
        <f t="shared" si="364"/>
        <v>6837.05</v>
      </c>
      <c r="CM290" s="112">
        <f t="shared" si="364"/>
        <v>7364.93</v>
      </c>
      <c r="CN290" s="112">
        <f t="shared" si="364"/>
        <v>6311.43</v>
      </c>
      <c r="CO290" s="112">
        <f t="shared" si="364"/>
        <v>6311.43</v>
      </c>
      <c r="CP290" s="112">
        <f t="shared" si="364"/>
        <v>6974.81</v>
      </c>
      <c r="CQ290" s="112">
        <f t="shared" si="364"/>
        <v>6767.52</v>
      </c>
      <c r="CR290" s="112">
        <f t="shared" si="364"/>
        <v>10750.14</v>
      </c>
      <c r="CS290" s="112">
        <f t="shared" si="364"/>
        <v>8061.37</v>
      </c>
      <c r="CT290" s="112">
        <f t="shared" si="364"/>
        <v>12212.18</v>
      </c>
      <c r="CU290" s="112">
        <f t="shared" si="364"/>
        <v>7766.15</v>
      </c>
      <c r="CV290" s="112">
        <f t="shared" si="364"/>
        <v>12661.19</v>
      </c>
      <c r="CW290" s="112">
        <f t="shared" si="364"/>
        <v>11356.91</v>
      </c>
      <c r="CX290" s="112">
        <f t="shared" si="364"/>
        <v>7262.22</v>
      </c>
      <c r="CY290" s="112">
        <f t="shared" si="364"/>
        <v>12729</v>
      </c>
      <c r="CZ290" s="112">
        <f t="shared" si="364"/>
        <v>6363.43</v>
      </c>
      <c r="DA290" s="112">
        <f t="shared" si="364"/>
        <v>10631.29</v>
      </c>
      <c r="DB290" s="112">
        <f t="shared" si="364"/>
        <v>8560.3700000000008</v>
      </c>
      <c r="DC290" s="112">
        <f t="shared" si="364"/>
        <v>10838.72</v>
      </c>
      <c r="DD290" s="112">
        <f t="shared" si="364"/>
        <v>12026.45</v>
      </c>
      <c r="DE290" s="112">
        <f t="shared" si="364"/>
        <v>7282.52</v>
      </c>
      <c r="DF290" s="112">
        <f t="shared" si="364"/>
        <v>6311.43</v>
      </c>
      <c r="DG290" s="112">
        <f t="shared" si="364"/>
        <v>13361.18</v>
      </c>
      <c r="DH290" s="112">
        <f t="shared" si="364"/>
        <v>6311.43</v>
      </c>
      <c r="DI290" s="112">
        <f t="shared" si="364"/>
        <v>6373.61</v>
      </c>
      <c r="DJ290" s="112">
        <f t="shared" si="364"/>
        <v>7033.75</v>
      </c>
      <c r="DK290" s="112">
        <f t="shared" si="364"/>
        <v>8066.99</v>
      </c>
      <c r="DL290" s="112">
        <f t="shared" si="364"/>
        <v>6589.94</v>
      </c>
      <c r="DM290" s="112">
        <f t="shared" si="364"/>
        <v>9664.8799999999992</v>
      </c>
      <c r="DN290" s="112">
        <f t="shared" si="364"/>
        <v>6744.21</v>
      </c>
      <c r="DO290" s="112">
        <f t="shared" si="364"/>
        <v>6674.07</v>
      </c>
      <c r="DP290" s="112">
        <f t="shared" si="364"/>
        <v>10869.37</v>
      </c>
      <c r="DQ290" s="112">
        <f t="shared" si="364"/>
        <v>7387.83</v>
      </c>
      <c r="DR290" s="112">
        <f t="shared" si="364"/>
        <v>6939.13</v>
      </c>
      <c r="DS290" s="112">
        <f t="shared" si="364"/>
        <v>7250.6</v>
      </c>
      <c r="DT290" s="112">
        <f t="shared" si="364"/>
        <v>11940.45</v>
      </c>
      <c r="DU290" s="112">
        <f t="shared" si="364"/>
        <v>7637.74</v>
      </c>
      <c r="DV290" s="112">
        <f t="shared" si="364"/>
        <v>10330.82</v>
      </c>
      <c r="DW290" s="112">
        <f t="shared" si="364"/>
        <v>8267.73</v>
      </c>
      <c r="DX290" s="112">
        <f t="shared" si="364"/>
        <v>12067.98</v>
      </c>
      <c r="DY290" s="112">
        <f t="shared" si="364"/>
        <v>9323.01</v>
      </c>
      <c r="DZ290" s="112">
        <f t="shared" si="364"/>
        <v>6967.12</v>
      </c>
      <c r="EA290" s="112">
        <f t="shared" si="364"/>
        <v>7597.88</v>
      </c>
      <c r="EB290" s="112">
        <f t="shared" ref="EB290:FY290" si="365">ROUND(((EB281-EB285)-((EB163+EB167)*EB291))/EB95,2)</f>
        <v>6971.7</v>
      </c>
      <c r="EC290" s="112">
        <f t="shared" si="365"/>
        <v>8387.73</v>
      </c>
      <c r="ED290" s="112">
        <f t="shared" si="365"/>
        <v>8601.3799999999992</v>
      </c>
      <c r="EE290" s="112">
        <f t="shared" si="365"/>
        <v>10034.99</v>
      </c>
      <c r="EF290" s="112">
        <f t="shared" si="365"/>
        <v>6618.3</v>
      </c>
      <c r="EG290" s="112">
        <f t="shared" si="365"/>
        <v>8599.1299999999992</v>
      </c>
      <c r="EH290" s="112">
        <f t="shared" si="365"/>
        <v>9829.5300000000007</v>
      </c>
      <c r="EI290" s="112">
        <f t="shared" si="365"/>
        <v>6576</v>
      </c>
      <c r="EJ290" s="112">
        <f t="shared" si="365"/>
        <v>6311.43</v>
      </c>
      <c r="EK290" s="112">
        <f t="shared" si="365"/>
        <v>6891.39</v>
      </c>
      <c r="EL290" s="112">
        <f t="shared" si="365"/>
        <v>6950.05</v>
      </c>
      <c r="EM290" s="112">
        <f t="shared" si="365"/>
        <v>7239.26</v>
      </c>
      <c r="EN290" s="112">
        <f t="shared" si="365"/>
        <v>6811.3</v>
      </c>
      <c r="EO290" s="112">
        <f t="shared" si="365"/>
        <v>7020.71</v>
      </c>
      <c r="EP290" s="112">
        <f t="shared" si="365"/>
        <v>8664.68</v>
      </c>
      <c r="EQ290" s="112">
        <f t="shared" si="365"/>
        <v>6635.42</v>
      </c>
      <c r="ER290" s="112">
        <f t="shared" si="365"/>
        <v>8610.98</v>
      </c>
      <c r="ES290" s="112">
        <f t="shared" si="365"/>
        <v>12252.37</v>
      </c>
      <c r="ET290" s="112">
        <f t="shared" si="365"/>
        <v>11949.59</v>
      </c>
      <c r="EU290" s="112">
        <f t="shared" si="365"/>
        <v>7608.43</v>
      </c>
      <c r="EV290" s="112">
        <f t="shared" si="365"/>
        <v>14025.58</v>
      </c>
      <c r="EW290" s="112">
        <f t="shared" si="365"/>
        <v>9005.84</v>
      </c>
      <c r="EX290" s="112">
        <f t="shared" si="365"/>
        <v>10218.23</v>
      </c>
      <c r="EY290" s="112">
        <f t="shared" si="365"/>
        <v>7582.74</v>
      </c>
      <c r="EZ290" s="112">
        <f t="shared" si="365"/>
        <v>12110.67</v>
      </c>
      <c r="FA290" s="112">
        <f t="shared" si="365"/>
        <v>6934.66</v>
      </c>
      <c r="FB290" s="112">
        <f t="shared" si="365"/>
        <v>9541.19</v>
      </c>
      <c r="FC290" s="112">
        <f t="shared" si="365"/>
        <v>6382.05</v>
      </c>
      <c r="FD290" s="112">
        <f t="shared" si="365"/>
        <v>8273.57</v>
      </c>
      <c r="FE290" s="112">
        <f t="shared" si="365"/>
        <v>12468.01</v>
      </c>
      <c r="FF290" s="112">
        <f t="shared" si="365"/>
        <v>10720.8</v>
      </c>
      <c r="FG290" s="112">
        <f t="shared" si="365"/>
        <v>12486.66</v>
      </c>
      <c r="FH290" s="112">
        <f t="shared" si="365"/>
        <v>12644.88</v>
      </c>
      <c r="FI290" s="112">
        <f t="shared" si="365"/>
        <v>6603.28</v>
      </c>
      <c r="FJ290" s="112">
        <f t="shared" si="365"/>
        <v>6406.84</v>
      </c>
      <c r="FK290" s="112">
        <f t="shared" si="365"/>
        <v>6483.41</v>
      </c>
      <c r="FL290" s="112">
        <f t="shared" si="365"/>
        <v>6311.43</v>
      </c>
      <c r="FM290" s="112">
        <f t="shared" si="365"/>
        <v>6311.43</v>
      </c>
      <c r="FN290" s="112">
        <f t="shared" si="365"/>
        <v>6553.42</v>
      </c>
      <c r="FO290" s="112">
        <f t="shared" si="365"/>
        <v>7246.65</v>
      </c>
      <c r="FP290" s="112">
        <f t="shared" si="365"/>
        <v>6771.28</v>
      </c>
      <c r="FQ290" s="112">
        <f t="shared" si="365"/>
        <v>7052.56</v>
      </c>
      <c r="FR290" s="112">
        <f t="shared" si="365"/>
        <v>11652.22</v>
      </c>
      <c r="FS290" s="112">
        <f t="shared" si="365"/>
        <v>10752</v>
      </c>
      <c r="FT290" s="136">
        <f t="shared" si="365"/>
        <v>13300.95</v>
      </c>
      <c r="FU290" s="112">
        <f t="shared" si="365"/>
        <v>7420.47</v>
      </c>
      <c r="FV290" s="112">
        <f t="shared" si="365"/>
        <v>7102.31</v>
      </c>
      <c r="FW290" s="112">
        <f t="shared" si="365"/>
        <v>11766.9</v>
      </c>
      <c r="FX290" s="112">
        <f t="shared" si="365"/>
        <v>13621.43</v>
      </c>
      <c r="FY290" s="45"/>
      <c r="FZ290" s="123"/>
      <c r="GA290" s="8"/>
      <c r="GB290" s="45"/>
      <c r="GC290" s="8"/>
      <c r="GD290" s="45"/>
      <c r="GE290" s="5"/>
      <c r="GF290" s="8"/>
      <c r="GG290" s="5"/>
      <c r="GH290" s="45"/>
      <c r="GI290" s="45"/>
      <c r="GJ290" s="45"/>
      <c r="GK290" s="45"/>
      <c r="GL290" s="45"/>
      <c r="GM290" s="45"/>
    </row>
    <row r="291" spans="1:195" x14ac:dyDescent="0.2">
      <c r="A291" s="3" t="s">
        <v>652</v>
      </c>
      <c r="B291" s="2" t="s">
        <v>653</v>
      </c>
      <c r="C291" s="112">
        <f t="shared" ref="C291:H291" si="366">(C164+(C164*$GE$269))</f>
        <v>6072.7855437307144</v>
      </c>
      <c r="D291" s="112">
        <f t="shared" si="366"/>
        <v>6072.7855437307144</v>
      </c>
      <c r="E291" s="112">
        <f t="shared" si="366"/>
        <v>6072.7855437307144</v>
      </c>
      <c r="F291" s="112">
        <f t="shared" si="366"/>
        <v>6072.7855437307144</v>
      </c>
      <c r="G291" s="112">
        <f t="shared" si="366"/>
        <v>6072.7855437307144</v>
      </c>
      <c r="H291" s="112">
        <f t="shared" si="366"/>
        <v>6072.7855437307144</v>
      </c>
      <c r="I291" s="112">
        <f>ROUND((I164+(I164*$GE$269)),2)</f>
        <v>6072.79</v>
      </c>
      <c r="J291" s="112">
        <f t="shared" ref="J291:BU291" si="367">(J164+(J164*$GE$269))</f>
        <v>6072.7855437307144</v>
      </c>
      <c r="K291" s="112">
        <f t="shared" si="367"/>
        <v>6072.7855437307144</v>
      </c>
      <c r="L291" s="112">
        <f t="shared" si="367"/>
        <v>6072.7855437307144</v>
      </c>
      <c r="M291" s="112">
        <f t="shared" si="367"/>
        <v>6072.7855437307144</v>
      </c>
      <c r="N291" s="112">
        <f t="shared" si="367"/>
        <v>6072.7855437307144</v>
      </c>
      <c r="O291" s="112">
        <f t="shared" si="367"/>
        <v>6072.7855437307144</v>
      </c>
      <c r="P291" s="112">
        <f t="shared" si="367"/>
        <v>6072.7855437307144</v>
      </c>
      <c r="Q291" s="112">
        <f t="shared" si="367"/>
        <v>6072.7855437307144</v>
      </c>
      <c r="R291" s="112">
        <f t="shared" si="367"/>
        <v>6072.7855437307144</v>
      </c>
      <c r="S291" s="112">
        <f t="shared" si="367"/>
        <v>6072.7855437307144</v>
      </c>
      <c r="T291" s="112">
        <f t="shared" si="367"/>
        <v>6072.7855437307144</v>
      </c>
      <c r="U291" s="112">
        <f t="shared" si="367"/>
        <v>6072.7855437307144</v>
      </c>
      <c r="V291" s="112">
        <f t="shared" si="367"/>
        <v>6072.7855437307144</v>
      </c>
      <c r="W291" s="112">
        <f t="shared" si="367"/>
        <v>6072.7855437307144</v>
      </c>
      <c r="X291" s="112">
        <f t="shared" si="367"/>
        <v>6072.7855437307144</v>
      </c>
      <c r="Y291" s="112">
        <f t="shared" si="367"/>
        <v>6072.7855437307144</v>
      </c>
      <c r="Z291" s="112">
        <f t="shared" si="367"/>
        <v>6072.7855437307144</v>
      </c>
      <c r="AA291" s="112">
        <f t="shared" si="367"/>
        <v>6072.7855437307144</v>
      </c>
      <c r="AB291" s="112">
        <f t="shared" si="367"/>
        <v>6072.7855437307144</v>
      </c>
      <c r="AC291" s="112">
        <f t="shared" si="367"/>
        <v>6072.7855437307144</v>
      </c>
      <c r="AD291" s="112">
        <f t="shared" si="367"/>
        <v>6072.7855437307144</v>
      </c>
      <c r="AE291" s="112">
        <f t="shared" si="367"/>
        <v>6072.7855437307144</v>
      </c>
      <c r="AF291" s="112">
        <f t="shared" si="367"/>
        <v>6072.7855437307144</v>
      </c>
      <c r="AG291" s="112">
        <f t="shared" si="367"/>
        <v>6072.7855437307144</v>
      </c>
      <c r="AH291" s="112">
        <f t="shared" si="367"/>
        <v>6072.7855437307144</v>
      </c>
      <c r="AI291" s="112">
        <f t="shared" si="367"/>
        <v>6072.7855437307144</v>
      </c>
      <c r="AJ291" s="112">
        <f t="shared" si="367"/>
        <v>6072.7855437307144</v>
      </c>
      <c r="AK291" s="112">
        <f t="shared" si="367"/>
        <v>6072.7855437307144</v>
      </c>
      <c r="AL291" s="112">
        <f t="shared" si="367"/>
        <v>6072.7855437307144</v>
      </c>
      <c r="AM291" s="112">
        <f t="shared" si="367"/>
        <v>6072.7855437307144</v>
      </c>
      <c r="AN291" s="112">
        <f t="shared" si="367"/>
        <v>6072.7855437307144</v>
      </c>
      <c r="AO291" s="112">
        <f t="shared" si="367"/>
        <v>6072.7855437307144</v>
      </c>
      <c r="AP291" s="112">
        <f t="shared" si="367"/>
        <v>6072.7855437307144</v>
      </c>
      <c r="AQ291" s="112">
        <f t="shared" si="367"/>
        <v>6072.7855437307144</v>
      </c>
      <c r="AR291" s="112">
        <f t="shared" si="367"/>
        <v>6072.7855437307144</v>
      </c>
      <c r="AS291" s="112">
        <f t="shared" si="367"/>
        <v>6072.7855437307144</v>
      </c>
      <c r="AT291" s="112">
        <f t="shared" si="367"/>
        <v>6072.7855437307144</v>
      </c>
      <c r="AU291" s="112">
        <f t="shared" si="367"/>
        <v>6072.7855437307144</v>
      </c>
      <c r="AV291" s="112">
        <f t="shared" si="367"/>
        <v>6072.7855437307144</v>
      </c>
      <c r="AW291" s="112">
        <f t="shared" si="367"/>
        <v>6072.7855437307144</v>
      </c>
      <c r="AX291" s="112">
        <f t="shared" si="367"/>
        <v>6072.7855437307144</v>
      </c>
      <c r="AY291" s="112">
        <f t="shared" si="367"/>
        <v>6072.7855437307144</v>
      </c>
      <c r="AZ291" s="112">
        <f t="shared" si="367"/>
        <v>6072.7855437307144</v>
      </c>
      <c r="BA291" s="112">
        <f t="shared" si="367"/>
        <v>6072.7855437307144</v>
      </c>
      <c r="BB291" s="112">
        <f t="shared" si="367"/>
        <v>6072.7855437307144</v>
      </c>
      <c r="BC291" s="112">
        <f t="shared" si="367"/>
        <v>6072.7855437307144</v>
      </c>
      <c r="BD291" s="112">
        <f t="shared" si="367"/>
        <v>6072.7855437307144</v>
      </c>
      <c r="BE291" s="112">
        <f t="shared" si="367"/>
        <v>6072.7855437307144</v>
      </c>
      <c r="BF291" s="112">
        <f t="shared" si="367"/>
        <v>6072.7855437307144</v>
      </c>
      <c r="BG291" s="112">
        <f t="shared" si="367"/>
        <v>6072.7855437307144</v>
      </c>
      <c r="BH291" s="112">
        <f t="shared" si="367"/>
        <v>6072.7855437307144</v>
      </c>
      <c r="BI291" s="112">
        <f t="shared" si="367"/>
        <v>6072.7855437307144</v>
      </c>
      <c r="BJ291" s="112">
        <f t="shared" si="367"/>
        <v>6072.7855437307144</v>
      </c>
      <c r="BK291" s="112">
        <f t="shared" si="367"/>
        <v>6072.7855437307144</v>
      </c>
      <c r="BL291" s="112">
        <f t="shared" si="367"/>
        <v>6072.7855437307144</v>
      </c>
      <c r="BM291" s="112">
        <f t="shared" si="367"/>
        <v>6072.7855437307144</v>
      </c>
      <c r="BN291" s="112">
        <f t="shared" si="367"/>
        <v>6072.7855437307144</v>
      </c>
      <c r="BO291" s="112">
        <f t="shared" si="367"/>
        <v>6072.7855437307144</v>
      </c>
      <c r="BP291" s="112">
        <f t="shared" si="367"/>
        <v>6072.7855437307144</v>
      </c>
      <c r="BQ291" s="112">
        <f t="shared" si="367"/>
        <v>6072.7855437307144</v>
      </c>
      <c r="BR291" s="112">
        <f t="shared" si="367"/>
        <v>6072.7855437307144</v>
      </c>
      <c r="BS291" s="112">
        <f t="shared" si="367"/>
        <v>6072.7855437307144</v>
      </c>
      <c r="BT291" s="112">
        <f t="shared" si="367"/>
        <v>6072.7855437307144</v>
      </c>
      <c r="BU291" s="112">
        <f t="shared" si="367"/>
        <v>6072.7855437307144</v>
      </c>
      <c r="BV291" s="112">
        <f t="shared" ref="BV291:CM291" si="368">(BV164+(BV164*$GE$269))</f>
        <v>6072.7855437307144</v>
      </c>
      <c r="BW291" s="112">
        <f t="shared" si="368"/>
        <v>6072.7855437307144</v>
      </c>
      <c r="BX291" s="112">
        <f t="shared" si="368"/>
        <v>6072.7855437307144</v>
      </c>
      <c r="BY291" s="112">
        <f t="shared" si="368"/>
        <v>6072.7855437307144</v>
      </c>
      <c r="BZ291" s="112">
        <f t="shared" si="368"/>
        <v>6072.7855437307144</v>
      </c>
      <c r="CA291" s="112">
        <f t="shared" si="368"/>
        <v>6072.7855437307144</v>
      </c>
      <c r="CB291" s="112">
        <f t="shared" si="368"/>
        <v>6072.7855437307144</v>
      </c>
      <c r="CC291" s="112">
        <f t="shared" si="368"/>
        <v>6072.7855437307144</v>
      </c>
      <c r="CD291" s="112">
        <f t="shared" si="368"/>
        <v>6072.7855437307144</v>
      </c>
      <c r="CE291" s="112">
        <f t="shared" si="368"/>
        <v>6072.7855437307144</v>
      </c>
      <c r="CF291" s="112">
        <f t="shared" si="368"/>
        <v>6072.7855437307144</v>
      </c>
      <c r="CG291" s="112">
        <f t="shared" si="368"/>
        <v>6072.7855437307144</v>
      </c>
      <c r="CH291" s="112">
        <f t="shared" si="368"/>
        <v>6072.7855437307144</v>
      </c>
      <c r="CI291" s="112">
        <f t="shared" si="368"/>
        <v>6072.7855437307144</v>
      </c>
      <c r="CJ291" s="112">
        <f t="shared" si="368"/>
        <v>6072.7855437307144</v>
      </c>
      <c r="CK291" s="112">
        <f t="shared" si="368"/>
        <v>6072.7855437307144</v>
      </c>
      <c r="CL291" s="112">
        <f t="shared" si="368"/>
        <v>6072.7855437307144</v>
      </c>
      <c r="CM291" s="112">
        <f t="shared" si="368"/>
        <v>6072.7855437307144</v>
      </c>
      <c r="CN291" s="112">
        <f>ROUND((CN164+(CN164*$GE$269)),2)</f>
        <v>6072.79</v>
      </c>
      <c r="CO291" s="112">
        <f t="shared" ref="CO291:EZ291" si="369">ROUND((CO164+(CO164*$GE$269)),2)</f>
        <v>6072.79</v>
      </c>
      <c r="CP291" s="112">
        <f t="shared" si="369"/>
        <v>6072.79</v>
      </c>
      <c r="CQ291" s="112">
        <f t="shared" si="369"/>
        <v>6072.79</v>
      </c>
      <c r="CR291" s="112">
        <f t="shared" si="369"/>
        <v>6072.79</v>
      </c>
      <c r="CS291" s="112">
        <f t="shared" si="369"/>
        <v>6072.79</v>
      </c>
      <c r="CT291" s="112">
        <f t="shared" si="369"/>
        <v>6072.79</v>
      </c>
      <c r="CU291" s="112">
        <f t="shared" si="369"/>
        <v>6072.79</v>
      </c>
      <c r="CV291" s="112">
        <f t="shared" si="369"/>
        <v>6072.79</v>
      </c>
      <c r="CW291" s="112">
        <f t="shared" si="369"/>
        <v>6072.79</v>
      </c>
      <c r="CX291" s="112">
        <f t="shared" si="369"/>
        <v>6072.79</v>
      </c>
      <c r="CY291" s="112">
        <f t="shared" si="369"/>
        <v>6072.79</v>
      </c>
      <c r="CZ291" s="112">
        <f t="shared" si="369"/>
        <v>6072.79</v>
      </c>
      <c r="DA291" s="112">
        <f t="shared" si="369"/>
        <v>6072.79</v>
      </c>
      <c r="DB291" s="112">
        <f t="shared" si="369"/>
        <v>6072.79</v>
      </c>
      <c r="DC291" s="112">
        <f t="shared" si="369"/>
        <v>6072.79</v>
      </c>
      <c r="DD291" s="112">
        <f t="shared" si="369"/>
        <v>6072.79</v>
      </c>
      <c r="DE291" s="112">
        <f t="shared" si="369"/>
        <v>6072.79</v>
      </c>
      <c r="DF291" s="112">
        <f t="shared" si="369"/>
        <v>6072.79</v>
      </c>
      <c r="DG291" s="112">
        <f t="shared" si="369"/>
        <v>6072.79</v>
      </c>
      <c r="DH291" s="112">
        <f t="shared" si="369"/>
        <v>6072.79</v>
      </c>
      <c r="DI291" s="112">
        <f t="shared" si="369"/>
        <v>6072.79</v>
      </c>
      <c r="DJ291" s="112">
        <f t="shared" si="369"/>
        <v>6072.79</v>
      </c>
      <c r="DK291" s="112">
        <f t="shared" si="369"/>
        <v>6072.79</v>
      </c>
      <c r="DL291" s="112">
        <f t="shared" si="369"/>
        <v>6072.79</v>
      </c>
      <c r="DM291" s="112">
        <f t="shared" si="369"/>
        <v>6072.79</v>
      </c>
      <c r="DN291" s="112">
        <f t="shared" si="369"/>
        <v>6072.79</v>
      </c>
      <c r="DO291" s="112">
        <f t="shared" si="369"/>
        <v>6072.79</v>
      </c>
      <c r="DP291" s="112">
        <f t="shared" si="369"/>
        <v>6072.79</v>
      </c>
      <c r="DQ291" s="112">
        <f t="shared" si="369"/>
        <v>6072.79</v>
      </c>
      <c r="DR291" s="112">
        <f t="shared" si="369"/>
        <v>6072.79</v>
      </c>
      <c r="DS291" s="112">
        <f t="shared" si="369"/>
        <v>6072.79</v>
      </c>
      <c r="DT291" s="112">
        <f t="shared" si="369"/>
        <v>6072.79</v>
      </c>
      <c r="DU291" s="112">
        <f t="shared" si="369"/>
        <v>6072.79</v>
      </c>
      <c r="DV291" s="112">
        <f t="shared" si="369"/>
        <v>6072.79</v>
      </c>
      <c r="DW291" s="112">
        <f t="shared" si="369"/>
        <v>6072.79</v>
      </c>
      <c r="DX291" s="112">
        <f t="shared" si="369"/>
        <v>6072.79</v>
      </c>
      <c r="DY291" s="112">
        <f t="shared" si="369"/>
        <v>6072.79</v>
      </c>
      <c r="DZ291" s="112">
        <f t="shared" si="369"/>
        <v>6072.79</v>
      </c>
      <c r="EA291" s="112">
        <f t="shared" si="369"/>
        <v>6072.79</v>
      </c>
      <c r="EB291" s="112">
        <f t="shared" si="369"/>
        <v>6072.79</v>
      </c>
      <c r="EC291" s="112">
        <f t="shared" si="369"/>
        <v>6072.79</v>
      </c>
      <c r="ED291" s="112">
        <f t="shared" si="369"/>
        <v>6072.79</v>
      </c>
      <c r="EE291" s="112">
        <f t="shared" si="369"/>
        <v>6072.79</v>
      </c>
      <c r="EF291" s="112">
        <f t="shared" si="369"/>
        <v>6072.79</v>
      </c>
      <c r="EG291" s="112">
        <f t="shared" si="369"/>
        <v>6072.79</v>
      </c>
      <c r="EH291" s="112">
        <f t="shared" si="369"/>
        <v>6072.79</v>
      </c>
      <c r="EI291" s="112">
        <f t="shared" si="369"/>
        <v>6072.79</v>
      </c>
      <c r="EJ291" s="112">
        <f t="shared" si="369"/>
        <v>6072.79</v>
      </c>
      <c r="EK291" s="112">
        <f t="shared" si="369"/>
        <v>6072.79</v>
      </c>
      <c r="EL291" s="112">
        <f t="shared" si="369"/>
        <v>6072.79</v>
      </c>
      <c r="EM291" s="112">
        <f t="shared" si="369"/>
        <v>6072.79</v>
      </c>
      <c r="EN291" s="112">
        <f t="shared" si="369"/>
        <v>6072.79</v>
      </c>
      <c r="EO291" s="112">
        <f t="shared" si="369"/>
        <v>6072.79</v>
      </c>
      <c r="EP291" s="112">
        <f t="shared" si="369"/>
        <v>6072.79</v>
      </c>
      <c r="EQ291" s="112">
        <f t="shared" si="369"/>
        <v>6072.79</v>
      </c>
      <c r="ER291" s="112">
        <f t="shared" si="369"/>
        <v>6072.79</v>
      </c>
      <c r="ES291" s="112">
        <f t="shared" si="369"/>
        <v>6072.79</v>
      </c>
      <c r="ET291" s="112">
        <f t="shared" si="369"/>
        <v>6072.79</v>
      </c>
      <c r="EU291" s="112">
        <f t="shared" si="369"/>
        <v>6072.79</v>
      </c>
      <c r="EV291" s="112">
        <f t="shared" si="369"/>
        <v>6072.79</v>
      </c>
      <c r="EW291" s="112">
        <f t="shared" si="369"/>
        <v>6072.79</v>
      </c>
      <c r="EX291" s="112">
        <f t="shared" si="369"/>
        <v>6072.79</v>
      </c>
      <c r="EY291" s="112">
        <f t="shared" si="369"/>
        <v>6072.79</v>
      </c>
      <c r="EZ291" s="112">
        <f t="shared" si="369"/>
        <v>6072.79</v>
      </c>
      <c r="FA291" s="112">
        <f t="shared" ref="FA291:FX291" si="370">ROUND((FA164+(FA164*$GE$269)),2)</f>
        <v>6072.79</v>
      </c>
      <c r="FB291" s="112">
        <f t="shared" si="370"/>
        <v>6072.79</v>
      </c>
      <c r="FC291" s="112">
        <f t="shared" si="370"/>
        <v>6072.79</v>
      </c>
      <c r="FD291" s="112">
        <f t="shared" si="370"/>
        <v>6072.79</v>
      </c>
      <c r="FE291" s="112">
        <f t="shared" si="370"/>
        <v>6072.79</v>
      </c>
      <c r="FF291" s="112">
        <f t="shared" si="370"/>
        <v>6072.79</v>
      </c>
      <c r="FG291" s="112">
        <f t="shared" si="370"/>
        <v>6072.79</v>
      </c>
      <c r="FH291" s="112">
        <f t="shared" si="370"/>
        <v>6072.79</v>
      </c>
      <c r="FI291" s="112">
        <f t="shared" si="370"/>
        <v>6072.79</v>
      </c>
      <c r="FJ291" s="112">
        <f t="shared" si="370"/>
        <v>6072.79</v>
      </c>
      <c r="FK291" s="112">
        <f t="shared" si="370"/>
        <v>6072.79</v>
      </c>
      <c r="FL291" s="112">
        <f t="shared" si="370"/>
        <v>6072.79</v>
      </c>
      <c r="FM291" s="112">
        <f t="shared" si="370"/>
        <v>6072.79</v>
      </c>
      <c r="FN291" s="112">
        <f t="shared" si="370"/>
        <v>6072.79</v>
      </c>
      <c r="FO291" s="112">
        <f t="shared" si="370"/>
        <v>6072.79</v>
      </c>
      <c r="FP291" s="112">
        <f t="shared" si="370"/>
        <v>6072.79</v>
      </c>
      <c r="FQ291" s="112">
        <f t="shared" si="370"/>
        <v>6072.79</v>
      </c>
      <c r="FR291" s="112">
        <f t="shared" si="370"/>
        <v>6072.79</v>
      </c>
      <c r="FS291" s="112">
        <f t="shared" si="370"/>
        <v>6072.79</v>
      </c>
      <c r="FT291" s="112">
        <f t="shared" si="370"/>
        <v>6072.79</v>
      </c>
      <c r="FU291" s="112">
        <f t="shared" si="370"/>
        <v>6072.79</v>
      </c>
      <c r="FV291" s="112">
        <f t="shared" si="370"/>
        <v>6072.79</v>
      </c>
      <c r="FW291" s="112">
        <f t="shared" si="370"/>
        <v>6072.79</v>
      </c>
      <c r="FX291" s="112">
        <f t="shared" si="370"/>
        <v>6072.79</v>
      </c>
      <c r="FY291" s="45"/>
      <c r="FZ291" s="123"/>
      <c r="GA291" s="45"/>
      <c r="GB291" s="2"/>
      <c r="GC291" s="2"/>
      <c r="GD291" s="2"/>
      <c r="GE291" s="19"/>
      <c r="GF291" s="8"/>
      <c r="GG291" s="5"/>
      <c r="GH291" s="45"/>
      <c r="GI291" s="45"/>
      <c r="GJ291" s="45"/>
      <c r="GK291" s="45"/>
      <c r="GL291" s="45"/>
      <c r="GM291" s="45"/>
    </row>
    <row r="292" spans="1:195" x14ac:dyDescent="0.2">
      <c r="A292" s="3"/>
      <c r="B292" s="2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6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  <c r="FP292" s="45"/>
      <c r="FQ292" s="45"/>
      <c r="FR292" s="45"/>
      <c r="FS292" s="45"/>
      <c r="FT292" s="46"/>
      <c r="FU292" s="45"/>
      <c r="FV292" s="45"/>
      <c r="FW292" s="45"/>
      <c r="FX292" s="45"/>
      <c r="FY292" s="45"/>
      <c r="FZ292" s="123"/>
      <c r="GA292" s="8"/>
      <c r="GB292" s="2"/>
      <c r="GC292" s="2"/>
      <c r="GD292" s="2"/>
      <c r="GE292" s="19"/>
      <c r="GF292" s="5"/>
      <c r="GG292" s="137"/>
      <c r="GH292" s="5"/>
      <c r="GI292" s="5"/>
      <c r="GJ292" s="5"/>
      <c r="GK292" s="5"/>
      <c r="GL292" s="5"/>
      <c r="GM292" s="5"/>
    </row>
    <row r="293" spans="1:195" x14ac:dyDescent="0.2">
      <c r="A293" s="3" t="s">
        <v>654</v>
      </c>
      <c r="B293" s="2" t="s">
        <v>655</v>
      </c>
      <c r="C293" s="45">
        <f t="shared" ref="C293:BN293" si="371">((C290*(C92+C93+C94)+(C291*(C99+C97)))*-1)</f>
        <v>-2105326.5499999998</v>
      </c>
      <c r="D293" s="45">
        <f t="shared" si="371"/>
        <v>-13403684.952000001</v>
      </c>
      <c r="E293" s="45">
        <f t="shared" si="371"/>
        <v>-5333660.9040000001</v>
      </c>
      <c r="F293" s="45">
        <f t="shared" si="371"/>
        <v>-4800060.63</v>
      </c>
      <c r="G293" s="45">
        <f t="shared" si="371"/>
        <v>0</v>
      </c>
      <c r="H293" s="45">
        <f t="shared" si="371"/>
        <v>0</v>
      </c>
      <c r="I293" s="45">
        <f t="shared" si="371"/>
        <v>-4224424.9280000003</v>
      </c>
      <c r="J293" s="45">
        <f t="shared" si="371"/>
        <v>0</v>
      </c>
      <c r="K293" s="45">
        <f t="shared" si="371"/>
        <v>0</v>
      </c>
      <c r="L293" s="45">
        <f t="shared" si="371"/>
        <v>0</v>
      </c>
      <c r="M293" s="45">
        <f t="shared" si="371"/>
        <v>0</v>
      </c>
      <c r="N293" s="45">
        <f t="shared" si="371"/>
        <v>0</v>
      </c>
      <c r="O293" s="45">
        <f t="shared" si="371"/>
        <v>0</v>
      </c>
      <c r="P293" s="45">
        <f t="shared" si="371"/>
        <v>0</v>
      </c>
      <c r="Q293" s="45">
        <f t="shared" si="371"/>
        <v>0</v>
      </c>
      <c r="R293" s="45">
        <f t="shared" si="371"/>
        <v>0</v>
      </c>
      <c r="S293" s="45">
        <f t="shared" si="371"/>
        <v>0</v>
      </c>
      <c r="T293" s="45">
        <f t="shared" si="371"/>
        <v>0</v>
      </c>
      <c r="U293" s="45">
        <f t="shared" si="371"/>
        <v>0</v>
      </c>
      <c r="V293" s="45">
        <f t="shared" si="371"/>
        <v>0</v>
      </c>
      <c r="W293" s="45">
        <f t="shared" si="371"/>
        <v>0</v>
      </c>
      <c r="X293" s="45">
        <f t="shared" si="371"/>
        <v>0</v>
      </c>
      <c r="Y293" s="45">
        <f t="shared" si="371"/>
        <v>0</v>
      </c>
      <c r="Z293" s="45">
        <f t="shared" si="371"/>
        <v>0</v>
      </c>
      <c r="AA293" s="45">
        <f t="shared" si="371"/>
        <v>0</v>
      </c>
      <c r="AB293" s="45">
        <f t="shared" si="371"/>
        <v>0</v>
      </c>
      <c r="AC293" s="45">
        <f t="shared" si="371"/>
        <v>0</v>
      </c>
      <c r="AD293" s="45">
        <f t="shared" si="371"/>
        <v>0</v>
      </c>
      <c r="AE293" s="45">
        <f t="shared" si="371"/>
        <v>0</v>
      </c>
      <c r="AF293" s="45">
        <f t="shared" si="371"/>
        <v>0</v>
      </c>
      <c r="AG293" s="45">
        <f t="shared" si="371"/>
        <v>0</v>
      </c>
      <c r="AH293" s="45">
        <f t="shared" si="371"/>
        <v>0</v>
      </c>
      <c r="AI293" s="45">
        <f t="shared" si="371"/>
        <v>0</v>
      </c>
      <c r="AJ293" s="45">
        <f t="shared" si="371"/>
        <v>0</v>
      </c>
      <c r="AK293" s="45">
        <f t="shared" si="371"/>
        <v>0</v>
      </c>
      <c r="AL293" s="45">
        <f t="shared" si="371"/>
        <v>0</v>
      </c>
      <c r="AM293" s="45">
        <f t="shared" si="371"/>
        <v>0</v>
      </c>
      <c r="AN293" s="45">
        <f t="shared" si="371"/>
        <v>0</v>
      </c>
      <c r="AO293" s="45">
        <f t="shared" si="371"/>
        <v>0</v>
      </c>
      <c r="AP293" s="45">
        <f t="shared" si="371"/>
        <v>0</v>
      </c>
      <c r="AQ293" s="45">
        <f t="shared" si="371"/>
        <v>0</v>
      </c>
      <c r="AR293" s="45">
        <f t="shared" si="371"/>
        <v>0</v>
      </c>
      <c r="AS293" s="45">
        <f t="shared" si="371"/>
        <v>-1919111.8399999999</v>
      </c>
      <c r="AT293" s="45">
        <f t="shared" si="371"/>
        <v>0</v>
      </c>
      <c r="AU293" s="45">
        <f t="shared" si="371"/>
        <v>0</v>
      </c>
      <c r="AV293" s="45">
        <f t="shared" si="371"/>
        <v>0</v>
      </c>
      <c r="AW293" s="45">
        <f t="shared" si="371"/>
        <v>0</v>
      </c>
      <c r="AX293" s="45">
        <f t="shared" si="371"/>
        <v>0</v>
      </c>
      <c r="AY293" s="45">
        <f t="shared" si="371"/>
        <v>-408779.82600000006</v>
      </c>
      <c r="AZ293" s="45">
        <f t="shared" si="371"/>
        <v>0</v>
      </c>
      <c r="BA293" s="45">
        <f t="shared" si="371"/>
        <v>0</v>
      </c>
      <c r="BB293" s="45">
        <f t="shared" si="371"/>
        <v>0</v>
      </c>
      <c r="BC293" s="45">
        <f t="shared" si="371"/>
        <v>-16204706.716</v>
      </c>
      <c r="BD293" s="45">
        <f t="shared" si="371"/>
        <v>0</v>
      </c>
      <c r="BE293" s="45">
        <f t="shared" si="371"/>
        <v>0</v>
      </c>
      <c r="BF293" s="45">
        <f t="shared" si="371"/>
        <v>0</v>
      </c>
      <c r="BG293" s="45">
        <f t="shared" si="371"/>
        <v>0</v>
      </c>
      <c r="BH293" s="45">
        <f t="shared" si="371"/>
        <v>0</v>
      </c>
      <c r="BI293" s="45">
        <f t="shared" si="371"/>
        <v>0</v>
      </c>
      <c r="BJ293" s="45">
        <f t="shared" si="371"/>
        <v>0</v>
      </c>
      <c r="BK293" s="45">
        <f t="shared" si="371"/>
        <v>0</v>
      </c>
      <c r="BL293" s="45">
        <f t="shared" si="371"/>
        <v>0</v>
      </c>
      <c r="BM293" s="45">
        <f t="shared" si="371"/>
        <v>0</v>
      </c>
      <c r="BN293" s="45">
        <f t="shared" si="371"/>
        <v>0</v>
      </c>
      <c r="BO293" s="45">
        <f t="shared" ref="BO293:DZ293" si="372">((BO290*(BO92+BO93+BO94)+(BO291*(BO99+BO97)))*-1)</f>
        <v>0</v>
      </c>
      <c r="BP293" s="45">
        <f t="shared" si="372"/>
        <v>0</v>
      </c>
      <c r="BQ293" s="45">
        <f t="shared" si="372"/>
        <v>-1497994.2470000002</v>
      </c>
      <c r="BR293" s="45">
        <f t="shared" si="372"/>
        <v>0</v>
      </c>
      <c r="BS293" s="45">
        <f t="shared" si="372"/>
        <v>0</v>
      </c>
      <c r="BT293" s="45">
        <f t="shared" si="372"/>
        <v>0</v>
      </c>
      <c r="BU293" s="45">
        <f t="shared" si="372"/>
        <v>0</v>
      </c>
      <c r="BV293" s="45">
        <f t="shared" si="372"/>
        <v>0</v>
      </c>
      <c r="BW293" s="45">
        <f t="shared" si="372"/>
        <v>0</v>
      </c>
      <c r="BX293" s="45">
        <f t="shared" si="372"/>
        <v>0</v>
      </c>
      <c r="BY293" s="45">
        <f t="shared" si="372"/>
        <v>0</v>
      </c>
      <c r="BZ293" s="45">
        <f t="shared" si="372"/>
        <v>0</v>
      </c>
      <c r="CA293" s="45">
        <f t="shared" si="372"/>
        <v>0</v>
      </c>
      <c r="CB293" s="45">
        <f t="shared" si="372"/>
        <v>0</v>
      </c>
      <c r="CC293" s="45">
        <f t="shared" si="372"/>
        <v>0</v>
      </c>
      <c r="CD293" s="45">
        <f t="shared" si="372"/>
        <v>0</v>
      </c>
      <c r="CE293" s="45">
        <f t="shared" si="372"/>
        <v>0</v>
      </c>
      <c r="CF293" s="45">
        <f t="shared" si="372"/>
        <v>0</v>
      </c>
      <c r="CG293" s="45">
        <f t="shared" si="372"/>
        <v>0</v>
      </c>
      <c r="CH293" s="45">
        <f t="shared" si="372"/>
        <v>0</v>
      </c>
      <c r="CI293" s="45">
        <f t="shared" si="372"/>
        <v>0</v>
      </c>
      <c r="CJ293" s="45">
        <f t="shared" si="372"/>
        <v>0</v>
      </c>
      <c r="CK293" s="45">
        <f t="shared" si="372"/>
        <v>-2829849.85</v>
      </c>
      <c r="CL293" s="45">
        <f t="shared" si="372"/>
        <v>0</v>
      </c>
      <c r="CM293" s="45">
        <f t="shared" si="372"/>
        <v>0</v>
      </c>
      <c r="CN293" s="45">
        <f t="shared" si="372"/>
        <v>-7476435.7710000016</v>
      </c>
      <c r="CO293" s="45">
        <f t="shared" si="372"/>
        <v>0</v>
      </c>
      <c r="CP293" s="45">
        <f t="shared" si="372"/>
        <v>0</v>
      </c>
      <c r="CQ293" s="45">
        <f t="shared" si="372"/>
        <v>0</v>
      </c>
      <c r="CR293" s="45">
        <f t="shared" si="372"/>
        <v>0</v>
      </c>
      <c r="CS293" s="45">
        <f t="shared" si="372"/>
        <v>0</v>
      </c>
      <c r="CT293" s="45">
        <f t="shared" si="372"/>
        <v>0</v>
      </c>
      <c r="CU293" s="45">
        <f t="shared" si="372"/>
        <v>0</v>
      </c>
      <c r="CV293" s="45">
        <f t="shared" si="372"/>
        <v>0</v>
      </c>
      <c r="CW293" s="45">
        <f t="shared" si="372"/>
        <v>0</v>
      </c>
      <c r="CX293" s="45">
        <f t="shared" si="372"/>
        <v>0</v>
      </c>
      <c r="CY293" s="45">
        <f t="shared" si="372"/>
        <v>0</v>
      </c>
      <c r="CZ293" s="45">
        <f t="shared" si="372"/>
        <v>0</v>
      </c>
      <c r="DA293" s="45">
        <f t="shared" si="372"/>
        <v>0</v>
      </c>
      <c r="DB293" s="45">
        <f t="shared" si="372"/>
        <v>0</v>
      </c>
      <c r="DC293" s="45">
        <f t="shared" si="372"/>
        <v>0</v>
      </c>
      <c r="DD293" s="45">
        <f t="shared" si="372"/>
        <v>0</v>
      </c>
      <c r="DE293" s="45">
        <f t="shared" si="372"/>
        <v>0</v>
      </c>
      <c r="DF293" s="45">
        <f t="shared" si="372"/>
        <v>-4529082.1680000005</v>
      </c>
      <c r="DG293" s="45">
        <f t="shared" si="372"/>
        <v>0</v>
      </c>
      <c r="DH293" s="45">
        <f t="shared" si="372"/>
        <v>0</v>
      </c>
      <c r="DI293" s="45">
        <f t="shared" si="372"/>
        <v>0</v>
      </c>
      <c r="DJ293" s="45">
        <f t="shared" si="372"/>
        <v>0</v>
      </c>
      <c r="DK293" s="45">
        <f t="shared" si="372"/>
        <v>0</v>
      </c>
      <c r="DL293" s="45">
        <f t="shared" si="372"/>
        <v>0</v>
      </c>
      <c r="DM293" s="45">
        <f t="shared" si="372"/>
        <v>0</v>
      </c>
      <c r="DN293" s="45">
        <f t="shared" si="372"/>
        <v>0</v>
      </c>
      <c r="DO293" s="45">
        <f t="shared" si="372"/>
        <v>0</v>
      </c>
      <c r="DP293" s="45">
        <f t="shared" si="372"/>
        <v>0</v>
      </c>
      <c r="DQ293" s="45">
        <f t="shared" si="372"/>
        <v>0</v>
      </c>
      <c r="DR293" s="45">
        <f t="shared" si="372"/>
        <v>0</v>
      </c>
      <c r="DS293" s="45">
        <f t="shared" si="372"/>
        <v>0</v>
      </c>
      <c r="DT293" s="45">
        <f t="shared" si="372"/>
        <v>0</v>
      </c>
      <c r="DU293" s="45">
        <f t="shared" si="372"/>
        <v>0</v>
      </c>
      <c r="DV293" s="45">
        <f t="shared" si="372"/>
        <v>0</v>
      </c>
      <c r="DW293" s="45">
        <f t="shared" si="372"/>
        <v>0</v>
      </c>
      <c r="DX293" s="45">
        <f t="shared" si="372"/>
        <v>0</v>
      </c>
      <c r="DY293" s="45">
        <f t="shared" si="372"/>
        <v>0</v>
      </c>
      <c r="DZ293" s="45">
        <f t="shared" si="372"/>
        <v>0</v>
      </c>
      <c r="EA293" s="45">
        <f t="shared" ref="EA293:FX293" si="373">((EA290*(EA92+EA93+EA94)+(EA291*(EA99+EA97)))*-1)</f>
        <v>0</v>
      </c>
      <c r="EB293" s="45">
        <f t="shared" si="373"/>
        <v>0</v>
      </c>
      <c r="EC293" s="45">
        <f t="shared" si="373"/>
        <v>0</v>
      </c>
      <c r="ED293" s="45">
        <f t="shared" si="373"/>
        <v>0</v>
      </c>
      <c r="EE293" s="45">
        <f t="shared" si="373"/>
        <v>0</v>
      </c>
      <c r="EF293" s="45">
        <f t="shared" si="373"/>
        <v>0</v>
      </c>
      <c r="EG293" s="45">
        <f t="shared" si="373"/>
        <v>0</v>
      </c>
      <c r="EH293" s="45">
        <f t="shared" si="373"/>
        <v>0</v>
      </c>
      <c r="EI293" s="45">
        <f t="shared" si="373"/>
        <v>-1039008</v>
      </c>
      <c r="EJ293" s="45">
        <f t="shared" si="373"/>
        <v>0</v>
      </c>
      <c r="EK293" s="45">
        <f t="shared" si="373"/>
        <v>0</v>
      </c>
      <c r="EL293" s="45">
        <f t="shared" si="373"/>
        <v>0</v>
      </c>
      <c r="EM293" s="45">
        <f t="shared" si="373"/>
        <v>0</v>
      </c>
      <c r="EN293" s="45">
        <f t="shared" si="373"/>
        <v>0</v>
      </c>
      <c r="EO293" s="45">
        <f t="shared" si="373"/>
        <v>0</v>
      </c>
      <c r="EP293" s="45">
        <f t="shared" si="373"/>
        <v>0</v>
      </c>
      <c r="EQ293" s="45">
        <f t="shared" si="373"/>
        <v>0</v>
      </c>
      <c r="ER293" s="45">
        <f t="shared" si="373"/>
        <v>0</v>
      </c>
      <c r="ES293" s="45">
        <f t="shared" si="373"/>
        <v>0</v>
      </c>
      <c r="ET293" s="45">
        <f t="shared" si="373"/>
        <v>0</v>
      </c>
      <c r="EU293" s="45">
        <f t="shared" si="373"/>
        <v>0</v>
      </c>
      <c r="EV293" s="45">
        <f t="shared" si="373"/>
        <v>0</v>
      </c>
      <c r="EW293" s="45">
        <f t="shared" si="373"/>
        <v>0</v>
      </c>
      <c r="EX293" s="45">
        <f t="shared" si="373"/>
        <v>0</v>
      </c>
      <c r="EY293" s="45">
        <f t="shared" si="373"/>
        <v>0</v>
      </c>
      <c r="EZ293" s="45">
        <f t="shared" si="373"/>
        <v>0</v>
      </c>
      <c r="FA293" s="45">
        <f t="shared" si="373"/>
        <v>0</v>
      </c>
      <c r="FB293" s="45">
        <f t="shared" si="373"/>
        <v>0</v>
      </c>
      <c r="FC293" s="45">
        <f t="shared" si="373"/>
        <v>0</v>
      </c>
      <c r="FD293" s="45">
        <f t="shared" si="373"/>
        <v>0</v>
      </c>
      <c r="FE293" s="45">
        <f t="shared" si="373"/>
        <v>0</v>
      </c>
      <c r="FF293" s="45">
        <f t="shared" si="373"/>
        <v>0</v>
      </c>
      <c r="FG293" s="45">
        <f t="shared" si="373"/>
        <v>0</v>
      </c>
      <c r="FH293" s="45">
        <f t="shared" si="373"/>
        <v>0</v>
      </c>
      <c r="FI293" s="45">
        <f t="shared" si="373"/>
        <v>0</v>
      </c>
      <c r="FJ293" s="45">
        <f t="shared" si="373"/>
        <v>0</v>
      </c>
      <c r="FK293" s="45">
        <f t="shared" si="373"/>
        <v>0</v>
      </c>
      <c r="FL293" s="45">
        <f t="shared" si="373"/>
        <v>0</v>
      </c>
      <c r="FM293" s="45">
        <f t="shared" si="373"/>
        <v>0</v>
      </c>
      <c r="FN293" s="45">
        <f t="shared" si="373"/>
        <v>0</v>
      </c>
      <c r="FO293" s="45">
        <f t="shared" si="373"/>
        <v>0</v>
      </c>
      <c r="FP293" s="45">
        <f t="shared" si="373"/>
        <v>0</v>
      </c>
      <c r="FQ293" s="45">
        <f t="shared" si="373"/>
        <v>0</v>
      </c>
      <c r="FR293" s="45">
        <f t="shared" si="373"/>
        <v>0</v>
      </c>
      <c r="FS293" s="45">
        <f t="shared" si="373"/>
        <v>0</v>
      </c>
      <c r="FT293" s="46">
        <f t="shared" si="373"/>
        <v>0</v>
      </c>
      <c r="FU293" s="45">
        <f t="shared" si="373"/>
        <v>0</v>
      </c>
      <c r="FV293" s="45">
        <f t="shared" si="373"/>
        <v>0</v>
      </c>
      <c r="FW293" s="45">
        <f t="shared" si="373"/>
        <v>0</v>
      </c>
      <c r="FX293" s="45">
        <f t="shared" si="373"/>
        <v>0</v>
      </c>
      <c r="FY293" s="45">
        <f>SUM(C293:FX293)</f>
        <v>-65772126.381999999</v>
      </c>
      <c r="FZ293" s="45"/>
      <c r="GA293" s="8"/>
      <c r="GB293" s="2"/>
      <c r="GC293" s="2"/>
      <c r="GD293" s="2"/>
      <c r="GE293" s="19"/>
      <c r="GF293" s="5"/>
      <c r="GG293" s="137"/>
      <c r="GH293" s="5"/>
      <c r="GI293" s="5"/>
      <c r="GJ293" s="5"/>
      <c r="GK293" s="5"/>
      <c r="GL293" s="5"/>
      <c r="GM293" s="5"/>
    </row>
    <row r="294" spans="1:195" x14ac:dyDescent="0.2">
      <c r="A294" s="3"/>
      <c r="B294" s="2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6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  <c r="FP294" s="45"/>
      <c r="FQ294" s="45"/>
      <c r="FR294" s="45"/>
      <c r="FS294" s="45"/>
      <c r="FT294" s="46"/>
      <c r="FU294" s="45"/>
      <c r="FV294" s="45"/>
      <c r="FW294" s="45"/>
      <c r="FX294" s="45"/>
      <c r="FY294" s="45"/>
      <c r="FZ294" s="45"/>
      <c r="GB294" s="2"/>
      <c r="GC294" s="2"/>
      <c r="GD294" s="2"/>
      <c r="GE294" s="19"/>
      <c r="GF294" s="5"/>
      <c r="GG294" s="137"/>
      <c r="GH294" s="5"/>
      <c r="GI294" s="5"/>
      <c r="GJ294" s="5"/>
      <c r="GK294" s="5"/>
      <c r="GL294" s="5"/>
      <c r="GM294" s="5"/>
    </row>
    <row r="295" spans="1:195" x14ac:dyDescent="0.2">
      <c r="A295" s="3" t="s">
        <v>656</v>
      </c>
      <c r="B295" s="2" t="s">
        <v>657</v>
      </c>
      <c r="C295" s="45">
        <f t="shared" ref="C295:BN295" si="374">C281+C293</f>
        <v>53051983.954334445</v>
      </c>
      <c r="D295" s="45">
        <f t="shared" si="374"/>
        <v>260963295.36928108</v>
      </c>
      <c r="E295" s="45">
        <f t="shared" si="374"/>
        <v>49020238.155928805</v>
      </c>
      <c r="F295" s="45">
        <f t="shared" si="374"/>
        <v>101812531.34260228</v>
      </c>
      <c r="G295" s="45">
        <f t="shared" si="374"/>
        <v>6948184.1432043184</v>
      </c>
      <c r="H295" s="45">
        <f t="shared" si="374"/>
        <v>6761464.815061368</v>
      </c>
      <c r="I295" s="45">
        <f t="shared" si="374"/>
        <v>66713508.948100686</v>
      </c>
      <c r="J295" s="45">
        <f t="shared" si="374"/>
        <v>13571646.471499344</v>
      </c>
      <c r="K295" s="45">
        <f t="shared" si="374"/>
        <v>2673447.6690931404</v>
      </c>
      <c r="L295" s="45">
        <f t="shared" si="374"/>
        <v>18795823.999741904</v>
      </c>
      <c r="M295" s="45">
        <f t="shared" si="374"/>
        <v>11406810.636365207</v>
      </c>
      <c r="N295" s="45">
        <f t="shared" si="374"/>
        <v>336933633.14308494</v>
      </c>
      <c r="O295" s="45">
        <f t="shared" si="374"/>
        <v>95122199.744972438</v>
      </c>
      <c r="P295" s="45">
        <f t="shared" si="374"/>
        <v>1975107.2472221418</v>
      </c>
      <c r="Q295" s="45">
        <f t="shared" si="374"/>
        <v>264426837.08149546</v>
      </c>
      <c r="R295" s="45">
        <f t="shared" si="374"/>
        <v>4196756.7314835023</v>
      </c>
      <c r="S295" s="45">
        <f t="shared" si="374"/>
        <v>9474186.0171418358</v>
      </c>
      <c r="T295" s="45">
        <f t="shared" si="374"/>
        <v>1618769.741101596</v>
      </c>
      <c r="U295" s="45">
        <f t="shared" si="374"/>
        <v>748727.36385131814</v>
      </c>
      <c r="V295" s="45">
        <f t="shared" si="374"/>
        <v>2400481.3381386646</v>
      </c>
      <c r="W295" s="45">
        <f t="shared" si="374"/>
        <v>1159712.3361966331</v>
      </c>
      <c r="X295" s="45">
        <f t="shared" si="374"/>
        <v>666069.85939749668</v>
      </c>
      <c r="Y295" s="45">
        <f t="shared" si="374"/>
        <v>3576194.094060217</v>
      </c>
      <c r="Z295" s="45">
        <f t="shared" si="374"/>
        <v>2327513.2505890969</v>
      </c>
      <c r="AA295" s="45">
        <f t="shared" si="374"/>
        <v>183014222.17530793</v>
      </c>
      <c r="AB295" s="45">
        <f t="shared" si="374"/>
        <v>189939737.12601054</v>
      </c>
      <c r="AC295" s="45">
        <f t="shared" si="374"/>
        <v>6253232.3187508844</v>
      </c>
      <c r="AD295" s="45">
        <f t="shared" si="374"/>
        <v>7265984.8264200101</v>
      </c>
      <c r="AE295" s="45">
        <f t="shared" si="374"/>
        <v>1316768.2298960232</v>
      </c>
      <c r="AF295" s="45">
        <f t="shared" si="374"/>
        <v>1908583.0448521227</v>
      </c>
      <c r="AG295" s="45">
        <f t="shared" si="374"/>
        <v>7310922.46</v>
      </c>
      <c r="AH295" s="45">
        <f t="shared" si="374"/>
        <v>6701238.3534956742</v>
      </c>
      <c r="AI295" s="45">
        <f t="shared" si="374"/>
        <v>2941074.4060922274</v>
      </c>
      <c r="AJ295" s="45">
        <f t="shared" si="374"/>
        <v>2315459.414086604</v>
      </c>
      <c r="AK295" s="45">
        <f t="shared" si="374"/>
        <v>2220837.7439831235</v>
      </c>
      <c r="AL295" s="45">
        <f t="shared" si="374"/>
        <v>2483418.3175962763</v>
      </c>
      <c r="AM295" s="45">
        <f t="shared" si="374"/>
        <v>3415426.3243791224</v>
      </c>
      <c r="AN295" s="45">
        <f t="shared" si="374"/>
        <v>3160671.372273006</v>
      </c>
      <c r="AO295" s="45">
        <f t="shared" si="374"/>
        <v>31455758.441126544</v>
      </c>
      <c r="AP295" s="45">
        <f t="shared" si="374"/>
        <v>564771234.96112776</v>
      </c>
      <c r="AQ295" s="45">
        <f t="shared" si="374"/>
        <v>2495141.0604178575</v>
      </c>
      <c r="AR295" s="45">
        <f t="shared" si="374"/>
        <v>400450127.86515558</v>
      </c>
      <c r="AS295" s="45">
        <f t="shared" si="374"/>
        <v>42673041.291537419</v>
      </c>
      <c r="AT295" s="45">
        <f t="shared" si="374"/>
        <v>16266098.755511321</v>
      </c>
      <c r="AU295" s="45">
        <f t="shared" si="374"/>
        <v>2994555.5507179378</v>
      </c>
      <c r="AV295" s="45">
        <f t="shared" si="374"/>
        <v>2742295.8368368084</v>
      </c>
      <c r="AW295" s="45">
        <f t="shared" si="374"/>
        <v>2188871.4889623765</v>
      </c>
      <c r="AX295" s="45">
        <f t="shared" si="374"/>
        <v>704147.67106076621</v>
      </c>
      <c r="AY295" s="45">
        <f t="shared" si="374"/>
        <v>3712710.3024373078</v>
      </c>
      <c r="AZ295" s="45">
        <f t="shared" si="374"/>
        <v>73139222.511458352</v>
      </c>
      <c r="BA295" s="45">
        <f t="shared" si="374"/>
        <v>54889718.994566254</v>
      </c>
      <c r="BB295" s="45">
        <f t="shared" si="374"/>
        <v>47771812.387248203</v>
      </c>
      <c r="BC295" s="45">
        <f t="shared" si="374"/>
        <v>181832766.44256335</v>
      </c>
      <c r="BD295" s="45">
        <f t="shared" si="374"/>
        <v>30551718.462091144</v>
      </c>
      <c r="BE295" s="45">
        <f t="shared" si="374"/>
        <v>9571624.1318443902</v>
      </c>
      <c r="BF295" s="45">
        <f t="shared" si="374"/>
        <v>146527968.79889679</v>
      </c>
      <c r="BG295" s="45">
        <f t="shared" si="374"/>
        <v>6638931.5822749157</v>
      </c>
      <c r="BH295" s="45">
        <f t="shared" si="374"/>
        <v>4589537.3704266381</v>
      </c>
      <c r="BI295" s="45">
        <f t="shared" si="374"/>
        <v>2411374.8074167827</v>
      </c>
      <c r="BJ295" s="45">
        <f t="shared" si="374"/>
        <v>37087830.942654558</v>
      </c>
      <c r="BK295" s="45">
        <f t="shared" si="374"/>
        <v>115222721.92427796</v>
      </c>
      <c r="BL295" s="45">
        <f t="shared" si="374"/>
        <v>2008019.748800376</v>
      </c>
      <c r="BM295" s="45">
        <f t="shared" si="374"/>
        <v>2661773.4239767236</v>
      </c>
      <c r="BN295" s="45">
        <f t="shared" si="374"/>
        <v>23414127.123423122</v>
      </c>
      <c r="BO295" s="45">
        <f t="shared" ref="BO295:DZ295" si="375">BO281+BO293</f>
        <v>10073248.727018135</v>
      </c>
      <c r="BP295" s="45">
        <f t="shared" si="375"/>
        <v>2167040.789135383</v>
      </c>
      <c r="BQ295" s="45">
        <f t="shared" si="375"/>
        <v>36958533.593846336</v>
      </c>
      <c r="BR295" s="45">
        <f t="shared" si="375"/>
        <v>29775522.223015569</v>
      </c>
      <c r="BS295" s="45">
        <f t="shared" si="375"/>
        <v>7326016.9757641423</v>
      </c>
      <c r="BT295" s="45">
        <f t="shared" si="375"/>
        <v>3181970.914812888</v>
      </c>
      <c r="BU295" s="45">
        <f t="shared" si="375"/>
        <v>3469240.92244503</v>
      </c>
      <c r="BV295" s="45">
        <f t="shared" si="375"/>
        <v>8247954.9762222646</v>
      </c>
      <c r="BW295" s="45">
        <f t="shared" si="375"/>
        <v>12014678.842990322</v>
      </c>
      <c r="BX295" s="45">
        <f t="shared" si="375"/>
        <v>1058030.1225275209</v>
      </c>
      <c r="BY295" s="45">
        <f t="shared" si="375"/>
        <v>3817867.4626028715</v>
      </c>
      <c r="BZ295" s="45">
        <f t="shared" si="375"/>
        <v>2111619.2034542416</v>
      </c>
      <c r="CA295" s="45">
        <f t="shared" si="375"/>
        <v>2146373.9665689771</v>
      </c>
      <c r="CB295" s="45">
        <f t="shared" si="375"/>
        <v>524400076.67209929</v>
      </c>
      <c r="CC295" s="45">
        <f t="shared" si="375"/>
        <v>1795563.9386072583</v>
      </c>
      <c r="CD295" s="45">
        <f t="shared" si="375"/>
        <v>919278.30646417732</v>
      </c>
      <c r="CE295" s="45">
        <f t="shared" si="375"/>
        <v>1800510.3154697311</v>
      </c>
      <c r="CF295" s="45">
        <f t="shared" si="375"/>
        <v>1338907.3815558776</v>
      </c>
      <c r="CG295" s="45">
        <f t="shared" si="375"/>
        <v>1789188.5710261641</v>
      </c>
      <c r="CH295" s="45">
        <f t="shared" si="375"/>
        <v>1509940.2140800934</v>
      </c>
      <c r="CI295" s="45">
        <f t="shared" si="375"/>
        <v>4836202.6194337513</v>
      </c>
      <c r="CJ295" s="45">
        <f t="shared" si="375"/>
        <v>7480794.6106819147</v>
      </c>
      <c r="CK295" s="45">
        <f t="shared" si="375"/>
        <v>28502977.337149419</v>
      </c>
      <c r="CL295" s="45">
        <f t="shared" si="375"/>
        <v>8991240.921236353</v>
      </c>
      <c r="CM295" s="45">
        <f t="shared" si="375"/>
        <v>5507299.2228361107</v>
      </c>
      <c r="CN295" s="45">
        <f t="shared" si="375"/>
        <v>169418986.41722551</v>
      </c>
      <c r="CO295" s="45">
        <f t="shared" si="375"/>
        <v>95383327.188967347</v>
      </c>
      <c r="CP295" s="45">
        <f t="shared" si="375"/>
        <v>7592776.3616702985</v>
      </c>
      <c r="CQ295" s="45">
        <f t="shared" si="375"/>
        <v>8680692.2350313757</v>
      </c>
      <c r="CR295" s="45">
        <f t="shared" si="375"/>
        <v>2024251.3572718869</v>
      </c>
      <c r="CS295" s="45">
        <f t="shared" si="375"/>
        <v>2898063.6741149528</v>
      </c>
      <c r="CT295" s="45">
        <f t="shared" si="375"/>
        <v>1160156.9013132758</v>
      </c>
      <c r="CU295" s="45">
        <f t="shared" si="375"/>
        <v>2896597.8322450588</v>
      </c>
      <c r="CV295" s="45">
        <f t="shared" si="375"/>
        <v>648252.78871355008</v>
      </c>
      <c r="CW295" s="45">
        <f t="shared" si="375"/>
        <v>1815969.732890307</v>
      </c>
      <c r="CX295" s="45">
        <f t="shared" si="375"/>
        <v>3360228.8819983904</v>
      </c>
      <c r="CY295" s="45">
        <f t="shared" si="375"/>
        <v>909181.84377012146</v>
      </c>
      <c r="CZ295" s="45">
        <f t="shared" si="375"/>
        <v>14167538.38381955</v>
      </c>
      <c r="DA295" s="45">
        <f t="shared" si="375"/>
        <v>2022070.8889449441</v>
      </c>
      <c r="DB295" s="45">
        <f t="shared" si="375"/>
        <v>2689667.7409637021</v>
      </c>
      <c r="DC295" s="45">
        <f t="shared" si="375"/>
        <v>1973730.6702249898</v>
      </c>
      <c r="DD295" s="45">
        <f t="shared" si="375"/>
        <v>1593504.3820324265</v>
      </c>
      <c r="DE295" s="45">
        <f t="shared" si="375"/>
        <v>3274950.1501643467</v>
      </c>
      <c r="DF295" s="45">
        <f t="shared" si="375"/>
        <v>131868727.85139541</v>
      </c>
      <c r="DG295" s="45">
        <f t="shared" si="375"/>
        <v>1139708.9696798387</v>
      </c>
      <c r="DH295" s="45">
        <f t="shared" si="375"/>
        <v>13685695.52386401</v>
      </c>
      <c r="DI295" s="45">
        <f t="shared" si="375"/>
        <v>17432763.568447832</v>
      </c>
      <c r="DJ295" s="45">
        <f t="shared" si="375"/>
        <v>4996498.4541736627</v>
      </c>
      <c r="DK295" s="45">
        <f t="shared" si="375"/>
        <v>3092123.0546589987</v>
      </c>
      <c r="DL295" s="45">
        <f t="shared" si="375"/>
        <v>39187726.286841974</v>
      </c>
      <c r="DM295" s="45">
        <f t="shared" si="375"/>
        <v>2781551.9042222593</v>
      </c>
      <c r="DN295" s="45">
        <f t="shared" si="375"/>
        <v>9967274.161956938</v>
      </c>
      <c r="DO295" s="45">
        <f t="shared" si="375"/>
        <v>19894074.460036866</v>
      </c>
      <c r="DP295" s="45">
        <f t="shared" si="375"/>
        <v>2163004.7042184942</v>
      </c>
      <c r="DQ295" s="45">
        <f t="shared" si="375"/>
        <v>3704258.9578435221</v>
      </c>
      <c r="DR295" s="45">
        <f t="shared" si="375"/>
        <v>9122876.9804415461</v>
      </c>
      <c r="DS295" s="45">
        <f t="shared" si="375"/>
        <v>5855584.6043899246</v>
      </c>
      <c r="DT295" s="45">
        <f t="shared" si="375"/>
        <v>1806590.0026750271</v>
      </c>
      <c r="DU295" s="45">
        <f t="shared" si="375"/>
        <v>3126127.1859572711</v>
      </c>
      <c r="DV295" s="45">
        <f t="shared" si="375"/>
        <v>2198398.5392035623</v>
      </c>
      <c r="DW295" s="45">
        <f t="shared" si="375"/>
        <v>2886266.0871718163</v>
      </c>
      <c r="DX295" s="45">
        <f t="shared" si="375"/>
        <v>2280848.0634393892</v>
      </c>
      <c r="DY295" s="45">
        <f t="shared" si="375"/>
        <v>3027182.2507692804</v>
      </c>
      <c r="DZ295" s="45">
        <f t="shared" si="375"/>
        <v>7200424.285461843</v>
      </c>
      <c r="EA295" s="45">
        <f t="shared" ref="EA295:FX295" si="376">EA281+EA293</f>
        <v>4025355.2774936142</v>
      </c>
      <c r="EB295" s="45">
        <f t="shared" si="376"/>
        <v>4051949.8238421069</v>
      </c>
      <c r="EC295" s="45">
        <f t="shared" si="376"/>
        <v>2463477.6157982755</v>
      </c>
      <c r="ED295" s="45">
        <f t="shared" si="376"/>
        <v>14162169.719997985</v>
      </c>
      <c r="EE295" s="45">
        <f t="shared" si="376"/>
        <v>2134648.5172134489</v>
      </c>
      <c r="EF295" s="45">
        <f t="shared" si="376"/>
        <v>10365384.964276243</v>
      </c>
      <c r="EG295" s="45">
        <f t="shared" si="376"/>
        <v>2363041.2197049982</v>
      </c>
      <c r="EH295" s="45">
        <f t="shared" si="376"/>
        <v>2127635.7270561466</v>
      </c>
      <c r="EI295" s="45">
        <f t="shared" si="376"/>
        <v>111149495.65790693</v>
      </c>
      <c r="EJ295" s="45">
        <f t="shared" si="376"/>
        <v>55666143.673564889</v>
      </c>
      <c r="EK295" s="45">
        <f t="shared" si="376"/>
        <v>4693234.29</v>
      </c>
      <c r="EL295" s="45">
        <f t="shared" si="376"/>
        <v>3372860.5634985827</v>
      </c>
      <c r="EM295" s="45">
        <f t="shared" si="376"/>
        <v>3807125.1955352905</v>
      </c>
      <c r="EN295" s="45">
        <f t="shared" si="376"/>
        <v>7398212.5339460317</v>
      </c>
      <c r="EO295" s="45">
        <f t="shared" si="376"/>
        <v>3237952.5500310264</v>
      </c>
      <c r="EP295" s="45">
        <f t="shared" si="376"/>
        <v>3229324.6103670555</v>
      </c>
      <c r="EQ295" s="45">
        <f t="shared" si="376"/>
        <v>15546136.468281103</v>
      </c>
      <c r="ER295" s="45">
        <f t="shared" si="376"/>
        <v>3249785.2204204509</v>
      </c>
      <c r="ES295" s="45">
        <f t="shared" si="376"/>
        <v>1518068.781314993</v>
      </c>
      <c r="ET295" s="45">
        <f t="shared" si="376"/>
        <v>2313439.9168661633</v>
      </c>
      <c r="EU295" s="45">
        <f t="shared" si="376"/>
        <v>4753749.7035725713</v>
      </c>
      <c r="EV295" s="45">
        <f t="shared" si="376"/>
        <v>922882.84300112491</v>
      </c>
      <c r="EW295" s="45">
        <f t="shared" si="376"/>
        <v>7236193.0346040102</v>
      </c>
      <c r="EX295" s="45">
        <f t="shared" si="376"/>
        <v>2613824.155627504</v>
      </c>
      <c r="EY295" s="45">
        <f t="shared" si="376"/>
        <v>5893169.8353327466</v>
      </c>
      <c r="EZ295" s="45">
        <f t="shared" si="376"/>
        <v>1469024.085640291</v>
      </c>
      <c r="FA295" s="45">
        <f t="shared" si="376"/>
        <v>21143786.839716479</v>
      </c>
      <c r="FB295" s="45">
        <f t="shared" si="376"/>
        <v>3548903.5100000002</v>
      </c>
      <c r="FC295" s="45">
        <f t="shared" si="376"/>
        <v>16204022.208834434</v>
      </c>
      <c r="FD295" s="45">
        <f t="shared" si="376"/>
        <v>2901540.6736975634</v>
      </c>
      <c r="FE295" s="45">
        <f t="shared" si="376"/>
        <v>1366494.1770810389</v>
      </c>
      <c r="FF295" s="45">
        <f t="shared" si="376"/>
        <v>2066970.7647014342</v>
      </c>
      <c r="FG295" s="45">
        <f t="shared" si="376"/>
        <v>1458442.3921570375</v>
      </c>
      <c r="FH295" s="45">
        <f t="shared" si="376"/>
        <v>1124130.2617755462</v>
      </c>
      <c r="FI295" s="45">
        <f t="shared" si="376"/>
        <v>11894621.987270411</v>
      </c>
      <c r="FJ295" s="45">
        <f t="shared" si="376"/>
        <v>11679661.668973537</v>
      </c>
      <c r="FK295" s="45">
        <f t="shared" si="376"/>
        <v>14068350.156603474</v>
      </c>
      <c r="FL295" s="45">
        <f t="shared" si="376"/>
        <v>28835641.813977998</v>
      </c>
      <c r="FM295" s="45">
        <f t="shared" si="376"/>
        <v>20969080.800814327</v>
      </c>
      <c r="FN295" s="45">
        <f t="shared" si="376"/>
        <v>130129412.88521516</v>
      </c>
      <c r="FO295" s="45">
        <f t="shared" si="376"/>
        <v>8364148.0800000001</v>
      </c>
      <c r="FP295" s="45">
        <f t="shared" si="376"/>
        <v>15212363.45408811</v>
      </c>
      <c r="FQ295" s="45">
        <f t="shared" si="376"/>
        <v>5625824.4679112136</v>
      </c>
      <c r="FR295" s="45">
        <f t="shared" si="376"/>
        <v>1776963.1233555898</v>
      </c>
      <c r="FS295" s="45">
        <f t="shared" si="376"/>
        <v>1984818.5955092863</v>
      </c>
      <c r="FT295" s="46">
        <f t="shared" si="376"/>
        <v>1173864.4000000001</v>
      </c>
      <c r="FU295" s="45">
        <f t="shared" si="376"/>
        <v>5730090.7702400433</v>
      </c>
      <c r="FV295" s="45">
        <f t="shared" si="376"/>
        <v>4797613.1798173804</v>
      </c>
      <c r="FW295" s="45">
        <f t="shared" si="376"/>
        <v>1828576.3704935694</v>
      </c>
      <c r="FX295" s="45">
        <f t="shared" si="376"/>
        <v>998451.09771363914</v>
      </c>
      <c r="FY295" s="45">
        <f>-(FY281+FY293)</f>
        <v>65772126.381999999</v>
      </c>
      <c r="FZ295" s="45">
        <f>SUM(C295:FY295)</f>
        <v>5526933749.6500006</v>
      </c>
      <c r="GB295" s="46"/>
      <c r="GC295" s="46"/>
      <c r="GD295" s="46"/>
      <c r="GE295" s="19"/>
      <c r="GF295" s="5"/>
      <c r="GG295" s="137"/>
      <c r="GH295" s="5"/>
      <c r="GI295" s="5"/>
      <c r="GJ295" s="5"/>
      <c r="GK295" s="5"/>
      <c r="GL295" s="5"/>
      <c r="GM295" s="5"/>
    </row>
    <row r="296" spans="1:195" x14ac:dyDescent="0.2">
      <c r="A296" s="3" t="s">
        <v>658</v>
      </c>
      <c r="B296" s="2" t="s">
        <v>659</v>
      </c>
      <c r="C296" s="45">
        <f>C282</f>
        <v>11965159.74</v>
      </c>
      <c r="D296" s="45">
        <f t="shared" ref="D296:BO297" si="377">D282</f>
        <v>48125252.68</v>
      </c>
      <c r="E296" s="45">
        <f t="shared" si="377"/>
        <v>15172014.35</v>
      </c>
      <c r="F296" s="45">
        <f t="shared" si="377"/>
        <v>21724501.539999999</v>
      </c>
      <c r="G296" s="45">
        <f t="shared" si="377"/>
        <v>2302715.96</v>
      </c>
      <c r="H296" s="45">
        <f t="shared" si="377"/>
        <v>2391213.42</v>
      </c>
      <c r="I296" s="45">
        <f t="shared" si="377"/>
        <v>14479454.16</v>
      </c>
      <c r="J296" s="45">
        <f t="shared" si="377"/>
        <v>3381720.08</v>
      </c>
      <c r="K296" s="45">
        <f t="shared" si="377"/>
        <v>830452.64</v>
      </c>
      <c r="L296" s="45">
        <f t="shared" si="377"/>
        <v>8946641.4100000001</v>
      </c>
      <c r="M296" s="45">
        <f t="shared" si="377"/>
        <v>3038624.12</v>
      </c>
      <c r="N296" s="45">
        <f t="shared" si="377"/>
        <v>113686490.02</v>
      </c>
      <c r="O296" s="45">
        <f t="shared" si="377"/>
        <v>32846149.68</v>
      </c>
      <c r="P296" s="45">
        <f t="shared" si="377"/>
        <v>812671.92</v>
      </c>
      <c r="Q296" s="45">
        <f t="shared" si="377"/>
        <v>46270792.909999996</v>
      </c>
      <c r="R296" s="45">
        <f t="shared" si="377"/>
        <v>1163505.8999999999</v>
      </c>
      <c r="S296" s="45">
        <f t="shared" si="377"/>
        <v>5548809.8700000001</v>
      </c>
      <c r="T296" s="45">
        <f t="shared" si="377"/>
        <v>553638.59</v>
      </c>
      <c r="U296" s="45">
        <f t="shared" si="377"/>
        <v>210833.42</v>
      </c>
      <c r="V296" s="45">
        <f t="shared" si="377"/>
        <v>642196</v>
      </c>
      <c r="W296" s="45">
        <f t="shared" si="377"/>
        <v>174575.82</v>
      </c>
      <c r="X296" s="45">
        <f t="shared" si="377"/>
        <v>128226.62</v>
      </c>
      <c r="Y296" s="45">
        <f t="shared" si="377"/>
        <v>1068351.26</v>
      </c>
      <c r="Z296" s="45">
        <f t="shared" si="377"/>
        <v>379060.38</v>
      </c>
      <c r="AA296" s="45">
        <f t="shared" si="377"/>
        <v>60496734.93</v>
      </c>
      <c r="AB296" s="45">
        <f t="shared" si="377"/>
        <v>122689545.03</v>
      </c>
      <c r="AC296" s="45">
        <f t="shared" si="377"/>
        <v>2661761.14</v>
      </c>
      <c r="AD296" s="45">
        <f t="shared" si="377"/>
        <v>2877989.52</v>
      </c>
      <c r="AE296" s="45">
        <f t="shared" si="377"/>
        <v>433488.31</v>
      </c>
      <c r="AF296" s="45">
        <f t="shared" si="377"/>
        <v>671242.27</v>
      </c>
      <c r="AG296" s="45">
        <f t="shared" si="377"/>
        <v>7061509.6500000004</v>
      </c>
      <c r="AH296" s="45">
        <f t="shared" si="377"/>
        <v>470669.13</v>
      </c>
      <c r="AI296" s="45">
        <f t="shared" si="377"/>
        <v>202194.63</v>
      </c>
      <c r="AJ296" s="45">
        <f t="shared" si="377"/>
        <v>514351.45</v>
      </c>
      <c r="AK296" s="45">
        <f t="shared" si="377"/>
        <v>959749.71</v>
      </c>
      <c r="AL296" s="45">
        <f t="shared" si="377"/>
        <v>1710609.14</v>
      </c>
      <c r="AM296" s="45">
        <f t="shared" si="377"/>
        <v>614935.37</v>
      </c>
      <c r="AN296" s="45">
        <f t="shared" si="377"/>
        <v>2223139.7000000002</v>
      </c>
      <c r="AO296" s="45">
        <f t="shared" si="377"/>
        <v>9352344.2400000002</v>
      </c>
      <c r="AP296" s="45">
        <f t="shared" si="377"/>
        <v>267017903.77000001</v>
      </c>
      <c r="AQ296" s="45">
        <f t="shared" si="377"/>
        <v>1767877.09</v>
      </c>
      <c r="AR296" s="45">
        <f t="shared" si="377"/>
        <v>119932501.52</v>
      </c>
      <c r="AS296" s="45">
        <f t="shared" si="377"/>
        <v>28055083.079999998</v>
      </c>
      <c r="AT296" s="45">
        <f t="shared" si="377"/>
        <v>4039563.79</v>
      </c>
      <c r="AU296" s="45">
        <f t="shared" si="377"/>
        <v>533377.31999999995</v>
      </c>
      <c r="AV296" s="45">
        <f t="shared" si="377"/>
        <v>363842.46</v>
      </c>
      <c r="AW296" s="45">
        <f t="shared" si="377"/>
        <v>363580.38</v>
      </c>
      <c r="AX296" s="45">
        <f t="shared" si="377"/>
        <v>223946.79</v>
      </c>
      <c r="AY296" s="45">
        <f t="shared" si="377"/>
        <v>580841.79</v>
      </c>
      <c r="AZ296" s="45">
        <f t="shared" si="377"/>
        <v>9916206.75</v>
      </c>
      <c r="BA296" s="45">
        <f t="shared" si="377"/>
        <v>6759669.1600000001</v>
      </c>
      <c r="BB296" s="45">
        <f t="shared" si="377"/>
        <v>2578165.2400000002</v>
      </c>
      <c r="BC296" s="45">
        <f t="shared" si="377"/>
        <v>55347262.810000002</v>
      </c>
      <c r="BD296" s="45">
        <f t="shared" si="377"/>
        <v>9794778.3900000006</v>
      </c>
      <c r="BE296" s="45">
        <f t="shared" si="377"/>
        <v>2487541.5499999998</v>
      </c>
      <c r="BF296" s="45">
        <f t="shared" si="377"/>
        <v>35272322.270000003</v>
      </c>
      <c r="BG296" s="45">
        <f t="shared" si="377"/>
        <v>727316.82</v>
      </c>
      <c r="BH296" s="45">
        <f t="shared" si="377"/>
        <v>809771.85</v>
      </c>
      <c r="BI296" s="45">
        <f t="shared" si="377"/>
        <v>280860.90000000002</v>
      </c>
      <c r="BJ296" s="45">
        <f t="shared" si="377"/>
        <v>9859765.6300000008</v>
      </c>
      <c r="BK296" s="45">
        <f t="shared" si="377"/>
        <v>16255385.85</v>
      </c>
      <c r="BL296" s="45">
        <f t="shared" si="377"/>
        <v>86820.93</v>
      </c>
      <c r="BM296" s="45">
        <f t="shared" si="377"/>
        <v>304596.71000000002</v>
      </c>
      <c r="BN296" s="45">
        <f t="shared" si="377"/>
        <v>6055155.2699999996</v>
      </c>
      <c r="BO296" s="45">
        <f t="shared" si="377"/>
        <v>2403870.9900000002</v>
      </c>
      <c r="BP296" s="45">
        <f t="shared" ref="BP296:EA297" si="378">BP282</f>
        <v>1155965.28</v>
      </c>
      <c r="BQ296" s="45">
        <f t="shared" si="378"/>
        <v>18697739.350000001</v>
      </c>
      <c r="BR296" s="45">
        <f t="shared" si="378"/>
        <v>5226286.68</v>
      </c>
      <c r="BS296" s="45">
        <f t="shared" si="378"/>
        <v>2008278.07</v>
      </c>
      <c r="BT296" s="45">
        <f t="shared" si="378"/>
        <v>1191374.6299999999</v>
      </c>
      <c r="BU296" s="45">
        <f t="shared" si="378"/>
        <v>2809034.07</v>
      </c>
      <c r="BV296" s="45">
        <f t="shared" si="378"/>
        <v>5996913.7699999996</v>
      </c>
      <c r="BW296" s="45">
        <f t="shared" si="378"/>
        <v>7162516.0099999998</v>
      </c>
      <c r="BX296" s="45">
        <f t="shared" si="378"/>
        <v>939921.86</v>
      </c>
      <c r="BY296" s="45">
        <f t="shared" si="378"/>
        <v>2014645.46</v>
      </c>
      <c r="BZ296" s="45">
        <f t="shared" si="378"/>
        <v>958793.23</v>
      </c>
      <c r="CA296" s="45">
        <f t="shared" si="378"/>
        <v>1067328.24</v>
      </c>
      <c r="CB296" s="45">
        <f t="shared" si="378"/>
        <v>184093288.94</v>
      </c>
      <c r="CC296" s="45">
        <f t="shared" si="378"/>
        <v>521003.43</v>
      </c>
      <c r="CD296" s="45">
        <f t="shared" si="378"/>
        <v>359398.92</v>
      </c>
      <c r="CE296" s="45">
        <f t="shared" si="378"/>
        <v>604234.11</v>
      </c>
      <c r="CF296" s="45">
        <f t="shared" si="378"/>
        <v>367447.28</v>
      </c>
      <c r="CG296" s="45">
        <f t="shared" si="378"/>
        <v>454647.22</v>
      </c>
      <c r="CH296" s="45">
        <f t="shared" si="378"/>
        <v>346127.47</v>
      </c>
      <c r="CI296" s="45">
        <f t="shared" si="378"/>
        <v>1857826.36</v>
      </c>
      <c r="CJ296" s="45">
        <f t="shared" si="378"/>
        <v>5421339.21</v>
      </c>
      <c r="CK296" s="45">
        <f t="shared" si="378"/>
        <v>8474489.5500000007</v>
      </c>
      <c r="CL296" s="45">
        <f t="shared" si="378"/>
        <v>1898037.29</v>
      </c>
      <c r="CM296" s="45">
        <f t="shared" si="378"/>
        <v>808023.02</v>
      </c>
      <c r="CN296" s="45">
        <f t="shared" si="378"/>
        <v>65506778.57</v>
      </c>
      <c r="CO296" s="45">
        <f t="shared" si="378"/>
        <v>29314149.050000001</v>
      </c>
      <c r="CP296" s="45">
        <f t="shared" si="378"/>
        <v>6967552.0999999996</v>
      </c>
      <c r="CQ296" s="45">
        <f t="shared" si="378"/>
        <v>1372677.85</v>
      </c>
      <c r="CR296" s="45">
        <f t="shared" si="378"/>
        <v>274584.53000000003</v>
      </c>
      <c r="CS296" s="45">
        <f t="shared" si="378"/>
        <v>939635.42</v>
      </c>
      <c r="CT296" s="45">
        <f t="shared" si="378"/>
        <v>255322.84</v>
      </c>
      <c r="CU296" s="45">
        <f t="shared" si="378"/>
        <v>265086.7</v>
      </c>
      <c r="CV296" s="45">
        <f t="shared" si="378"/>
        <v>152499.07999999999</v>
      </c>
      <c r="CW296" s="45">
        <f t="shared" si="378"/>
        <v>1353341.23</v>
      </c>
      <c r="CX296" s="45">
        <f t="shared" si="378"/>
        <v>1239801.6000000001</v>
      </c>
      <c r="CY296" s="45">
        <f t="shared" si="378"/>
        <v>172182.21</v>
      </c>
      <c r="CZ296" s="45">
        <f t="shared" si="378"/>
        <v>4609450.62</v>
      </c>
      <c r="DA296" s="45">
        <f t="shared" si="378"/>
        <v>275741.01</v>
      </c>
      <c r="DB296" s="45">
        <f t="shared" si="378"/>
        <v>473297.01</v>
      </c>
      <c r="DC296" s="45">
        <f t="shared" si="378"/>
        <v>1054267.6499999999</v>
      </c>
      <c r="DD296" s="45">
        <f t="shared" si="378"/>
        <v>1455719.68</v>
      </c>
      <c r="DE296" s="45">
        <f t="shared" si="378"/>
        <v>1663168.61</v>
      </c>
      <c r="DF296" s="45">
        <f t="shared" si="378"/>
        <v>38999205.689999998</v>
      </c>
      <c r="DG296" s="45">
        <f t="shared" si="378"/>
        <v>803992.42</v>
      </c>
      <c r="DH296" s="45">
        <f t="shared" si="378"/>
        <v>9567491.3900000006</v>
      </c>
      <c r="DI296" s="45">
        <f t="shared" si="378"/>
        <v>10583846.119999999</v>
      </c>
      <c r="DJ296" s="45">
        <f t="shared" si="378"/>
        <v>1153091.3899999999</v>
      </c>
      <c r="DK296" s="45">
        <f t="shared" si="378"/>
        <v>743003.26</v>
      </c>
      <c r="DL296" s="45">
        <f t="shared" si="378"/>
        <v>9945604.2799999993</v>
      </c>
      <c r="DM296" s="45">
        <f t="shared" si="378"/>
        <v>845838.04</v>
      </c>
      <c r="DN296" s="45">
        <f t="shared" si="378"/>
        <v>5160799.95</v>
      </c>
      <c r="DO296" s="45">
        <f t="shared" si="378"/>
        <v>5538603.1500000004</v>
      </c>
      <c r="DP296" s="45">
        <f t="shared" si="378"/>
        <v>450901.35</v>
      </c>
      <c r="DQ296" s="45">
        <f t="shared" si="378"/>
        <v>2163122.27</v>
      </c>
      <c r="DR296" s="45">
        <f t="shared" si="378"/>
        <v>1402961.75</v>
      </c>
      <c r="DS296" s="45">
        <f t="shared" si="378"/>
        <v>853593.66</v>
      </c>
      <c r="DT296" s="45">
        <f t="shared" si="378"/>
        <v>183227.49</v>
      </c>
      <c r="DU296" s="45">
        <f t="shared" si="378"/>
        <v>544120.23</v>
      </c>
      <c r="DV296" s="45">
        <f t="shared" si="378"/>
        <v>133811.07999999999</v>
      </c>
      <c r="DW296" s="45">
        <f t="shared" si="378"/>
        <v>342363.31</v>
      </c>
      <c r="DX296" s="45">
        <f t="shared" si="378"/>
        <v>960913.14</v>
      </c>
      <c r="DY296" s="45">
        <f t="shared" si="378"/>
        <v>1243138.77</v>
      </c>
      <c r="DZ296" s="45">
        <f t="shared" si="378"/>
        <v>1915977.91</v>
      </c>
      <c r="EA296" s="45">
        <f t="shared" si="378"/>
        <v>3475816.85</v>
      </c>
      <c r="EB296" s="45">
        <f t="shared" ref="EB296:FY297" si="379">EB282</f>
        <v>1612340.26</v>
      </c>
      <c r="EC296" s="45">
        <f t="shared" si="379"/>
        <v>661422.76</v>
      </c>
      <c r="ED296" s="45">
        <f t="shared" si="379"/>
        <v>10624501.42</v>
      </c>
      <c r="EE296" s="45">
        <f t="shared" si="379"/>
        <v>332574.77</v>
      </c>
      <c r="EF296" s="45">
        <f t="shared" si="379"/>
        <v>1625024.97</v>
      </c>
      <c r="EG296" s="45">
        <f t="shared" si="379"/>
        <v>509753.8</v>
      </c>
      <c r="EH296" s="45">
        <f t="shared" si="379"/>
        <v>282137.67</v>
      </c>
      <c r="EI296" s="45">
        <f t="shared" si="379"/>
        <v>26327830.920000002</v>
      </c>
      <c r="EJ296" s="45">
        <f t="shared" si="379"/>
        <v>17220452.010000002</v>
      </c>
      <c r="EK296" s="45">
        <f t="shared" si="379"/>
        <v>4559656.58</v>
      </c>
      <c r="EL296" s="45">
        <f t="shared" si="379"/>
        <v>932421.3</v>
      </c>
      <c r="EM296" s="45">
        <f t="shared" si="379"/>
        <v>1438316.14</v>
      </c>
      <c r="EN296" s="45">
        <f t="shared" si="379"/>
        <v>1398767.4</v>
      </c>
      <c r="EO296" s="45">
        <f t="shared" si="379"/>
        <v>875567.72</v>
      </c>
      <c r="EP296" s="45">
        <f t="shared" si="379"/>
        <v>2172985.16</v>
      </c>
      <c r="EQ296" s="45">
        <f t="shared" si="379"/>
        <v>7817705.5899999999</v>
      </c>
      <c r="ER296" s="45">
        <f t="shared" si="379"/>
        <v>2236913.98</v>
      </c>
      <c r="ES296" s="45">
        <f t="shared" si="379"/>
        <v>407047.09</v>
      </c>
      <c r="ET296" s="45">
        <f t="shared" si="379"/>
        <v>706707.86</v>
      </c>
      <c r="EU296" s="45">
        <f t="shared" si="379"/>
        <v>752538.06</v>
      </c>
      <c r="EV296" s="45">
        <f t="shared" si="379"/>
        <v>486069.35</v>
      </c>
      <c r="EW296" s="45">
        <f t="shared" si="379"/>
        <v>4057727.52</v>
      </c>
      <c r="EX296" s="45">
        <f t="shared" si="379"/>
        <v>234147.1</v>
      </c>
      <c r="EY296" s="45">
        <f t="shared" si="379"/>
        <v>865015.47</v>
      </c>
      <c r="EZ296" s="45">
        <f t="shared" si="379"/>
        <v>547836.61</v>
      </c>
      <c r="FA296" s="45">
        <f t="shared" si="379"/>
        <v>16385157.300000001</v>
      </c>
      <c r="FB296" s="45">
        <f t="shared" si="379"/>
        <v>3404058.99</v>
      </c>
      <c r="FC296" s="45">
        <f t="shared" si="379"/>
        <v>5240403.97</v>
      </c>
      <c r="FD296" s="45">
        <f t="shared" si="379"/>
        <v>1025278.57</v>
      </c>
      <c r="FE296" s="45">
        <f t="shared" si="379"/>
        <v>500623.25</v>
      </c>
      <c r="FF296" s="45">
        <f t="shared" si="379"/>
        <v>437523.71</v>
      </c>
      <c r="FG296" s="45">
        <f t="shared" si="379"/>
        <v>189455.09</v>
      </c>
      <c r="FH296" s="45">
        <f t="shared" si="379"/>
        <v>525857.79</v>
      </c>
      <c r="FI296" s="45">
        <f t="shared" si="379"/>
        <v>6799114.9699999997</v>
      </c>
      <c r="FJ296" s="45">
        <f t="shared" si="379"/>
        <v>8012925.8799999999</v>
      </c>
      <c r="FK296" s="45">
        <f t="shared" si="379"/>
        <v>7353200.3399999999</v>
      </c>
      <c r="FL296" s="45">
        <f t="shared" si="379"/>
        <v>12973383.93</v>
      </c>
      <c r="FM296" s="45">
        <f t="shared" si="379"/>
        <v>5727771.3700000001</v>
      </c>
      <c r="FN296" s="45">
        <f t="shared" si="379"/>
        <v>25805985.530000001</v>
      </c>
      <c r="FO296" s="45">
        <f t="shared" si="379"/>
        <v>7938029.1399999997</v>
      </c>
      <c r="FP296" s="45">
        <f t="shared" si="379"/>
        <v>6280154.9900000002</v>
      </c>
      <c r="FQ296" s="45">
        <f t="shared" si="379"/>
        <v>2744638.68</v>
      </c>
      <c r="FR296" s="45">
        <f t="shared" si="379"/>
        <v>1599000.34</v>
      </c>
      <c r="FS296" s="45">
        <f t="shared" si="379"/>
        <v>1810603.8</v>
      </c>
      <c r="FT296" s="46">
        <f t="shared" si="379"/>
        <v>1079439.81</v>
      </c>
      <c r="FU296" s="45">
        <f t="shared" si="379"/>
        <v>1969816.94</v>
      </c>
      <c r="FV296" s="45">
        <f t="shared" si="379"/>
        <v>1344208.64</v>
      </c>
      <c r="FW296" s="45">
        <f t="shared" si="379"/>
        <v>342127.47</v>
      </c>
      <c r="FX296" s="45">
        <f t="shared" si="379"/>
        <v>402061.12</v>
      </c>
      <c r="FY296" s="45">
        <f t="shared" si="379"/>
        <v>0</v>
      </c>
      <c r="FZ296" s="45">
        <f>SUM(C296:FY296)</f>
        <v>1807968947.6599991</v>
      </c>
      <c r="GB296" s="46"/>
      <c r="GC296" s="46"/>
      <c r="GD296" s="46"/>
      <c r="GE296" s="19"/>
      <c r="GF296" s="5"/>
      <c r="GG296" s="137"/>
      <c r="GH296" s="5"/>
      <c r="GI296" s="5"/>
      <c r="GJ296" s="5"/>
      <c r="GK296" s="5"/>
      <c r="GL296" s="5"/>
      <c r="GM296" s="5"/>
    </row>
    <row r="297" spans="1:195" x14ac:dyDescent="0.2">
      <c r="A297" s="3" t="s">
        <v>660</v>
      </c>
      <c r="B297" s="2" t="s">
        <v>661</v>
      </c>
      <c r="C297" s="45">
        <f>C283</f>
        <v>869309.68</v>
      </c>
      <c r="D297" s="45">
        <f t="shared" si="377"/>
        <v>3362033.1</v>
      </c>
      <c r="E297" s="45">
        <f t="shared" si="377"/>
        <v>997781.9</v>
      </c>
      <c r="F297" s="45">
        <f t="shared" si="377"/>
        <v>1565209.63</v>
      </c>
      <c r="G297" s="45">
        <f t="shared" si="377"/>
        <v>137920.1</v>
      </c>
      <c r="H297" s="45">
        <f t="shared" si="377"/>
        <v>148764.42000000001</v>
      </c>
      <c r="I297" s="45">
        <f t="shared" si="377"/>
        <v>1075677.03</v>
      </c>
      <c r="J297" s="45">
        <f t="shared" si="377"/>
        <v>341669.7</v>
      </c>
      <c r="K297" s="45">
        <f t="shared" si="377"/>
        <v>45463.87</v>
      </c>
      <c r="L297" s="45">
        <f t="shared" si="377"/>
        <v>595448.17000000004</v>
      </c>
      <c r="M297" s="45">
        <f t="shared" si="377"/>
        <v>233671.7</v>
      </c>
      <c r="N297" s="45">
        <f t="shared" si="377"/>
        <v>7925271.2000000002</v>
      </c>
      <c r="O297" s="45">
        <f t="shared" si="377"/>
        <v>2406526.67</v>
      </c>
      <c r="P297" s="45">
        <f t="shared" si="377"/>
        <v>43254.43</v>
      </c>
      <c r="Q297" s="45">
        <f t="shared" si="377"/>
        <v>3045151.91</v>
      </c>
      <c r="R297" s="45">
        <f t="shared" si="377"/>
        <v>69166.17</v>
      </c>
      <c r="S297" s="45">
        <f t="shared" si="377"/>
        <v>476420.77</v>
      </c>
      <c r="T297" s="45">
        <f t="shared" si="377"/>
        <v>63951.88</v>
      </c>
      <c r="U297" s="45">
        <f t="shared" si="377"/>
        <v>25360.37</v>
      </c>
      <c r="V297" s="45">
        <f t="shared" si="377"/>
        <v>74595.12</v>
      </c>
      <c r="W297" s="45">
        <f t="shared" si="377"/>
        <v>17846.68</v>
      </c>
      <c r="X297" s="45">
        <f t="shared" si="377"/>
        <v>16759.29</v>
      </c>
      <c r="Y297" s="45">
        <f t="shared" si="377"/>
        <v>80780.350000000006</v>
      </c>
      <c r="Z297" s="45">
        <f t="shared" si="377"/>
        <v>38573.410000000003</v>
      </c>
      <c r="AA297" s="45">
        <f t="shared" si="377"/>
        <v>3354034.43</v>
      </c>
      <c r="AB297" s="45">
        <f t="shared" si="377"/>
        <v>6186191.2400000002</v>
      </c>
      <c r="AC297" s="45">
        <f t="shared" si="377"/>
        <v>268981.48</v>
      </c>
      <c r="AD297" s="45">
        <f t="shared" si="377"/>
        <v>253529.2</v>
      </c>
      <c r="AE297" s="45">
        <f t="shared" si="377"/>
        <v>49539.62</v>
      </c>
      <c r="AF297" s="45">
        <f t="shared" si="377"/>
        <v>64360.82</v>
      </c>
      <c r="AG297" s="45">
        <f t="shared" si="377"/>
        <v>249412.81</v>
      </c>
      <c r="AH297" s="45">
        <f t="shared" si="377"/>
        <v>94934.37</v>
      </c>
      <c r="AI297" s="45">
        <f t="shared" si="377"/>
        <v>33104.1</v>
      </c>
      <c r="AJ297" s="45">
        <f t="shared" si="377"/>
        <v>90182.44</v>
      </c>
      <c r="AK297" s="45">
        <f t="shared" si="377"/>
        <v>51367.24</v>
      </c>
      <c r="AL297" s="45">
        <f t="shared" si="377"/>
        <v>76046.03</v>
      </c>
      <c r="AM297" s="45">
        <f t="shared" si="377"/>
        <v>66933.69</v>
      </c>
      <c r="AN297" s="45">
        <f t="shared" si="377"/>
        <v>243182.2</v>
      </c>
      <c r="AO297" s="45">
        <f t="shared" si="377"/>
        <v>1097210.0900000001</v>
      </c>
      <c r="AP297" s="45">
        <f t="shared" si="377"/>
        <v>15979940.25</v>
      </c>
      <c r="AQ297" s="45">
        <f t="shared" si="377"/>
        <v>76424.08</v>
      </c>
      <c r="AR297" s="45">
        <f t="shared" si="377"/>
        <v>9669990.0700000003</v>
      </c>
      <c r="AS297" s="45">
        <f t="shared" si="377"/>
        <v>1354249.32</v>
      </c>
      <c r="AT297" s="45">
        <f t="shared" si="377"/>
        <v>603501.99</v>
      </c>
      <c r="AU297" s="45">
        <f t="shared" si="377"/>
        <v>78570.240000000005</v>
      </c>
      <c r="AV297" s="45">
        <f t="shared" si="377"/>
        <v>44438.38</v>
      </c>
      <c r="AW297" s="45">
        <f t="shared" si="377"/>
        <v>39875.11</v>
      </c>
      <c r="AX297" s="45">
        <f t="shared" si="377"/>
        <v>30759.200000000001</v>
      </c>
      <c r="AY297" s="45">
        <f t="shared" si="377"/>
        <v>58104.23</v>
      </c>
      <c r="AZ297" s="45">
        <f t="shared" si="377"/>
        <v>986787.47</v>
      </c>
      <c r="BA297" s="45">
        <f t="shared" si="377"/>
        <v>549311.36</v>
      </c>
      <c r="BB297" s="45">
        <f t="shared" si="377"/>
        <v>242150.72</v>
      </c>
      <c r="BC297" s="45">
        <f t="shared" si="377"/>
        <v>5572646.9000000004</v>
      </c>
      <c r="BD297" s="45">
        <f t="shared" si="377"/>
        <v>967016.65</v>
      </c>
      <c r="BE297" s="45">
        <f t="shared" si="377"/>
        <v>243294.2</v>
      </c>
      <c r="BF297" s="45">
        <f t="shared" si="377"/>
        <v>3457212.81</v>
      </c>
      <c r="BG297" s="45">
        <f t="shared" si="377"/>
        <v>70632.429999999993</v>
      </c>
      <c r="BH297" s="45">
        <f t="shared" si="377"/>
        <v>79713.05</v>
      </c>
      <c r="BI297" s="45">
        <f t="shared" si="377"/>
        <v>31590.16</v>
      </c>
      <c r="BJ297" s="45">
        <f t="shared" si="377"/>
        <v>1039019.8</v>
      </c>
      <c r="BK297" s="45">
        <f t="shared" si="377"/>
        <v>850046.33</v>
      </c>
      <c r="BL297" s="45">
        <f t="shared" si="377"/>
        <v>5980</v>
      </c>
      <c r="BM297" s="45">
        <f t="shared" si="377"/>
        <v>33343.96</v>
      </c>
      <c r="BN297" s="45">
        <f t="shared" si="377"/>
        <v>736464.74</v>
      </c>
      <c r="BO297" s="45">
        <f t="shared" si="377"/>
        <v>302392.02</v>
      </c>
      <c r="BP297" s="45">
        <f t="shared" si="378"/>
        <v>147462.17000000001</v>
      </c>
      <c r="BQ297" s="45">
        <f t="shared" si="378"/>
        <v>928021.01</v>
      </c>
      <c r="BR297" s="45">
        <f t="shared" si="378"/>
        <v>334720.99</v>
      </c>
      <c r="BS297" s="45">
        <f t="shared" si="378"/>
        <v>137392.18</v>
      </c>
      <c r="BT297" s="45">
        <f t="shared" si="378"/>
        <v>71769.83</v>
      </c>
      <c r="BU297" s="45">
        <f t="shared" si="378"/>
        <v>147594.74</v>
      </c>
      <c r="BV297" s="45">
        <f t="shared" si="378"/>
        <v>326803.62</v>
      </c>
      <c r="BW297" s="45">
        <f t="shared" si="378"/>
        <v>425236.17</v>
      </c>
      <c r="BX297" s="45">
        <f t="shared" si="378"/>
        <v>54882.7</v>
      </c>
      <c r="BY297" s="45">
        <f t="shared" si="378"/>
        <v>154837.44</v>
      </c>
      <c r="BZ297" s="45">
        <f t="shared" si="378"/>
        <v>88967.42</v>
      </c>
      <c r="CA297" s="45">
        <f t="shared" si="378"/>
        <v>202310.17</v>
      </c>
      <c r="CB297" s="45">
        <f t="shared" si="378"/>
        <v>13253838.67</v>
      </c>
      <c r="CC297" s="45">
        <f t="shared" si="378"/>
        <v>58246.38</v>
      </c>
      <c r="CD297" s="45">
        <f t="shared" si="378"/>
        <v>50290</v>
      </c>
      <c r="CE297" s="45">
        <f t="shared" si="378"/>
        <v>61733.72</v>
      </c>
      <c r="CF297" s="45">
        <f t="shared" si="378"/>
        <v>47679.96</v>
      </c>
      <c r="CG297" s="45">
        <f t="shared" si="378"/>
        <v>45664.480000000003</v>
      </c>
      <c r="CH297" s="45">
        <f t="shared" si="378"/>
        <v>40651.379999999997</v>
      </c>
      <c r="CI297" s="45">
        <f t="shared" si="378"/>
        <v>282209.3</v>
      </c>
      <c r="CJ297" s="45">
        <f t="shared" si="378"/>
        <v>191868.54</v>
      </c>
      <c r="CK297" s="45">
        <f t="shared" si="378"/>
        <v>966969.68</v>
      </c>
      <c r="CL297" s="45">
        <f t="shared" si="378"/>
        <v>155770.87</v>
      </c>
      <c r="CM297" s="45">
        <f t="shared" si="378"/>
        <v>95198.95</v>
      </c>
      <c r="CN297" s="45">
        <f t="shared" si="378"/>
        <v>4479385.78</v>
      </c>
      <c r="CO297" s="45">
        <f t="shared" si="378"/>
        <v>2236976.65</v>
      </c>
      <c r="CP297" s="45">
        <f t="shared" si="378"/>
        <v>512983.65</v>
      </c>
      <c r="CQ297" s="45">
        <f t="shared" si="378"/>
        <v>202459.42</v>
      </c>
      <c r="CR297" s="45">
        <f t="shared" si="378"/>
        <v>74653.22</v>
      </c>
      <c r="CS297" s="45">
        <f t="shared" si="378"/>
        <v>136414.49</v>
      </c>
      <c r="CT297" s="45">
        <f t="shared" si="378"/>
        <v>52669.71</v>
      </c>
      <c r="CU297" s="45">
        <f t="shared" si="378"/>
        <v>30537.59</v>
      </c>
      <c r="CV297" s="45">
        <f t="shared" si="378"/>
        <v>16402.22</v>
      </c>
      <c r="CW297" s="45">
        <f t="shared" si="378"/>
        <v>92327.61</v>
      </c>
      <c r="CX297" s="45">
        <f t="shared" si="378"/>
        <v>96140.94</v>
      </c>
      <c r="CY297" s="45">
        <f t="shared" si="378"/>
        <v>18520.12</v>
      </c>
      <c r="CZ297" s="45">
        <f t="shared" si="378"/>
        <v>478811.15</v>
      </c>
      <c r="DA297" s="45">
        <f t="shared" si="378"/>
        <v>26240.9</v>
      </c>
      <c r="DB297" s="45">
        <f t="shared" si="378"/>
        <v>43578.64</v>
      </c>
      <c r="DC297" s="45">
        <f t="shared" si="378"/>
        <v>112710.49</v>
      </c>
      <c r="DD297" s="45">
        <f t="shared" si="378"/>
        <v>89818.4</v>
      </c>
      <c r="DE297" s="45">
        <f t="shared" si="378"/>
        <v>290148.74</v>
      </c>
      <c r="DF297" s="45">
        <f t="shared" si="378"/>
        <v>5028279.74</v>
      </c>
      <c r="DG297" s="45">
        <f t="shared" si="378"/>
        <v>76541.759999999995</v>
      </c>
      <c r="DH297" s="45">
        <f t="shared" si="378"/>
        <v>650971.39</v>
      </c>
      <c r="DI297" s="45">
        <f t="shared" si="378"/>
        <v>746217.23</v>
      </c>
      <c r="DJ297" s="45">
        <f t="shared" si="378"/>
        <v>99560.44</v>
      </c>
      <c r="DK297" s="45">
        <f t="shared" si="378"/>
        <v>60964.45</v>
      </c>
      <c r="DL297" s="45">
        <f t="shared" si="378"/>
        <v>1165023.8799999999</v>
      </c>
      <c r="DM297" s="45">
        <f t="shared" si="378"/>
        <v>92248.12</v>
      </c>
      <c r="DN297" s="45">
        <f t="shared" si="378"/>
        <v>529923.57999999996</v>
      </c>
      <c r="DO297" s="45">
        <f t="shared" si="378"/>
        <v>572914.01</v>
      </c>
      <c r="DP297" s="45">
        <f t="shared" si="378"/>
        <v>40031.230000000003</v>
      </c>
      <c r="DQ297" s="45">
        <f t="shared" si="378"/>
        <v>115157.99</v>
      </c>
      <c r="DR297" s="45">
        <f t="shared" si="378"/>
        <v>273663.95</v>
      </c>
      <c r="DS297" s="45">
        <f t="shared" si="378"/>
        <v>132855.76999999999</v>
      </c>
      <c r="DT297" s="45">
        <f t="shared" si="378"/>
        <v>27951.08</v>
      </c>
      <c r="DU297" s="45">
        <f t="shared" si="378"/>
        <v>73759.73</v>
      </c>
      <c r="DV297" s="45">
        <f t="shared" si="378"/>
        <v>20984.14</v>
      </c>
      <c r="DW297" s="45">
        <f t="shared" si="378"/>
        <v>62995.88</v>
      </c>
      <c r="DX297" s="45">
        <f t="shared" si="378"/>
        <v>53285.37</v>
      </c>
      <c r="DY297" s="45">
        <f t="shared" si="378"/>
        <v>101747.28</v>
      </c>
      <c r="DZ297" s="45">
        <f t="shared" si="378"/>
        <v>186934.21</v>
      </c>
      <c r="EA297" s="45">
        <f t="shared" si="378"/>
        <v>405984.49</v>
      </c>
      <c r="EB297" s="45">
        <f t="shared" si="379"/>
        <v>179025.44</v>
      </c>
      <c r="EC297" s="45">
        <f t="shared" si="379"/>
        <v>73404.100000000006</v>
      </c>
      <c r="ED297" s="45">
        <f t="shared" si="379"/>
        <v>344668.49</v>
      </c>
      <c r="EE297" s="45">
        <f t="shared" si="379"/>
        <v>39679.370000000003</v>
      </c>
      <c r="EF297" s="45">
        <f t="shared" si="379"/>
        <v>227856.69</v>
      </c>
      <c r="EG297" s="45">
        <f t="shared" si="379"/>
        <v>62063.4</v>
      </c>
      <c r="EH297" s="45">
        <f t="shared" si="379"/>
        <v>35402.910000000003</v>
      </c>
      <c r="EI297" s="45">
        <f t="shared" si="379"/>
        <v>1928323.82</v>
      </c>
      <c r="EJ297" s="45">
        <f t="shared" si="379"/>
        <v>1279174.31</v>
      </c>
      <c r="EK297" s="45">
        <f t="shared" si="379"/>
        <v>133577.71</v>
      </c>
      <c r="EL297" s="45">
        <f t="shared" si="379"/>
        <v>48351.13</v>
      </c>
      <c r="EM297" s="45">
        <f t="shared" si="379"/>
        <v>144458.03</v>
      </c>
      <c r="EN297" s="45">
        <f t="shared" si="379"/>
        <v>153942.13</v>
      </c>
      <c r="EO297" s="45">
        <f t="shared" si="379"/>
        <v>98956.75</v>
      </c>
      <c r="EP297" s="45">
        <f t="shared" si="379"/>
        <v>132894.17000000001</v>
      </c>
      <c r="EQ297" s="45">
        <f t="shared" si="379"/>
        <v>550813.51</v>
      </c>
      <c r="ER297" s="45">
        <f t="shared" si="379"/>
        <v>165206.73000000001</v>
      </c>
      <c r="ES297" s="45">
        <f t="shared" si="379"/>
        <v>34011.1</v>
      </c>
      <c r="ET297" s="45">
        <f t="shared" si="379"/>
        <v>54728.160000000003</v>
      </c>
      <c r="EU297" s="45">
        <f t="shared" si="379"/>
        <v>71432.66</v>
      </c>
      <c r="EV297" s="45">
        <f t="shared" si="379"/>
        <v>28486.19</v>
      </c>
      <c r="EW297" s="45">
        <f t="shared" si="379"/>
        <v>157886.54999999999</v>
      </c>
      <c r="EX297" s="45">
        <f t="shared" si="379"/>
        <v>9421.0400000000009</v>
      </c>
      <c r="EY297" s="45">
        <f t="shared" si="379"/>
        <v>73222.77</v>
      </c>
      <c r="EZ297" s="45">
        <f t="shared" si="379"/>
        <v>50280.31</v>
      </c>
      <c r="FA297" s="45">
        <f t="shared" si="379"/>
        <v>876253.55</v>
      </c>
      <c r="FB297" s="45">
        <f t="shared" si="379"/>
        <v>144844.51999999999</v>
      </c>
      <c r="FC297" s="45">
        <f t="shared" si="379"/>
        <v>468885.3</v>
      </c>
      <c r="FD297" s="45">
        <f t="shared" si="379"/>
        <v>101618.41</v>
      </c>
      <c r="FE297" s="45">
        <f t="shared" si="379"/>
        <v>53239.79</v>
      </c>
      <c r="FF297" s="45">
        <f t="shared" si="379"/>
        <v>36064.79</v>
      </c>
      <c r="FG297" s="45">
        <f t="shared" si="379"/>
        <v>18712.52</v>
      </c>
      <c r="FH297" s="45">
        <f t="shared" si="379"/>
        <v>59412.02</v>
      </c>
      <c r="FI297" s="45">
        <f t="shared" si="379"/>
        <v>413285.63</v>
      </c>
      <c r="FJ297" s="45">
        <f t="shared" si="379"/>
        <v>455015.25</v>
      </c>
      <c r="FK297" s="45">
        <f t="shared" si="379"/>
        <v>398665.54</v>
      </c>
      <c r="FL297" s="45">
        <f t="shared" si="379"/>
        <v>1012336.71</v>
      </c>
      <c r="FM297" s="45">
        <f t="shared" si="379"/>
        <v>409889.6</v>
      </c>
      <c r="FN297" s="45">
        <f t="shared" si="379"/>
        <v>1995322.11</v>
      </c>
      <c r="FO297" s="45">
        <f t="shared" si="379"/>
        <v>426118.94</v>
      </c>
      <c r="FP297" s="45">
        <f t="shared" si="379"/>
        <v>382315.04</v>
      </c>
      <c r="FQ297" s="45">
        <f t="shared" si="379"/>
        <v>203107.54</v>
      </c>
      <c r="FR297" s="45">
        <f t="shared" si="379"/>
        <v>35044.25</v>
      </c>
      <c r="FS297" s="45">
        <f t="shared" si="379"/>
        <v>45761.22</v>
      </c>
      <c r="FT297" s="46">
        <f t="shared" si="379"/>
        <v>94424.59</v>
      </c>
      <c r="FU297" s="45">
        <f t="shared" si="379"/>
        <v>211997.67</v>
      </c>
      <c r="FV297" s="45">
        <f t="shared" si="379"/>
        <v>150636.73000000001</v>
      </c>
      <c r="FW297" s="45">
        <f t="shared" si="379"/>
        <v>38518.400000000001</v>
      </c>
      <c r="FX297" s="45">
        <f t="shared" si="379"/>
        <v>37835.910000000003</v>
      </c>
      <c r="FY297" s="45">
        <f t="shared" si="379"/>
        <v>0</v>
      </c>
      <c r="FZ297" s="45">
        <f>SUM(C297:FY297)</f>
        <v>130864542.09</v>
      </c>
      <c r="GA297" s="46"/>
      <c r="GB297" s="46"/>
      <c r="GC297" s="46"/>
      <c r="GD297" s="46"/>
      <c r="GE297" s="134"/>
      <c r="GF297" s="138"/>
      <c r="GG297" s="139"/>
      <c r="GH297" s="5"/>
      <c r="GI297" s="5"/>
      <c r="GJ297" s="5"/>
      <c r="GK297" s="5"/>
      <c r="GL297" s="5"/>
      <c r="GM297" s="5"/>
    </row>
    <row r="298" spans="1:195" x14ac:dyDescent="0.2">
      <c r="A298" s="3" t="s">
        <v>662</v>
      </c>
      <c r="B298" s="2" t="s">
        <v>663</v>
      </c>
      <c r="C298" s="45">
        <f t="shared" ref="C298:BN298" si="380">C284+C293</f>
        <v>40217514.534334444</v>
      </c>
      <c r="D298" s="45">
        <f t="shared" si="380"/>
        <v>209476009.58928108</v>
      </c>
      <c r="E298" s="45">
        <f t="shared" si="380"/>
        <v>32850441.905928805</v>
      </c>
      <c r="F298" s="45">
        <f t="shared" si="380"/>
        <v>78522820.172602296</v>
      </c>
      <c r="G298" s="45">
        <f t="shared" si="380"/>
        <v>4507548.0832043188</v>
      </c>
      <c r="H298" s="45">
        <f t="shared" si="380"/>
        <v>4221486.9750613682</v>
      </c>
      <c r="I298" s="45">
        <f t="shared" si="380"/>
        <v>51158377.758100688</v>
      </c>
      <c r="J298" s="45">
        <f t="shared" si="380"/>
        <v>9848256.691499345</v>
      </c>
      <c r="K298" s="45">
        <f t="shared" si="380"/>
        <v>1797531.1590931402</v>
      </c>
      <c r="L298" s="45">
        <f t="shared" si="380"/>
        <v>9253734.4197419044</v>
      </c>
      <c r="M298" s="45">
        <f t="shared" si="380"/>
        <v>8134514.8163652066</v>
      </c>
      <c r="N298" s="45">
        <f t="shared" si="380"/>
        <v>215321871.92308497</v>
      </c>
      <c r="O298" s="45">
        <f t="shared" si="380"/>
        <v>59869523.394972436</v>
      </c>
      <c r="P298" s="45">
        <f t="shared" si="380"/>
        <v>1119180.897222142</v>
      </c>
      <c r="Q298" s="45">
        <f t="shared" si="380"/>
        <v>215110892.26149547</v>
      </c>
      <c r="R298" s="45">
        <f t="shared" si="380"/>
        <v>2964084.6614835025</v>
      </c>
      <c r="S298" s="45">
        <f t="shared" si="380"/>
        <v>3448955.3771418356</v>
      </c>
      <c r="T298" s="45">
        <f t="shared" si="380"/>
        <v>1001179.2711015962</v>
      </c>
      <c r="U298" s="45">
        <f t="shared" si="380"/>
        <v>512533.5738513181</v>
      </c>
      <c r="V298" s="45">
        <f t="shared" si="380"/>
        <v>1683690.2181386645</v>
      </c>
      <c r="W298" s="45">
        <f t="shared" si="380"/>
        <v>967289.83619663294</v>
      </c>
      <c r="X298" s="45">
        <f t="shared" si="380"/>
        <v>521083.9493974967</v>
      </c>
      <c r="Y298" s="45">
        <f t="shared" si="380"/>
        <v>2427062.4840602172</v>
      </c>
      <c r="Z298" s="45">
        <f t="shared" si="380"/>
        <v>1909879.4605890971</v>
      </c>
      <c r="AA298" s="45">
        <f t="shared" si="380"/>
        <v>119163452.81530792</v>
      </c>
      <c r="AB298" s="45">
        <f t="shared" si="380"/>
        <v>61064000.856010534</v>
      </c>
      <c r="AC298" s="45">
        <f t="shared" si="380"/>
        <v>3322489.6987508843</v>
      </c>
      <c r="AD298" s="45">
        <f t="shared" si="380"/>
        <v>4134466.1064200094</v>
      </c>
      <c r="AE298" s="45">
        <f t="shared" si="380"/>
        <v>833740.29989602312</v>
      </c>
      <c r="AF298" s="45">
        <f t="shared" si="380"/>
        <v>1172979.9548521226</v>
      </c>
      <c r="AG298" s="45">
        <f t="shared" si="380"/>
        <v>-4.0745362639427185E-10</v>
      </c>
      <c r="AH298" s="45">
        <f t="shared" si="380"/>
        <v>6135634.8534956742</v>
      </c>
      <c r="AI298" s="45">
        <f t="shared" si="380"/>
        <v>2705775.6760922275</v>
      </c>
      <c r="AJ298" s="45">
        <f t="shared" si="380"/>
        <v>1710925.5240866041</v>
      </c>
      <c r="AK298" s="45">
        <f t="shared" si="380"/>
        <v>1209720.7939831235</v>
      </c>
      <c r="AL298" s="45">
        <f t="shared" si="380"/>
        <v>696763.14759627637</v>
      </c>
      <c r="AM298" s="45">
        <f t="shared" si="380"/>
        <v>2733557.2643791223</v>
      </c>
      <c r="AN298" s="45">
        <f t="shared" si="380"/>
        <v>694349.47227300587</v>
      </c>
      <c r="AO298" s="45">
        <f t="shared" si="380"/>
        <v>21006204.111126546</v>
      </c>
      <c r="AP298" s="45">
        <f t="shared" si="380"/>
        <v>281773390.94112778</v>
      </c>
      <c r="AQ298" s="45">
        <f t="shared" si="380"/>
        <v>650839.89041785744</v>
      </c>
      <c r="AR298" s="45">
        <f t="shared" si="380"/>
        <v>270847636.2751556</v>
      </c>
      <c r="AS298" s="45">
        <f t="shared" si="380"/>
        <v>13263708.891537417</v>
      </c>
      <c r="AT298" s="45">
        <f t="shared" si="380"/>
        <v>11623032.975511322</v>
      </c>
      <c r="AU298" s="45">
        <f t="shared" si="380"/>
        <v>2382607.9907179377</v>
      </c>
      <c r="AV298" s="45">
        <f t="shared" si="380"/>
        <v>2334014.9968368085</v>
      </c>
      <c r="AW298" s="45">
        <f t="shared" si="380"/>
        <v>1785415.9989623765</v>
      </c>
      <c r="AX298" s="45">
        <f t="shared" si="380"/>
        <v>449441.68106076616</v>
      </c>
      <c r="AY298" s="45">
        <f t="shared" si="380"/>
        <v>3073764.2824373078</v>
      </c>
      <c r="AZ298" s="45">
        <f t="shared" si="380"/>
        <v>62236228.291458353</v>
      </c>
      <c r="BA298" s="45">
        <f t="shared" si="380"/>
        <v>47580738.474566251</v>
      </c>
      <c r="BB298" s="45">
        <f t="shared" si="380"/>
        <v>44951496.427248202</v>
      </c>
      <c r="BC298" s="45">
        <f t="shared" si="380"/>
        <v>120912856.73256333</v>
      </c>
      <c r="BD298" s="45">
        <f t="shared" si="380"/>
        <v>19789923.422091145</v>
      </c>
      <c r="BE298" s="45">
        <f t="shared" si="380"/>
        <v>6840788.3818443902</v>
      </c>
      <c r="BF298" s="45">
        <f t="shared" si="380"/>
        <v>107798433.71889678</v>
      </c>
      <c r="BG298" s="45">
        <f t="shared" si="380"/>
        <v>5840982.3322749157</v>
      </c>
      <c r="BH298" s="45">
        <f t="shared" si="380"/>
        <v>3700052.4704266381</v>
      </c>
      <c r="BI298" s="45">
        <f t="shared" si="380"/>
        <v>2098923.7474167827</v>
      </c>
      <c r="BJ298" s="45">
        <f t="shared" si="380"/>
        <v>26189045.512654554</v>
      </c>
      <c r="BK298" s="45">
        <f t="shared" si="380"/>
        <v>98117289.744277969</v>
      </c>
      <c r="BL298" s="45">
        <f t="shared" si="380"/>
        <v>1915218.818800376</v>
      </c>
      <c r="BM298" s="45">
        <f t="shared" si="380"/>
        <v>2323832.7539767236</v>
      </c>
      <c r="BN298" s="45">
        <f t="shared" si="380"/>
        <v>16622507.113423122</v>
      </c>
      <c r="BO298" s="45">
        <f t="shared" ref="BO298:DZ298" si="381">BO284+BO293</f>
        <v>7366985.7170181349</v>
      </c>
      <c r="BP298" s="45">
        <f t="shared" si="381"/>
        <v>863613.33913538291</v>
      </c>
      <c r="BQ298" s="45">
        <f t="shared" si="381"/>
        <v>17332773.233846333</v>
      </c>
      <c r="BR298" s="45">
        <f t="shared" si="381"/>
        <v>24214514.553015571</v>
      </c>
      <c r="BS298" s="45">
        <f t="shared" si="381"/>
        <v>5180346.7257641423</v>
      </c>
      <c r="BT298" s="45">
        <f t="shared" si="381"/>
        <v>1918826.4548128881</v>
      </c>
      <c r="BU298" s="45">
        <f t="shared" si="381"/>
        <v>512612.11244503013</v>
      </c>
      <c r="BV298" s="45">
        <f t="shared" si="381"/>
        <v>1924237.5862222649</v>
      </c>
      <c r="BW298" s="45">
        <f t="shared" si="381"/>
        <v>4426926.6629903223</v>
      </c>
      <c r="BX298" s="45">
        <f t="shared" si="381"/>
        <v>63225.562527520888</v>
      </c>
      <c r="BY298" s="45">
        <f t="shared" si="381"/>
        <v>1648384.5626028716</v>
      </c>
      <c r="BZ298" s="45">
        <f t="shared" si="381"/>
        <v>1063858.5534542417</v>
      </c>
      <c r="CA298" s="45">
        <f t="shared" si="381"/>
        <v>876735.55656897707</v>
      </c>
      <c r="CB298" s="45">
        <f t="shared" si="381"/>
        <v>327052949.06209928</v>
      </c>
      <c r="CC298" s="45">
        <f t="shared" si="381"/>
        <v>1216314.1286072584</v>
      </c>
      <c r="CD298" s="45">
        <f t="shared" si="381"/>
        <v>509589.3864641774</v>
      </c>
      <c r="CE298" s="45">
        <f t="shared" si="381"/>
        <v>1134542.4854697313</v>
      </c>
      <c r="CF298" s="45">
        <f t="shared" si="381"/>
        <v>923780.14155587764</v>
      </c>
      <c r="CG298" s="45">
        <f t="shared" si="381"/>
        <v>1288876.8710261642</v>
      </c>
      <c r="CH298" s="45">
        <f t="shared" si="381"/>
        <v>1123161.3640800936</v>
      </c>
      <c r="CI298" s="45">
        <f t="shared" si="381"/>
        <v>2696166.9594337512</v>
      </c>
      <c r="CJ298" s="45">
        <f t="shared" si="381"/>
        <v>1867586.8606819147</v>
      </c>
      <c r="CK298" s="45">
        <f t="shared" si="381"/>
        <v>19061518.107149418</v>
      </c>
      <c r="CL298" s="45">
        <f t="shared" si="381"/>
        <v>6937432.7612363528</v>
      </c>
      <c r="CM298" s="45">
        <f t="shared" si="381"/>
        <v>4604077.252836111</v>
      </c>
      <c r="CN298" s="45">
        <f t="shared" si="381"/>
        <v>99432822.067225516</v>
      </c>
      <c r="CO298" s="45">
        <f t="shared" si="381"/>
        <v>63832201.488967352</v>
      </c>
      <c r="CP298" s="45">
        <f t="shared" si="381"/>
        <v>112240.61167029885</v>
      </c>
      <c r="CQ298" s="45">
        <f t="shared" si="381"/>
        <v>7105554.9650313761</v>
      </c>
      <c r="CR298" s="45">
        <f t="shared" si="381"/>
        <v>1675013.6072718869</v>
      </c>
      <c r="CS298" s="45">
        <f t="shared" si="381"/>
        <v>1822013.7641149529</v>
      </c>
      <c r="CT298" s="45">
        <f t="shared" si="381"/>
        <v>852164.35131327587</v>
      </c>
      <c r="CU298" s="45">
        <f t="shared" si="381"/>
        <v>2600973.5422450588</v>
      </c>
      <c r="CV298" s="45">
        <f t="shared" si="381"/>
        <v>479351.48871355015</v>
      </c>
      <c r="CW298" s="45">
        <f t="shared" si="381"/>
        <v>370300.892890307</v>
      </c>
      <c r="CX298" s="45">
        <f t="shared" si="381"/>
        <v>2024286.3419983904</v>
      </c>
      <c r="CY298" s="45">
        <f t="shared" si="381"/>
        <v>718479.5137701215</v>
      </c>
      <c r="CZ298" s="45">
        <f t="shared" si="381"/>
        <v>9079276.6138195489</v>
      </c>
      <c r="DA298" s="45">
        <f t="shared" si="381"/>
        <v>1720088.9789449442</v>
      </c>
      <c r="DB298" s="45">
        <f t="shared" si="381"/>
        <v>2172792.0909637022</v>
      </c>
      <c r="DC298" s="45">
        <f t="shared" si="381"/>
        <v>806752.53022498987</v>
      </c>
      <c r="DD298" s="45">
        <f t="shared" si="381"/>
        <v>47966.302032426611</v>
      </c>
      <c r="DE298" s="45">
        <f t="shared" si="381"/>
        <v>1321632.8001643466</v>
      </c>
      <c r="DF298" s="45">
        <f t="shared" si="381"/>
        <v>87841242.421395421</v>
      </c>
      <c r="DG298" s="45">
        <f t="shared" si="381"/>
        <v>259174.78967983869</v>
      </c>
      <c r="DH298" s="45">
        <f t="shared" si="381"/>
        <v>3467232.7438640096</v>
      </c>
      <c r="DI298" s="45">
        <f t="shared" si="381"/>
        <v>6102700.2184478324</v>
      </c>
      <c r="DJ298" s="45">
        <f t="shared" si="381"/>
        <v>3743846.6241736631</v>
      </c>
      <c r="DK298" s="45">
        <f t="shared" si="381"/>
        <v>2288155.3446589988</v>
      </c>
      <c r="DL298" s="45">
        <f t="shared" si="381"/>
        <v>28077098.126841974</v>
      </c>
      <c r="DM298" s="45">
        <f t="shared" si="381"/>
        <v>1843465.7442222591</v>
      </c>
      <c r="DN298" s="45">
        <f t="shared" si="381"/>
        <v>4276550.6319569377</v>
      </c>
      <c r="DO298" s="45">
        <f t="shared" si="381"/>
        <v>13782557.300036866</v>
      </c>
      <c r="DP298" s="45">
        <f t="shared" si="381"/>
        <v>1672072.1242184942</v>
      </c>
      <c r="DQ298" s="45">
        <f t="shared" si="381"/>
        <v>1425978.6978435221</v>
      </c>
      <c r="DR298" s="45">
        <f t="shared" si="381"/>
        <v>7446251.2804415459</v>
      </c>
      <c r="DS298" s="45">
        <f t="shared" si="381"/>
        <v>4869135.1743899249</v>
      </c>
      <c r="DT298" s="45">
        <f t="shared" si="381"/>
        <v>1595411.4326750271</v>
      </c>
      <c r="DU298" s="45">
        <f t="shared" si="381"/>
        <v>2508247.2259572712</v>
      </c>
      <c r="DV298" s="45">
        <f t="shared" si="381"/>
        <v>2043603.3192035623</v>
      </c>
      <c r="DW298" s="45">
        <f t="shared" si="381"/>
        <v>2480906.8971718163</v>
      </c>
      <c r="DX298" s="45">
        <f t="shared" si="381"/>
        <v>1266649.553439389</v>
      </c>
      <c r="DY298" s="45">
        <f t="shared" si="381"/>
        <v>1682296.2007692803</v>
      </c>
      <c r="DZ298" s="45">
        <f t="shared" si="381"/>
        <v>5097512.1654618429</v>
      </c>
      <c r="EA298" s="45">
        <f t="shared" ref="EA298:FX298" si="382">EA284+EA293</f>
        <v>143553.93749361415</v>
      </c>
      <c r="EB298" s="45">
        <f t="shared" si="382"/>
        <v>2260584.1238421067</v>
      </c>
      <c r="EC298" s="45">
        <f t="shared" si="382"/>
        <v>1728650.7557982753</v>
      </c>
      <c r="ED298" s="45">
        <f t="shared" si="382"/>
        <v>3192999.8099979851</v>
      </c>
      <c r="EE298" s="45">
        <f t="shared" si="382"/>
        <v>1762394.3772134488</v>
      </c>
      <c r="EF298" s="45">
        <f t="shared" si="382"/>
        <v>8512503.3042762429</v>
      </c>
      <c r="EG298" s="45">
        <f t="shared" si="382"/>
        <v>1791224.0197049982</v>
      </c>
      <c r="EH298" s="45">
        <f t="shared" si="382"/>
        <v>1810095.1470561468</v>
      </c>
      <c r="EI298" s="45">
        <f t="shared" si="382"/>
        <v>82893340.91790694</v>
      </c>
      <c r="EJ298" s="45">
        <f t="shared" si="382"/>
        <v>37166517.353564888</v>
      </c>
      <c r="EK298" s="45">
        <f t="shared" si="382"/>
        <v>0</v>
      </c>
      <c r="EL298" s="45">
        <f t="shared" si="382"/>
        <v>2392088.133498583</v>
      </c>
      <c r="EM298" s="45">
        <f t="shared" si="382"/>
        <v>2224351.0255352906</v>
      </c>
      <c r="EN298" s="45">
        <f t="shared" si="382"/>
        <v>5845503.0039460314</v>
      </c>
      <c r="EO298" s="45">
        <f t="shared" si="382"/>
        <v>2263428.0800310262</v>
      </c>
      <c r="EP298" s="45">
        <f t="shared" si="382"/>
        <v>923445.28036705533</v>
      </c>
      <c r="EQ298" s="45">
        <f t="shared" si="382"/>
        <v>7177617.3682811037</v>
      </c>
      <c r="ER298" s="45">
        <f t="shared" si="382"/>
        <v>847664.51042045094</v>
      </c>
      <c r="ES298" s="45">
        <f t="shared" si="382"/>
        <v>1077010.5913149929</v>
      </c>
      <c r="ET298" s="45">
        <f t="shared" si="382"/>
        <v>1552003.8968661635</v>
      </c>
      <c r="EU298" s="45">
        <f t="shared" si="382"/>
        <v>3929778.9835725711</v>
      </c>
      <c r="EV298" s="45">
        <f t="shared" si="382"/>
        <v>408327.30300112494</v>
      </c>
      <c r="EW298" s="45">
        <f t="shared" si="382"/>
        <v>3020578.9646040103</v>
      </c>
      <c r="EX298" s="45">
        <f t="shared" si="382"/>
        <v>2370256.0156275039</v>
      </c>
      <c r="EY298" s="45">
        <f t="shared" si="382"/>
        <v>4954931.5953327473</v>
      </c>
      <c r="EZ298" s="45">
        <f t="shared" si="382"/>
        <v>870907.16564029106</v>
      </c>
      <c r="FA298" s="45">
        <f t="shared" si="382"/>
        <v>3882375.9897164786</v>
      </c>
      <c r="FB298" s="45">
        <f t="shared" si="382"/>
        <v>0</v>
      </c>
      <c r="FC298" s="45">
        <f t="shared" si="382"/>
        <v>10494732.938834433</v>
      </c>
      <c r="FD298" s="45">
        <f t="shared" si="382"/>
        <v>1774643.6936975636</v>
      </c>
      <c r="FE298" s="45">
        <f t="shared" si="382"/>
        <v>812631.13708103891</v>
      </c>
      <c r="FF298" s="45">
        <f t="shared" si="382"/>
        <v>1593382.2647014342</v>
      </c>
      <c r="FG298" s="45">
        <f t="shared" si="382"/>
        <v>1250274.7821570374</v>
      </c>
      <c r="FH298" s="45">
        <f t="shared" si="382"/>
        <v>538860.45177554619</v>
      </c>
      <c r="FI298" s="45">
        <f t="shared" si="382"/>
        <v>4682221.3872704115</v>
      </c>
      <c r="FJ298" s="45">
        <f t="shared" si="382"/>
        <v>3211720.5389735373</v>
      </c>
      <c r="FK298" s="45">
        <f t="shared" si="382"/>
        <v>6316484.2766034743</v>
      </c>
      <c r="FL298" s="45">
        <f t="shared" si="382"/>
        <v>14849921.173977997</v>
      </c>
      <c r="FM298" s="45">
        <f t="shared" si="382"/>
        <v>14831419.830814326</v>
      </c>
      <c r="FN298" s="45">
        <f t="shared" si="382"/>
        <v>102328105.24521516</v>
      </c>
      <c r="FO298" s="45">
        <f t="shared" si="382"/>
        <v>0</v>
      </c>
      <c r="FP298" s="45">
        <f t="shared" si="382"/>
        <v>8549893.4240881111</v>
      </c>
      <c r="FQ298" s="45">
        <f t="shared" si="382"/>
        <v>2678078.2479112134</v>
      </c>
      <c r="FR298" s="45">
        <f t="shared" si="382"/>
        <v>142918.53335558972</v>
      </c>
      <c r="FS298" s="45">
        <f t="shared" si="382"/>
        <v>128453.57550928622</v>
      </c>
      <c r="FT298" s="46">
        <f t="shared" si="382"/>
        <v>0</v>
      </c>
      <c r="FU298" s="45">
        <f t="shared" si="382"/>
        <v>3548276.1602400434</v>
      </c>
      <c r="FV298" s="45">
        <f t="shared" si="382"/>
        <v>3302767.8098173807</v>
      </c>
      <c r="FW298" s="45">
        <f t="shared" si="382"/>
        <v>1447930.5004935695</v>
      </c>
      <c r="FX298" s="45">
        <f t="shared" si="382"/>
        <v>558554.06771363912</v>
      </c>
      <c r="FY298" s="45">
        <f>FY284-FY293</f>
        <v>65772126.381999999</v>
      </c>
      <c r="FZ298" s="45">
        <f>SUM(C298:FY298)</f>
        <v>3588100259.8999982</v>
      </c>
      <c r="GB298" s="46"/>
      <c r="GC298" s="46"/>
      <c r="GD298" s="46"/>
      <c r="GE298" s="2"/>
      <c r="GF298" s="8"/>
      <c r="GG298" s="137"/>
      <c r="GH298" s="5"/>
      <c r="GI298" s="5"/>
      <c r="GJ298" s="5"/>
      <c r="GK298" s="5"/>
      <c r="GL298" s="5"/>
      <c r="GM298" s="5"/>
    </row>
    <row r="299" spans="1:195" x14ac:dyDescent="0.2">
      <c r="A299" s="8"/>
      <c r="B299" s="2" t="s">
        <v>664</v>
      </c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6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  <c r="FP299" s="45"/>
      <c r="FQ299" s="45"/>
      <c r="FR299" s="45"/>
      <c r="FS299" s="45"/>
      <c r="FT299" s="46"/>
      <c r="FU299" s="45"/>
      <c r="FV299" s="45"/>
      <c r="FW299" s="45"/>
      <c r="FX299" s="45"/>
      <c r="FY299" s="45"/>
      <c r="FZ299" s="45"/>
      <c r="GB299" s="46"/>
      <c r="GC299" s="46"/>
      <c r="GD299" s="46"/>
      <c r="GE299" s="2"/>
      <c r="GF299" s="8"/>
      <c r="GG299" s="137"/>
      <c r="GH299" s="5"/>
      <c r="GI299" s="5"/>
      <c r="GJ299" s="5"/>
      <c r="GK299" s="5"/>
      <c r="GL299" s="5"/>
      <c r="GM299" s="5"/>
    </row>
    <row r="300" spans="1:195" x14ac:dyDescent="0.2">
      <c r="A300" s="8"/>
      <c r="B300" s="2" t="s">
        <v>665</v>
      </c>
      <c r="C300" s="45">
        <f>-C285</f>
        <v>0</v>
      </c>
      <c r="D300" s="45">
        <f t="shared" ref="D300:BO300" si="383">-D285</f>
        <v>0</v>
      </c>
      <c r="E300" s="45">
        <f t="shared" si="383"/>
        <v>0</v>
      </c>
      <c r="F300" s="45">
        <f t="shared" si="383"/>
        <v>0</v>
      </c>
      <c r="G300" s="45">
        <f t="shared" si="383"/>
        <v>0</v>
      </c>
      <c r="H300" s="45">
        <f t="shared" si="383"/>
        <v>0</v>
      </c>
      <c r="I300" s="45">
        <f t="shared" si="383"/>
        <v>0</v>
      </c>
      <c r="J300" s="45">
        <f t="shared" si="383"/>
        <v>0</v>
      </c>
      <c r="K300" s="45">
        <f t="shared" si="383"/>
        <v>0</v>
      </c>
      <c r="L300" s="45">
        <f t="shared" si="383"/>
        <v>0</v>
      </c>
      <c r="M300" s="45">
        <f t="shared" si="383"/>
        <v>0</v>
      </c>
      <c r="N300" s="45">
        <f t="shared" si="383"/>
        <v>0</v>
      </c>
      <c r="O300" s="45">
        <f t="shared" si="383"/>
        <v>0</v>
      </c>
      <c r="P300" s="45">
        <f t="shared" si="383"/>
        <v>0</v>
      </c>
      <c r="Q300" s="45">
        <f t="shared" si="383"/>
        <v>0</v>
      </c>
      <c r="R300" s="45">
        <f t="shared" si="383"/>
        <v>0</v>
      </c>
      <c r="S300" s="45">
        <f t="shared" si="383"/>
        <v>0</v>
      </c>
      <c r="T300" s="45">
        <f t="shared" si="383"/>
        <v>0</v>
      </c>
      <c r="U300" s="45">
        <f t="shared" si="383"/>
        <v>0</v>
      </c>
      <c r="V300" s="45">
        <f t="shared" si="383"/>
        <v>0</v>
      </c>
      <c r="W300" s="45">
        <f t="shared" si="383"/>
        <v>0</v>
      </c>
      <c r="X300" s="45">
        <f t="shared" si="383"/>
        <v>0</v>
      </c>
      <c r="Y300" s="45">
        <f t="shared" si="383"/>
        <v>0</v>
      </c>
      <c r="Z300" s="45">
        <f t="shared" si="383"/>
        <v>0</v>
      </c>
      <c r="AA300" s="45">
        <f t="shared" si="383"/>
        <v>0</v>
      </c>
      <c r="AB300" s="45">
        <f t="shared" si="383"/>
        <v>0</v>
      </c>
      <c r="AC300" s="45">
        <f t="shared" si="383"/>
        <v>0</v>
      </c>
      <c r="AD300" s="45">
        <f t="shared" si="383"/>
        <v>0</v>
      </c>
      <c r="AE300" s="45">
        <f t="shared" si="383"/>
        <v>0</v>
      </c>
      <c r="AF300" s="45">
        <f t="shared" si="383"/>
        <v>0</v>
      </c>
      <c r="AG300" s="45">
        <f t="shared" si="383"/>
        <v>0</v>
      </c>
      <c r="AH300" s="45">
        <f t="shared" si="383"/>
        <v>0</v>
      </c>
      <c r="AI300" s="45">
        <f t="shared" si="383"/>
        <v>0</v>
      </c>
      <c r="AJ300" s="45">
        <f t="shared" si="383"/>
        <v>0</v>
      </c>
      <c r="AK300" s="45">
        <f t="shared" si="383"/>
        <v>0</v>
      </c>
      <c r="AL300" s="45">
        <f t="shared" si="383"/>
        <v>0</v>
      </c>
      <c r="AM300" s="45">
        <f t="shared" si="383"/>
        <v>0</v>
      </c>
      <c r="AN300" s="45">
        <f t="shared" si="383"/>
        <v>0</v>
      </c>
      <c r="AO300" s="45">
        <f t="shared" si="383"/>
        <v>0</v>
      </c>
      <c r="AP300" s="45">
        <f t="shared" si="383"/>
        <v>0</v>
      </c>
      <c r="AQ300" s="45">
        <f t="shared" si="383"/>
        <v>0</v>
      </c>
      <c r="AR300" s="45">
        <f t="shared" si="383"/>
        <v>0</v>
      </c>
      <c r="AS300" s="45">
        <f t="shared" si="383"/>
        <v>0</v>
      </c>
      <c r="AT300" s="45">
        <f t="shared" si="383"/>
        <v>0</v>
      </c>
      <c r="AU300" s="45">
        <f t="shared" si="383"/>
        <v>0</v>
      </c>
      <c r="AV300" s="45">
        <f t="shared" si="383"/>
        <v>0</v>
      </c>
      <c r="AW300" s="45">
        <f t="shared" si="383"/>
        <v>0</v>
      </c>
      <c r="AX300" s="45">
        <f t="shared" si="383"/>
        <v>0</v>
      </c>
      <c r="AY300" s="45">
        <f t="shared" si="383"/>
        <v>0</v>
      </c>
      <c r="AZ300" s="45">
        <f t="shared" si="383"/>
        <v>0</v>
      </c>
      <c r="BA300" s="45">
        <f t="shared" si="383"/>
        <v>0</v>
      </c>
      <c r="BB300" s="45">
        <f t="shared" si="383"/>
        <v>0</v>
      </c>
      <c r="BC300" s="45">
        <f t="shared" si="383"/>
        <v>0</v>
      </c>
      <c r="BD300" s="45">
        <f t="shared" si="383"/>
        <v>0</v>
      </c>
      <c r="BE300" s="45">
        <f t="shared" si="383"/>
        <v>0</v>
      </c>
      <c r="BF300" s="45">
        <f t="shared" si="383"/>
        <v>0</v>
      </c>
      <c r="BG300" s="45">
        <f t="shared" si="383"/>
        <v>0</v>
      </c>
      <c r="BH300" s="45">
        <f t="shared" si="383"/>
        <v>0</v>
      </c>
      <c r="BI300" s="45">
        <f t="shared" si="383"/>
        <v>0</v>
      </c>
      <c r="BJ300" s="45">
        <f t="shared" si="383"/>
        <v>0</v>
      </c>
      <c r="BK300" s="45">
        <f t="shared" si="383"/>
        <v>0</v>
      </c>
      <c r="BL300" s="45">
        <f t="shared" si="383"/>
        <v>0</v>
      </c>
      <c r="BM300" s="45">
        <f t="shared" si="383"/>
        <v>0</v>
      </c>
      <c r="BN300" s="45">
        <f t="shared" si="383"/>
        <v>0</v>
      </c>
      <c r="BO300" s="45">
        <f t="shared" si="383"/>
        <v>0</v>
      </c>
      <c r="BP300" s="45">
        <f t="shared" ref="BP300:EA300" si="384">-BP285</f>
        <v>0</v>
      </c>
      <c r="BQ300" s="45">
        <f t="shared" si="384"/>
        <v>0</v>
      </c>
      <c r="BR300" s="45">
        <f t="shared" si="384"/>
        <v>0</v>
      </c>
      <c r="BS300" s="45">
        <f t="shared" si="384"/>
        <v>0</v>
      </c>
      <c r="BT300" s="45">
        <f t="shared" si="384"/>
        <v>0</v>
      </c>
      <c r="BU300" s="45">
        <f t="shared" si="384"/>
        <v>0</v>
      </c>
      <c r="BV300" s="45">
        <f t="shared" si="384"/>
        <v>0</v>
      </c>
      <c r="BW300" s="45">
        <f t="shared" si="384"/>
        <v>0</v>
      </c>
      <c r="BX300" s="45">
        <f t="shared" si="384"/>
        <v>0</v>
      </c>
      <c r="BY300" s="45">
        <f t="shared" si="384"/>
        <v>0</v>
      </c>
      <c r="BZ300" s="45">
        <f t="shared" si="384"/>
        <v>0</v>
      </c>
      <c r="CA300" s="45">
        <f t="shared" si="384"/>
        <v>0</v>
      </c>
      <c r="CB300" s="45">
        <f t="shared" si="384"/>
        <v>0</v>
      </c>
      <c r="CC300" s="45">
        <f t="shared" si="384"/>
        <v>0</v>
      </c>
      <c r="CD300" s="45">
        <f t="shared" si="384"/>
        <v>0</v>
      </c>
      <c r="CE300" s="45">
        <f t="shared" si="384"/>
        <v>0</v>
      </c>
      <c r="CF300" s="45">
        <f t="shared" si="384"/>
        <v>0</v>
      </c>
      <c r="CG300" s="45">
        <f t="shared" si="384"/>
        <v>0</v>
      </c>
      <c r="CH300" s="45">
        <f t="shared" si="384"/>
        <v>0</v>
      </c>
      <c r="CI300" s="45">
        <f t="shared" si="384"/>
        <v>0</v>
      </c>
      <c r="CJ300" s="45">
        <f t="shared" si="384"/>
        <v>0</v>
      </c>
      <c r="CK300" s="45">
        <f t="shared" si="384"/>
        <v>0</v>
      </c>
      <c r="CL300" s="45">
        <f t="shared" si="384"/>
        <v>0</v>
      </c>
      <c r="CM300" s="45">
        <f t="shared" si="384"/>
        <v>0</v>
      </c>
      <c r="CN300" s="45">
        <f t="shared" si="384"/>
        <v>0</v>
      </c>
      <c r="CO300" s="45">
        <f t="shared" si="384"/>
        <v>0</v>
      </c>
      <c r="CP300" s="45">
        <f t="shared" si="384"/>
        <v>0</v>
      </c>
      <c r="CQ300" s="45">
        <f t="shared" si="384"/>
        <v>0</v>
      </c>
      <c r="CR300" s="45">
        <f t="shared" si="384"/>
        <v>0</v>
      </c>
      <c r="CS300" s="45">
        <f t="shared" si="384"/>
        <v>0</v>
      </c>
      <c r="CT300" s="45">
        <f t="shared" si="384"/>
        <v>0</v>
      </c>
      <c r="CU300" s="45">
        <f t="shared" si="384"/>
        <v>0</v>
      </c>
      <c r="CV300" s="45">
        <f t="shared" si="384"/>
        <v>0</v>
      </c>
      <c r="CW300" s="45">
        <f t="shared" si="384"/>
        <v>0</v>
      </c>
      <c r="CX300" s="45">
        <f t="shared" si="384"/>
        <v>0</v>
      </c>
      <c r="CY300" s="45">
        <f t="shared" si="384"/>
        <v>0</v>
      </c>
      <c r="CZ300" s="45">
        <f t="shared" si="384"/>
        <v>0</v>
      </c>
      <c r="DA300" s="45">
        <f t="shared" si="384"/>
        <v>0</v>
      </c>
      <c r="DB300" s="45">
        <f t="shared" si="384"/>
        <v>0</v>
      </c>
      <c r="DC300" s="45">
        <f t="shared" si="384"/>
        <v>0</v>
      </c>
      <c r="DD300" s="45">
        <f t="shared" si="384"/>
        <v>0</v>
      </c>
      <c r="DE300" s="45">
        <f t="shared" si="384"/>
        <v>0</v>
      </c>
      <c r="DF300" s="45">
        <f t="shared" si="384"/>
        <v>0</v>
      </c>
      <c r="DG300" s="45">
        <f t="shared" si="384"/>
        <v>0</v>
      </c>
      <c r="DH300" s="45">
        <f t="shared" si="384"/>
        <v>0</v>
      </c>
      <c r="DI300" s="45">
        <f t="shared" si="384"/>
        <v>0</v>
      </c>
      <c r="DJ300" s="45">
        <f t="shared" si="384"/>
        <v>0</v>
      </c>
      <c r="DK300" s="45">
        <f t="shared" si="384"/>
        <v>0</v>
      </c>
      <c r="DL300" s="45">
        <f t="shared" si="384"/>
        <v>0</v>
      </c>
      <c r="DM300" s="45">
        <f t="shared" si="384"/>
        <v>0</v>
      </c>
      <c r="DN300" s="45">
        <f t="shared" si="384"/>
        <v>0</v>
      </c>
      <c r="DO300" s="45">
        <f t="shared" si="384"/>
        <v>0</v>
      </c>
      <c r="DP300" s="45">
        <f t="shared" si="384"/>
        <v>0</v>
      </c>
      <c r="DQ300" s="45">
        <f t="shared" si="384"/>
        <v>0</v>
      </c>
      <c r="DR300" s="45">
        <f t="shared" si="384"/>
        <v>0</v>
      </c>
      <c r="DS300" s="45">
        <f t="shared" si="384"/>
        <v>0</v>
      </c>
      <c r="DT300" s="45">
        <f t="shared" si="384"/>
        <v>0</v>
      </c>
      <c r="DU300" s="45">
        <f t="shared" si="384"/>
        <v>0</v>
      </c>
      <c r="DV300" s="45">
        <f t="shared" si="384"/>
        <v>0</v>
      </c>
      <c r="DW300" s="45">
        <f t="shared" si="384"/>
        <v>0</v>
      </c>
      <c r="DX300" s="45">
        <f t="shared" si="384"/>
        <v>0</v>
      </c>
      <c r="DY300" s="45">
        <f t="shared" si="384"/>
        <v>0</v>
      </c>
      <c r="DZ300" s="45">
        <f t="shared" si="384"/>
        <v>0</v>
      </c>
      <c r="EA300" s="45">
        <f t="shared" si="384"/>
        <v>0</v>
      </c>
      <c r="EB300" s="45">
        <f t="shared" ref="EB300:FY300" si="385">-EB285</f>
        <v>0</v>
      </c>
      <c r="EC300" s="45">
        <f t="shared" si="385"/>
        <v>0</v>
      </c>
      <c r="ED300" s="45">
        <f t="shared" si="385"/>
        <v>0</v>
      </c>
      <c r="EE300" s="45">
        <f t="shared" si="385"/>
        <v>0</v>
      </c>
      <c r="EF300" s="45">
        <f t="shared" si="385"/>
        <v>0</v>
      </c>
      <c r="EG300" s="45">
        <f t="shared" si="385"/>
        <v>0</v>
      </c>
      <c r="EH300" s="45">
        <f t="shared" si="385"/>
        <v>0</v>
      </c>
      <c r="EI300" s="45">
        <f t="shared" si="385"/>
        <v>0</v>
      </c>
      <c r="EJ300" s="45">
        <f t="shared" si="385"/>
        <v>0</v>
      </c>
      <c r="EK300" s="45">
        <f t="shared" si="385"/>
        <v>-220723.72</v>
      </c>
      <c r="EL300" s="45">
        <f t="shared" si="385"/>
        <v>0</v>
      </c>
      <c r="EM300" s="45">
        <f t="shared" si="385"/>
        <v>0</v>
      </c>
      <c r="EN300" s="45">
        <f t="shared" si="385"/>
        <v>0</v>
      </c>
      <c r="EO300" s="45">
        <f t="shared" si="385"/>
        <v>0</v>
      </c>
      <c r="EP300" s="45">
        <f t="shared" si="385"/>
        <v>0</v>
      </c>
      <c r="EQ300" s="45">
        <f t="shared" si="385"/>
        <v>0</v>
      </c>
      <c r="ER300" s="45">
        <f t="shared" si="385"/>
        <v>0</v>
      </c>
      <c r="ES300" s="45">
        <f t="shared" si="385"/>
        <v>0</v>
      </c>
      <c r="ET300" s="45">
        <f t="shared" si="385"/>
        <v>0</v>
      </c>
      <c r="EU300" s="45">
        <f t="shared" si="385"/>
        <v>0</v>
      </c>
      <c r="EV300" s="45">
        <f t="shared" si="385"/>
        <v>0</v>
      </c>
      <c r="EW300" s="45">
        <f t="shared" si="385"/>
        <v>0</v>
      </c>
      <c r="EX300" s="45">
        <f t="shared" si="385"/>
        <v>0</v>
      </c>
      <c r="EY300" s="45">
        <f t="shared" si="385"/>
        <v>0</v>
      </c>
      <c r="EZ300" s="45">
        <f t="shared" si="385"/>
        <v>0</v>
      </c>
      <c r="FA300" s="45">
        <f t="shared" si="385"/>
        <v>0</v>
      </c>
      <c r="FB300" s="45">
        <f t="shared" si="385"/>
        <v>-25342.860000000015</v>
      </c>
      <c r="FC300" s="45">
        <f t="shared" si="385"/>
        <v>0</v>
      </c>
      <c r="FD300" s="45">
        <f t="shared" si="385"/>
        <v>0</v>
      </c>
      <c r="FE300" s="45">
        <f t="shared" si="385"/>
        <v>0</v>
      </c>
      <c r="FF300" s="45">
        <f t="shared" si="385"/>
        <v>0</v>
      </c>
      <c r="FG300" s="45">
        <f t="shared" si="385"/>
        <v>0</v>
      </c>
      <c r="FH300" s="45">
        <f t="shared" si="385"/>
        <v>0</v>
      </c>
      <c r="FI300" s="45">
        <f t="shared" si="385"/>
        <v>0</v>
      </c>
      <c r="FJ300" s="45">
        <f t="shared" si="385"/>
        <v>0</v>
      </c>
      <c r="FK300" s="45">
        <f t="shared" si="385"/>
        <v>0</v>
      </c>
      <c r="FL300" s="45">
        <f t="shared" si="385"/>
        <v>0</v>
      </c>
      <c r="FM300" s="45">
        <f t="shared" si="385"/>
        <v>0</v>
      </c>
      <c r="FN300" s="45">
        <f t="shared" si="385"/>
        <v>0</v>
      </c>
      <c r="FO300" s="45">
        <f t="shared" si="385"/>
        <v>-411673.3</v>
      </c>
      <c r="FP300" s="45">
        <f t="shared" si="385"/>
        <v>0</v>
      </c>
      <c r="FQ300" s="45">
        <f t="shared" si="385"/>
        <v>0</v>
      </c>
      <c r="FR300" s="45">
        <f t="shared" si="385"/>
        <v>0</v>
      </c>
      <c r="FS300" s="45">
        <f t="shared" si="385"/>
        <v>0</v>
      </c>
      <c r="FT300" s="46">
        <f t="shared" si="385"/>
        <v>-61905.11689934312</v>
      </c>
      <c r="FU300" s="45">
        <f t="shared" si="385"/>
        <v>0</v>
      </c>
      <c r="FV300" s="45">
        <f t="shared" si="385"/>
        <v>0</v>
      </c>
      <c r="FW300" s="45">
        <f t="shared" si="385"/>
        <v>0</v>
      </c>
      <c r="FX300" s="45">
        <f t="shared" si="385"/>
        <v>0</v>
      </c>
      <c r="FY300" s="45">
        <f t="shared" si="385"/>
        <v>0</v>
      </c>
      <c r="FZ300" s="45">
        <f>SUM(C300:FY300)</f>
        <v>-719644.9968993431</v>
      </c>
      <c r="GB300" s="46"/>
      <c r="GC300" s="46"/>
      <c r="GD300" s="46"/>
      <c r="GE300" s="2"/>
      <c r="GF300" s="8"/>
      <c r="GG300" s="137"/>
      <c r="GH300" s="5"/>
      <c r="GI300" s="5"/>
      <c r="GJ300" s="5"/>
      <c r="GK300" s="5"/>
      <c r="GL300" s="5"/>
      <c r="GM300" s="5"/>
    </row>
    <row r="301" spans="1:195" x14ac:dyDescent="0.2">
      <c r="A301" s="8"/>
      <c r="B301" s="2"/>
      <c r="C301" s="45">
        <f t="shared" ref="C301:BN301" si="386">(C295+C300)/C101</f>
        <v>6681.4417715340214</v>
      </c>
      <c r="D301" s="45">
        <f t="shared" si="386"/>
        <v>6478.1040408024319</v>
      </c>
      <c r="E301" s="45">
        <f t="shared" si="386"/>
        <v>7025.3723566740427</v>
      </c>
      <c r="F301" s="45">
        <f t="shared" si="386"/>
        <v>6412.0549015072329</v>
      </c>
      <c r="G301" s="45">
        <f t="shared" si="386"/>
        <v>6917.0573849719449</v>
      </c>
      <c r="H301" s="45">
        <f t="shared" si="386"/>
        <v>6813.932092171086</v>
      </c>
      <c r="I301" s="45">
        <f t="shared" si="386"/>
        <v>6911.5980427769973</v>
      </c>
      <c r="J301" s="45">
        <f t="shared" si="386"/>
        <v>6519.1884290034313</v>
      </c>
      <c r="K301" s="45">
        <f t="shared" si="386"/>
        <v>8665.9567879842471</v>
      </c>
      <c r="L301" s="45">
        <f t="shared" si="386"/>
        <v>6841.0642401244422</v>
      </c>
      <c r="M301" s="45">
        <f t="shared" si="386"/>
        <v>7765.5460796277539</v>
      </c>
      <c r="N301" s="45">
        <f t="shared" si="386"/>
        <v>6581.0563629686012</v>
      </c>
      <c r="O301" s="45">
        <f t="shared" si="386"/>
        <v>6402.258759488237</v>
      </c>
      <c r="P301" s="45">
        <f t="shared" si="386"/>
        <v>12429.875690510647</v>
      </c>
      <c r="Q301" s="45">
        <f t="shared" si="386"/>
        <v>6926.3932472292126</v>
      </c>
      <c r="R301" s="45">
        <f t="shared" si="386"/>
        <v>7250.7891006971367</v>
      </c>
      <c r="S301" s="45">
        <f t="shared" si="386"/>
        <v>6712.1402884462177</v>
      </c>
      <c r="T301" s="45">
        <f t="shared" si="386"/>
        <v>11431.98969704517</v>
      </c>
      <c r="U301" s="45">
        <f t="shared" si="386"/>
        <v>13228.398654616927</v>
      </c>
      <c r="V301" s="45">
        <f t="shared" si="386"/>
        <v>8983.8373433333254</v>
      </c>
      <c r="W301" s="45">
        <f t="shared" si="386"/>
        <v>9074.431425638757</v>
      </c>
      <c r="X301" s="45">
        <f t="shared" si="386"/>
        <v>13321.397187949933</v>
      </c>
      <c r="Y301" s="45">
        <f t="shared" si="386"/>
        <v>7105.4919413078032</v>
      </c>
      <c r="Z301" s="45">
        <f t="shared" si="386"/>
        <v>8962.3151736199343</v>
      </c>
      <c r="AA301" s="45">
        <f t="shared" si="386"/>
        <v>6533.4688301111655</v>
      </c>
      <c r="AB301" s="45">
        <f t="shared" si="386"/>
        <v>6558.8737646761838</v>
      </c>
      <c r="AC301" s="45">
        <f t="shared" si="386"/>
        <v>6852.1064198453696</v>
      </c>
      <c r="AD301" s="45">
        <f t="shared" si="386"/>
        <v>6600.0407179762096</v>
      </c>
      <c r="AE301" s="45">
        <f t="shared" si="386"/>
        <v>11905.680197974894</v>
      </c>
      <c r="AF301" s="45">
        <f t="shared" si="386"/>
        <v>11233.567067993659</v>
      </c>
      <c r="AG301" s="45">
        <f t="shared" si="386"/>
        <v>8320.1575736884024</v>
      </c>
      <c r="AH301" s="45">
        <f t="shared" si="386"/>
        <v>6551.856035877664</v>
      </c>
      <c r="AI301" s="45">
        <f t="shared" si="386"/>
        <v>7887.032464715011</v>
      </c>
      <c r="AJ301" s="45">
        <f t="shared" si="386"/>
        <v>10124.439939163112</v>
      </c>
      <c r="AK301" s="45">
        <f t="shared" si="386"/>
        <v>10470.710721278281</v>
      </c>
      <c r="AL301" s="45">
        <f t="shared" si="386"/>
        <v>9350.2195692630885</v>
      </c>
      <c r="AM301" s="45">
        <f t="shared" si="386"/>
        <v>7265.3187074646303</v>
      </c>
      <c r="AN301" s="45">
        <f t="shared" si="386"/>
        <v>7773.4170493679439</v>
      </c>
      <c r="AO301" s="45">
        <f t="shared" si="386"/>
        <v>6344.4450264474672</v>
      </c>
      <c r="AP301" s="45">
        <f t="shared" si="386"/>
        <v>7013.5177906433782</v>
      </c>
      <c r="AQ301" s="45">
        <f t="shared" si="386"/>
        <v>9306.7551675414288</v>
      </c>
      <c r="AR301" s="45">
        <f t="shared" si="386"/>
        <v>6395.9247513209602</v>
      </c>
      <c r="AS301" s="45">
        <f t="shared" si="386"/>
        <v>6902.3423414106855</v>
      </c>
      <c r="AT301" s="45">
        <f t="shared" si="386"/>
        <v>6526.2793915548546</v>
      </c>
      <c r="AU301" s="45">
        <f t="shared" si="386"/>
        <v>8812.7002669745088</v>
      </c>
      <c r="AV301" s="45">
        <f t="shared" si="386"/>
        <v>9205.4240914293678</v>
      </c>
      <c r="AW301" s="45">
        <f t="shared" si="386"/>
        <v>10922.512419971938</v>
      </c>
      <c r="AX301" s="45">
        <f t="shared" si="386"/>
        <v>14082.953421215325</v>
      </c>
      <c r="AY301" s="45">
        <f t="shared" si="386"/>
        <v>7486.8124671048763</v>
      </c>
      <c r="AZ301" s="45">
        <f t="shared" si="386"/>
        <v>6740.3830568393732</v>
      </c>
      <c r="BA301" s="45">
        <f t="shared" si="386"/>
        <v>6311.4119967535853</v>
      </c>
      <c r="BB301" s="45">
        <f t="shared" si="386"/>
        <v>6311.4257160360148</v>
      </c>
      <c r="BC301" s="45">
        <f t="shared" si="386"/>
        <v>6531.2086105386861</v>
      </c>
      <c r="BD301" s="45">
        <f t="shared" si="386"/>
        <v>6311.4257157211032</v>
      </c>
      <c r="BE301" s="45">
        <f t="shared" si="386"/>
        <v>6729.6801883177886</v>
      </c>
      <c r="BF301" s="45">
        <f t="shared" si="386"/>
        <v>6308.4102740253657</v>
      </c>
      <c r="BG301" s="45">
        <f t="shared" si="386"/>
        <v>7146.3203253766587</v>
      </c>
      <c r="BH301" s="45">
        <f t="shared" si="386"/>
        <v>7274.5876849368178</v>
      </c>
      <c r="BI301" s="45">
        <f t="shared" si="386"/>
        <v>10650.948796010523</v>
      </c>
      <c r="BJ301" s="45">
        <f t="shared" si="386"/>
        <v>6311.4257173143915</v>
      </c>
      <c r="BK301" s="45">
        <f t="shared" si="386"/>
        <v>6303.4537386156999</v>
      </c>
      <c r="BL301" s="45">
        <f t="shared" si="386"/>
        <v>11143.28384461918</v>
      </c>
      <c r="BM301" s="45">
        <f t="shared" si="386"/>
        <v>9323.1993834561254</v>
      </c>
      <c r="BN301" s="45">
        <f t="shared" si="386"/>
        <v>6311.4257165947283</v>
      </c>
      <c r="BO301" s="45">
        <f t="shared" ref="BO301:DZ301" si="387">(BO295+BO300)/BO101</f>
        <v>6456.3829810396965</v>
      </c>
      <c r="BP301" s="45">
        <f t="shared" si="387"/>
        <v>10529.83862553636</v>
      </c>
      <c r="BQ301" s="45">
        <f t="shared" si="387"/>
        <v>6862.0905686786491</v>
      </c>
      <c r="BR301" s="45">
        <f t="shared" si="387"/>
        <v>6428.0827752025143</v>
      </c>
      <c r="BS301" s="45">
        <f t="shared" si="387"/>
        <v>6948.7024336186496</v>
      </c>
      <c r="BT301" s="45">
        <f t="shared" si="387"/>
        <v>8530.7531228227563</v>
      </c>
      <c r="BU301" s="45">
        <f t="shared" si="387"/>
        <v>7863.1933872280824</v>
      </c>
      <c r="BV301" s="45">
        <f t="shared" si="387"/>
        <v>6690.9669637561983</v>
      </c>
      <c r="BW301" s="45">
        <f t="shared" si="387"/>
        <v>6622.2117858073761</v>
      </c>
      <c r="BX301" s="45">
        <f t="shared" si="387"/>
        <v>13848.561813187445</v>
      </c>
      <c r="BY301" s="45">
        <f t="shared" si="387"/>
        <v>7251.4101853805723</v>
      </c>
      <c r="BZ301" s="45">
        <f t="shared" si="387"/>
        <v>9955.7718220379138</v>
      </c>
      <c r="CA301" s="45">
        <f t="shared" si="387"/>
        <v>11138.422244779331</v>
      </c>
      <c r="CB301" s="45">
        <f t="shared" si="387"/>
        <v>6482.1657237873351</v>
      </c>
      <c r="CC301" s="45">
        <f t="shared" si="387"/>
        <v>10771.229385766395</v>
      </c>
      <c r="CD301" s="45">
        <f t="shared" si="387"/>
        <v>12456.345616045764</v>
      </c>
      <c r="CE301" s="45">
        <f t="shared" si="387"/>
        <v>10945.351461822074</v>
      </c>
      <c r="CF301" s="45">
        <f t="shared" si="387"/>
        <v>11532.363320894727</v>
      </c>
      <c r="CG301" s="45">
        <f t="shared" si="387"/>
        <v>10856.726765935464</v>
      </c>
      <c r="CH301" s="45">
        <f t="shared" si="387"/>
        <v>12069.86581998476</v>
      </c>
      <c r="CI301" s="45">
        <f t="shared" si="387"/>
        <v>6623.1205415417026</v>
      </c>
      <c r="CJ301" s="45">
        <f t="shared" si="387"/>
        <v>7095.5084991766244</v>
      </c>
      <c r="CK301" s="45">
        <f t="shared" si="387"/>
        <v>6534.2329009306122</v>
      </c>
      <c r="CL301" s="45">
        <f t="shared" si="387"/>
        <v>6835.8860497501355</v>
      </c>
      <c r="CM301" s="45">
        <f t="shared" si="387"/>
        <v>7359.7477252921435</v>
      </c>
      <c r="CN301" s="45">
        <f t="shared" si="387"/>
        <v>6310.0434061933365</v>
      </c>
      <c r="CO301" s="45">
        <f t="shared" si="387"/>
        <v>6310.2574286807894</v>
      </c>
      <c r="CP301" s="45">
        <f t="shared" si="387"/>
        <v>6974.8083425227796</v>
      </c>
      <c r="CQ301" s="45">
        <f t="shared" si="387"/>
        <v>6767.5155804407696</v>
      </c>
      <c r="CR301" s="45">
        <f t="shared" si="387"/>
        <v>10750.13997489053</v>
      </c>
      <c r="CS301" s="45">
        <f t="shared" si="387"/>
        <v>8061.3732242418719</v>
      </c>
      <c r="CT301" s="45">
        <f t="shared" si="387"/>
        <v>12212.177908560798</v>
      </c>
      <c r="CU301" s="45">
        <f t="shared" si="387"/>
        <v>6211.876114615181</v>
      </c>
      <c r="CV301" s="45">
        <f t="shared" si="387"/>
        <v>12661.187279561525</v>
      </c>
      <c r="CW301" s="45">
        <f t="shared" si="387"/>
        <v>11356.908898626059</v>
      </c>
      <c r="CX301" s="45">
        <f t="shared" si="387"/>
        <v>7262.219325693517</v>
      </c>
      <c r="CY301" s="45">
        <f t="shared" si="387"/>
        <v>8561.0343104531203</v>
      </c>
      <c r="CZ301" s="45">
        <f t="shared" si="387"/>
        <v>6363.4290261496371</v>
      </c>
      <c r="DA301" s="45">
        <f t="shared" si="387"/>
        <v>10631.28753388509</v>
      </c>
      <c r="DB301" s="45">
        <f t="shared" si="387"/>
        <v>8560.3683671664621</v>
      </c>
      <c r="DC301" s="45">
        <f t="shared" si="387"/>
        <v>10838.718672295387</v>
      </c>
      <c r="DD301" s="45">
        <f t="shared" si="387"/>
        <v>12026.448166282464</v>
      </c>
      <c r="DE301" s="45">
        <f t="shared" si="387"/>
        <v>7282.52201504191</v>
      </c>
      <c r="DF301" s="45">
        <f t="shared" si="387"/>
        <v>6311.2599597685212</v>
      </c>
      <c r="DG301" s="45">
        <f t="shared" si="387"/>
        <v>13361.183700818743</v>
      </c>
      <c r="DH301" s="45">
        <f t="shared" si="387"/>
        <v>6311.4257165947283</v>
      </c>
      <c r="DI301" s="45">
        <f t="shared" si="387"/>
        <v>6372.7887290980925</v>
      </c>
      <c r="DJ301" s="45">
        <f t="shared" si="387"/>
        <v>7017.5540086708743</v>
      </c>
      <c r="DK301" s="45">
        <f t="shared" si="387"/>
        <v>8056.5999339734199</v>
      </c>
      <c r="DL301" s="45">
        <f t="shared" si="387"/>
        <v>6589.9381641344589</v>
      </c>
      <c r="DM301" s="45">
        <f t="shared" si="387"/>
        <v>9664.8780549765779</v>
      </c>
      <c r="DN301" s="45">
        <f t="shared" si="387"/>
        <v>6744.2141971425244</v>
      </c>
      <c r="DO301" s="45">
        <f t="shared" si="387"/>
        <v>6674.0722155249814</v>
      </c>
      <c r="DP301" s="45">
        <f t="shared" si="387"/>
        <v>10869.370372957257</v>
      </c>
      <c r="DQ301" s="45">
        <f t="shared" si="387"/>
        <v>7387.8319861258924</v>
      </c>
      <c r="DR301" s="45">
        <f t="shared" si="387"/>
        <v>6939.1321065197735</v>
      </c>
      <c r="DS301" s="45">
        <f t="shared" si="387"/>
        <v>7250.6000549652354</v>
      </c>
      <c r="DT301" s="45">
        <f t="shared" si="387"/>
        <v>11940.449455882532</v>
      </c>
      <c r="DU301" s="45">
        <f t="shared" si="387"/>
        <v>7637.7404983075276</v>
      </c>
      <c r="DV301" s="45">
        <f t="shared" si="387"/>
        <v>10330.820203024259</v>
      </c>
      <c r="DW301" s="45">
        <f t="shared" si="387"/>
        <v>8267.7344232936575</v>
      </c>
      <c r="DX301" s="45">
        <f t="shared" si="387"/>
        <v>12067.97917163698</v>
      </c>
      <c r="DY301" s="45">
        <f t="shared" si="387"/>
        <v>9323.0127833978459</v>
      </c>
      <c r="DZ301" s="45">
        <f t="shared" si="387"/>
        <v>6963.6598505433685</v>
      </c>
      <c r="EA301" s="45">
        <f t="shared" ref="EA301:FX301" si="388">(EA295+EA300)/EA101</f>
        <v>7597.8770809619</v>
      </c>
      <c r="EB301" s="45">
        <f t="shared" si="388"/>
        <v>6971.6961869272318</v>
      </c>
      <c r="EC301" s="45">
        <f t="shared" si="388"/>
        <v>8387.7344766710103</v>
      </c>
      <c r="ED301" s="45">
        <f t="shared" si="388"/>
        <v>8601.3785119939184</v>
      </c>
      <c r="EE301" s="45">
        <f t="shared" si="388"/>
        <v>9961.0290117286477</v>
      </c>
      <c r="EF301" s="45">
        <f t="shared" si="388"/>
        <v>6616.9070949736633</v>
      </c>
      <c r="EG301" s="45">
        <f t="shared" si="388"/>
        <v>8599.1310760735014</v>
      </c>
      <c r="EH301" s="45">
        <f t="shared" si="388"/>
        <v>9777.7377162506746</v>
      </c>
      <c r="EI301" s="45">
        <f t="shared" si="388"/>
        <v>6575.9982758504411</v>
      </c>
      <c r="EJ301" s="45">
        <f t="shared" si="388"/>
        <v>6311.42571611525</v>
      </c>
      <c r="EK301" s="45">
        <f t="shared" si="388"/>
        <v>6891.3876271186446</v>
      </c>
      <c r="EL301" s="45">
        <f t="shared" si="388"/>
        <v>6950.0526756616164</v>
      </c>
      <c r="EM301" s="45">
        <f t="shared" si="388"/>
        <v>7239.2568844557709</v>
      </c>
      <c r="EN301" s="45">
        <f t="shared" si="388"/>
        <v>6760.6803746194209</v>
      </c>
      <c r="EO301" s="45">
        <f t="shared" si="388"/>
        <v>7020.7123808131528</v>
      </c>
      <c r="EP301" s="45">
        <f t="shared" si="388"/>
        <v>8664.6756382266049</v>
      </c>
      <c r="EQ301" s="45">
        <f t="shared" si="388"/>
        <v>6635.4246738149741</v>
      </c>
      <c r="ER301" s="45">
        <f t="shared" si="388"/>
        <v>8610.9836259153435</v>
      </c>
      <c r="ES301" s="45">
        <f t="shared" si="388"/>
        <v>12252.371116343769</v>
      </c>
      <c r="ET301" s="45">
        <f t="shared" si="388"/>
        <v>11949.586347449191</v>
      </c>
      <c r="EU301" s="45">
        <f t="shared" si="388"/>
        <v>7608.434224668008</v>
      </c>
      <c r="EV301" s="45">
        <f t="shared" si="388"/>
        <v>14025.575121597643</v>
      </c>
      <c r="EW301" s="45">
        <f t="shared" si="388"/>
        <v>9005.8407400174365</v>
      </c>
      <c r="EX301" s="45">
        <f t="shared" si="388"/>
        <v>10218.233602922221</v>
      </c>
      <c r="EY301" s="45">
        <f t="shared" si="388"/>
        <v>6473.1654606027532</v>
      </c>
      <c r="EZ301" s="45">
        <f t="shared" si="388"/>
        <v>12110.66847189028</v>
      </c>
      <c r="FA301" s="45">
        <f t="shared" si="388"/>
        <v>6934.6627877062901</v>
      </c>
      <c r="FB301" s="45">
        <f t="shared" si="388"/>
        <v>9541.1877877064726</v>
      </c>
      <c r="FC301" s="45">
        <f t="shared" si="388"/>
        <v>6382.0489203759098</v>
      </c>
      <c r="FD301" s="45">
        <f t="shared" si="388"/>
        <v>8273.5690724196284</v>
      </c>
      <c r="FE301" s="45">
        <f t="shared" si="388"/>
        <v>12468.01256460802</v>
      </c>
      <c r="FF301" s="45">
        <f t="shared" si="388"/>
        <v>10720.802721480468</v>
      </c>
      <c r="FG301" s="45">
        <f t="shared" si="388"/>
        <v>12486.664316412993</v>
      </c>
      <c r="FH301" s="45">
        <f t="shared" si="388"/>
        <v>12644.884834370598</v>
      </c>
      <c r="FI301" s="45">
        <f t="shared" si="388"/>
        <v>6602.9876691853069</v>
      </c>
      <c r="FJ301" s="45">
        <f t="shared" si="388"/>
        <v>6406.8358030573436</v>
      </c>
      <c r="FK301" s="45">
        <f t="shared" si="388"/>
        <v>6483.4094458746822</v>
      </c>
      <c r="FL301" s="45">
        <f t="shared" si="388"/>
        <v>6311.4257165947283</v>
      </c>
      <c r="FM301" s="45">
        <f t="shared" si="388"/>
        <v>6311.4257165947283</v>
      </c>
      <c r="FN301" s="45">
        <f t="shared" si="388"/>
        <v>6551.0505432072832</v>
      </c>
      <c r="FO301" s="45">
        <f t="shared" si="388"/>
        <v>7246.6509750318928</v>
      </c>
      <c r="FP301" s="45">
        <f t="shared" si="388"/>
        <v>6771.2825843889023</v>
      </c>
      <c r="FQ301" s="45">
        <f t="shared" si="388"/>
        <v>7052.5566853594264</v>
      </c>
      <c r="FR301" s="45">
        <f t="shared" si="388"/>
        <v>11652.217202331736</v>
      </c>
      <c r="FS301" s="45">
        <f t="shared" si="388"/>
        <v>10751.996725402418</v>
      </c>
      <c r="FT301" s="46">
        <f t="shared" si="388"/>
        <v>13300.948362448051</v>
      </c>
      <c r="FU301" s="45">
        <f t="shared" si="388"/>
        <v>7420.4749679358247</v>
      </c>
      <c r="FV301" s="45">
        <f t="shared" si="388"/>
        <v>7102.3141077977507</v>
      </c>
      <c r="FW301" s="45">
        <f t="shared" si="388"/>
        <v>11766.90071102683</v>
      </c>
      <c r="FX301" s="45">
        <f t="shared" si="388"/>
        <v>13621.433802368883</v>
      </c>
      <c r="FY301" s="45">
        <f>FY295/FZ102</f>
        <v>6559.3711486756019</v>
      </c>
      <c r="FZ301" s="45"/>
      <c r="GB301" s="46"/>
      <c r="GC301" s="46"/>
      <c r="GD301" s="46"/>
      <c r="GE301" s="2"/>
      <c r="GF301" s="8"/>
      <c r="GG301" s="140"/>
      <c r="GH301" s="5"/>
      <c r="GI301" s="5"/>
      <c r="GJ301" s="5"/>
      <c r="GK301" s="5"/>
      <c r="GL301" s="5"/>
      <c r="GM301" s="5"/>
    </row>
    <row r="302" spans="1:195" x14ac:dyDescent="0.2">
      <c r="A302" s="8"/>
      <c r="B302" s="2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6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  <c r="FP302" s="45"/>
      <c r="FQ302" s="45"/>
      <c r="FR302" s="45"/>
      <c r="FS302" s="45"/>
      <c r="FT302" s="46"/>
      <c r="FU302" s="45"/>
      <c r="FV302" s="45"/>
      <c r="FW302" s="45"/>
      <c r="FX302" s="45"/>
      <c r="FY302" s="45"/>
      <c r="FZ302" s="45"/>
      <c r="GA302" s="45"/>
      <c r="GB302" s="45"/>
      <c r="GC302" s="45"/>
      <c r="GD302" s="45"/>
      <c r="GE302" s="5"/>
      <c r="GF302" s="8"/>
      <c r="GG302" s="137"/>
      <c r="GH302" s="5"/>
      <c r="GI302" s="5"/>
      <c r="GJ302" s="5"/>
      <c r="GK302" s="5"/>
      <c r="GL302" s="5"/>
      <c r="GM302" s="5"/>
    </row>
    <row r="303" spans="1:195" ht="15.75" x14ac:dyDescent="0.25">
      <c r="A303" s="3" t="s">
        <v>392</v>
      </c>
      <c r="B303" s="43" t="s">
        <v>666</v>
      </c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7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 s="106"/>
      <c r="BQ303" s="106"/>
      <c r="BR303" s="106"/>
      <c r="BS303" s="106"/>
      <c r="BT303" s="106"/>
      <c r="BU303" s="106"/>
      <c r="BV303" s="106"/>
      <c r="BW303" s="106"/>
      <c r="BX303" s="106"/>
      <c r="BY303" s="106"/>
      <c r="BZ303" s="106"/>
      <c r="CA303" s="106"/>
      <c r="CB303" s="106"/>
      <c r="CC303" s="106"/>
      <c r="CD303" s="106"/>
      <c r="CE303" s="106"/>
      <c r="CF303" s="106"/>
      <c r="CG303" s="106"/>
      <c r="CH303" s="106"/>
      <c r="CI303" s="106"/>
      <c r="CJ303" s="106"/>
      <c r="CK303" s="106"/>
      <c r="CL303" s="106"/>
      <c r="CM303" s="106"/>
      <c r="CN303" s="106"/>
      <c r="CO303" s="106"/>
      <c r="CP303" s="106"/>
      <c r="CQ303" s="106"/>
      <c r="CR303" s="106"/>
      <c r="CS303" s="106"/>
      <c r="CT303" s="106"/>
      <c r="CU303" s="106"/>
      <c r="CV303" s="106"/>
      <c r="CW303" s="106"/>
      <c r="CX303" s="106"/>
      <c r="CY303" s="106"/>
      <c r="CZ303" s="106"/>
      <c r="DA303" s="106"/>
      <c r="DB303" s="106"/>
      <c r="DC303" s="106"/>
      <c r="DD303" s="106"/>
      <c r="DE303" s="106"/>
      <c r="DF303" s="106"/>
      <c r="DG303" s="106"/>
      <c r="DH303" s="106"/>
      <c r="DI303" s="106"/>
      <c r="DJ303" s="106"/>
      <c r="DK303" s="106"/>
      <c r="DL303" s="106"/>
      <c r="DM303" s="106"/>
      <c r="DN303" s="106"/>
      <c r="DO303" s="106"/>
      <c r="DP303" s="106"/>
      <c r="DQ303" s="106"/>
      <c r="DR303" s="106"/>
      <c r="DS303" s="106"/>
      <c r="DT303" s="106"/>
      <c r="DU303" s="106"/>
      <c r="DV303" s="106"/>
      <c r="DW303" s="106"/>
      <c r="DX303" s="106"/>
      <c r="DY303" s="106"/>
      <c r="DZ303" s="106"/>
      <c r="EA303" s="106"/>
      <c r="EB303" s="106"/>
      <c r="EC303" s="106"/>
      <c r="ED303" s="106"/>
      <c r="EE303" s="106"/>
      <c r="EF303" s="106"/>
      <c r="EG303" s="106"/>
      <c r="EH303" s="106"/>
      <c r="EI303" s="106"/>
      <c r="EJ303" s="106"/>
      <c r="EK303" s="106"/>
      <c r="EL303" s="106"/>
      <c r="EM303" s="106"/>
      <c r="EN303" s="106"/>
      <c r="EO303" s="106"/>
      <c r="EP303" s="106"/>
      <c r="EQ303" s="106"/>
      <c r="ER303" s="106"/>
      <c r="ES303" s="106"/>
      <c r="ET303" s="106"/>
      <c r="EU303" s="106"/>
      <c r="EV303" s="106"/>
      <c r="EW303" s="106"/>
      <c r="EX303" s="106"/>
      <c r="EY303" s="106"/>
      <c r="EZ303" s="106"/>
      <c r="FA303" s="106"/>
      <c r="FB303" s="106"/>
      <c r="FC303" s="106"/>
      <c r="FD303" s="106"/>
      <c r="FE303" s="106"/>
      <c r="FF303" s="106"/>
      <c r="FG303" s="106"/>
      <c r="FH303" s="106"/>
      <c r="FI303" s="106"/>
      <c r="FJ303" s="106"/>
      <c r="FK303" s="106"/>
      <c r="FL303" s="106"/>
      <c r="FM303" s="106"/>
      <c r="FN303" s="106"/>
      <c r="FO303" s="106"/>
      <c r="FP303" s="106"/>
      <c r="FQ303" s="106"/>
      <c r="FR303" s="106"/>
      <c r="FS303" s="106"/>
      <c r="FT303" s="107"/>
      <c r="FU303" s="106"/>
      <c r="FV303" s="106"/>
      <c r="FW303" s="106"/>
      <c r="FX303" s="106"/>
      <c r="FY303" s="106"/>
      <c r="FZ303" s="45"/>
      <c r="GA303" s="45"/>
      <c r="GB303" s="45"/>
      <c r="GC303" s="45"/>
      <c r="GD303" s="45"/>
      <c r="GE303" s="5"/>
      <c r="GF303" s="8"/>
      <c r="GG303" s="137"/>
      <c r="GH303" s="5"/>
      <c r="GI303" s="5"/>
      <c r="GJ303" s="5"/>
      <c r="GK303" s="5"/>
      <c r="GL303" s="5"/>
      <c r="GM303" s="5"/>
    </row>
    <row r="304" spans="1:195" x14ac:dyDescent="0.2">
      <c r="A304" s="3" t="s">
        <v>667</v>
      </c>
      <c r="B304" s="2" t="s">
        <v>668</v>
      </c>
      <c r="C304" s="63">
        <f t="shared" ref="C304:BN304" si="389">+C253</f>
        <v>2.6079999999999999E-2</v>
      </c>
      <c r="D304" s="63">
        <f t="shared" si="389"/>
        <v>2.7E-2</v>
      </c>
      <c r="E304" s="63">
        <f t="shared" si="389"/>
        <v>2.4688000000000002E-2</v>
      </c>
      <c r="F304" s="63">
        <f t="shared" si="389"/>
        <v>2.6262000000000001E-2</v>
      </c>
      <c r="G304" s="63">
        <f t="shared" si="389"/>
        <v>2.2284999999999999E-2</v>
      </c>
      <c r="H304" s="63">
        <f t="shared" si="389"/>
        <v>2.7E-2</v>
      </c>
      <c r="I304" s="63">
        <f t="shared" si="389"/>
        <v>2.7E-2</v>
      </c>
      <c r="J304" s="63">
        <f t="shared" si="389"/>
        <v>2.7E-2</v>
      </c>
      <c r="K304" s="63">
        <f t="shared" si="389"/>
        <v>2.7E-2</v>
      </c>
      <c r="L304" s="63">
        <f t="shared" si="389"/>
        <v>2.1895000000000001E-2</v>
      </c>
      <c r="M304" s="63">
        <f t="shared" si="389"/>
        <v>2.0947E-2</v>
      </c>
      <c r="N304" s="63">
        <f t="shared" si="389"/>
        <v>2.5711999999999999E-2</v>
      </c>
      <c r="O304" s="63">
        <f t="shared" si="389"/>
        <v>2.5353000000000001E-2</v>
      </c>
      <c r="P304" s="63">
        <f t="shared" si="389"/>
        <v>2.7E-2</v>
      </c>
      <c r="Q304" s="63">
        <f t="shared" si="389"/>
        <v>2.6009999999999998E-2</v>
      </c>
      <c r="R304" s="63">
        <f t="shared" si="389"/>
        <v>2.3909E-2</v>
      </c>
      <c r="S304" s="63">
        <f t="shared" si="389"/>
        <v>2.1014000000000001E-2</v>
      </c>
      <c r="T304" s="63">
        <f t="shared" si="389"/>
        <v>1.9300999999999999E-2</v>
      </c>
      <c r="U304" s="63">
        <f t="shared" si="389"/>
        <v>1.8800999999999998E-2</v>
      </c>
      <c r="V304" s="63">
        <f t="shared" si="389"/>
        <v>2.7E-2</v>
      </c>
      <c r="W304" s="42">
        <f t="shared" si="389"/>
        <v>2.7E-2</v>
      </c>
      <c r="X304" s="63">
        <f t="shared" si="389"/>
        <v>1.0756E-2</v>
      </c>
      <c r="Y304" s="63">
        <f t="shared" si="389"/>
        <v>1.9498000000000001E-2</v>
      </c>
      <c r="Z304" s="63">
        <f t="shared" si="389"/>
        <v>1.8915000000000001E-2</v>
      </c>
      <c r="AA304" s="63">
        <f t="shared" si="389"/>
        <v>2.4995E-2</v>
      </c>
      <c r="AB304" s="63">
        <f t="shared" si="389"/>
        <v>2.5023E-2</v>
      </c>
      <c r="AC304" s="63">
        <f t="shared" si="389"/>
        <v>1.5982E-2</v>
      </c>
      <c r="AD304" s="63">
        <f t="shared" si="389"/>
        <v>1.4692999999999999E-2</v>
      </c>
      <c r="AE304" s="63">
        <f t="shared" si="389"/>
        <v>7.8139999999999998E-3</v>
      </c>
      <c r="AF304" s="63">
        <f t="shared" si="389"/>
        <v>6.6740000000000002E-3</v>
      </c>
      <c r="AG304" s="63">
        <f t="shared" si="389"/>
        <v>1.1823999999999999E-2</v>
      </c>
      <c r="AH304" s="63">
        <f t="shared" si="389"/>
        <v>1.7122999999999999E-2</v>
      </c>
      <c r="AI304" s="63">
        <f t="shared" si="389"/>
        <v>2.7E-2</v>
      </c>
      <c r="AJ304" s="63">
        <f t="shared" si="389"/>
        <v>1.8787999999999999E-2</v>
      </c>
      <c r="AK304" s="63">
        <f t="shared" si="389"/>
        <v>1.6279999999999999E-2</v>
      </c>
      <c r="AL304" s="63">
        <f t="shared" si="389"/>
        <v>2.7E-2</v>
      </c>
      <c r="AM304" s="63">
        <f t="shared" si="389"/>
        <v>1.6448999999999998E-2</v>
      </c>
      <c r="AN304" s="63">
        <f t="shared" si="389"/>
        <v>2.2903E-2</v>
      </c>
      <c r="AO304" s="63">
        <f t="shared" si="389"/>
        <v>2.2655999999999999E-2</v>
      </c>
      <c r="AP304" s="63">
        <f t="shared" si="389"/>
        <v>2.5541000000000001E-2</v>
      </c>
      <c r="AQ304" s="63">
        <f t="shared" si="389"/>
        <v>1.5559E-2</v>
      </c>
      <c r="AR304" s="63">
        <f t="shared" si="389"/>
        <v>2.5440000000000001E-2</v>
      </c>
      <c r="AS304" s="63">
        <f t="shared" si="389"/>
        <v>1.1618E-2</v>
      </c>
      <c r="AT304" s="63">
        <f t="shared" si="389"/>
        <v>2.6714000000000002E-2</v>
      </c>
      <c r="AU304" s="63">
        <f t="shared" si="389"/>
        <v>1.9188E-2</v>
      </c>
      <c r="AV304" s="63">
        <f t="shared" si="389"/>
        <v>2.5359E-2</v>
      </c>
      <c r="AW304" s="63">
        <f t="shared" si="389"/>
        <v>2.0596E-2</v>
      </c>
      <c r="AX304" s="63">
        <f t="shared" si="389"/>
        <v>1.6798E-2</v>
      </c>
      <c r="AY304" s="63">
        <f t="shared" si="389"/>
        <v>2.7E-2</v>
      </c>
      <c r="AZ304" s="63">
        <f t="shared" si="389"/>
        <v>1.8092E-2</v>
      </c>
      <c r="BA304" s="63">
        <f t="shared" si="389"/>
        <v>2.1894E-2</v>
      </c>
      <c r="BB304" s="63">
        <f t="shared" si="389"/>
        <v>1.9684E-2</v>
      </c>
      <c r="BC304" s="63">
        <f t="shared" si="389"/>
        <v>2.4025999999999999E-2</v>
      </c>
      <c r="BD304" s="63">
        <f t="shared" si="389"/>
        <v>2.7E-2</v>
      </c>
      <c r="BE304" s="63">
        <f t="shared" si="389"/>
        <v>2.2815999999999999E-2</v>
      </c>
      <c r="BF304" s="63">
        <f t="shared" si="389"/>
        <v>2.6952E-2</v>
      </c>
      <c r="BG304" s="63">
        <f t="shared" si="389"/>
        <v>2.7E-2</v>
      </c>
      <c r="BH304" s="63">
        <f t="shared" si="389"/>
        <v>2.1419000000000001E-2</v>
      </c>
      <c r="BI304" s="63">
        <f t="shared" si="389"/>
        <v>8.4329999999999995E-3</v>
      </c>
      <c r="BJ304" s="63">
        <f t="shared" si="389"/>
        <v>2.3164000000000001E-2</v>
      </c>
      <c r="BK304" s="63">
        <f t="shared" si="389"/>
        <v>2.4459000000000002E-2</v>
      </c>
      <c r="BL304" s="63">
        <f t="shared" si="389"/>
        <v>2.7E-2</v>
      </c>
      <c r="BM304" s="63">
        <f t="shared" si="389"/>
        <v>2.0833999999999998E-2</v>
      </c>
      <c r="BN304" s="63">
        <f t="shared" si="389"/>
        <v>2.7E-2</v>
      </c>
      <c r="BO304" s="63">
        <f t="shared" ref="BO304:DZ304" si="390">+BO253</f>
        <v>1.5203E-2</v>
      </c>
      <c r="BP304" s="63">
        <f t="shared" si="390"/>
        <v>2.1701999999999999E-2</v>
      </c>
      <c r="BQ304" s="63">
        <f t="shared" si="390"/>
        <v>2.1759000000000001E-2</v>
      </c>
      <c r="BR304" s="63">
        <f t="shared" si="390"/>
        <v>4.7000000000000002E-3</v>
      </c>
      <c r="BS304" s="63">
        <f t="shared" si="390"/>
        <v>2.2309999999999999E-3</v>
      </c>
      <c r="BT304" s="63">
        <f t="shared" si="390"/>
        <v>4.0749999999999996E-3</v>
      </c>
      <c r="BU304" s="63">
        <f t="shared" si="390"/>
        <v>1.3811E-2</v>
      </c>
      <c r="BV304" s="63">
        <f t="shared" si="390"/>
        <v>1.1775000000000001E-2</v>
      </c>
      <c r="BW304" s="63">
        <f t="shared" si="390"/>
        <v>1.55E-2</v>
      </c>
      <c r="BX304" s="63">
        <f t="shared" si="390"/>
        <v>1.6598999999999999E-2</v>
      </c>
      <c r="BY304" s="63">
        <f t="shared" si="390"/>
        <v>2.3781E-2</v>
      </c>
      <c r="BZ304" s="63">
        <f t="shared" si="390"/>
        <v>2.6311999999999999E-2</v>
      </c>
      <c r="CA304" s="63">
        <f t="shared" si="390"/>
        <v>2.3040999999999999E-2</v>
      </c>
      <c r="CB304" s="63">
        <f t="shared" si="390"/>
        <v>2.6252000000000001E-2</v>
      </c>
      <c r="CC304" s="63">
        <f t="shared" si="390"/>
        <v>2.2199E-2</v>
      </c>
      <c r="CD304" s="63">
        <f t="shared" si="390"/>
        <v>1.9519999999999999E-2</v>
      </c>
      <c r="CE304" s="63">
        <f t="shared" si="390"/>
        <v>2.7E-2</v>
      </c>
      <c r="CF304" s="63">
        <f t="shared" si="390"/>
        <v>2.2463E-2</v>
      </c>
      <c r="CG304" s="63">
        <f t="shared" si="390"/>
        <v>2.7E-2</v>
      </c>
      <c r="CH304" s="63">
        <f t="shared" si="390"/>
        <v>2.2187999999999999E-2</v>
      </c>
      <c r="CI304" s="63">
        <f t="shared" si="390"/>
        <v>2.418E-2</v>
      </c>
      <c r="CJ304" s="63">
        <f t="shared" si="390"/>
        <v>2.3469E-2</v>
      </c>
      <c r="CK304" s="63">
        <f t="shared" si="390"/>
        <v>6.6010000000000001E-3</v>
      </c>
      <c r="CL304" s="63">
        <f t="shared" si="390"/>
        <v>8.2290000000000002E-3</v>
      </c>
      <c r="CM304" s="63">
        <f t="shared" si="390"/>
        <v>2.274E-3</v>
      </c>
      <c r="CN304" s="63">
        <f t="shared" si="390"/>
        <v>2.7E-2</v>
      </c>
      <c r="CO304" s="63">
        <f t="shared" si="390"/>
        <v>2.2360000000000001E-2</v>
      </c>
      <c r="CP304" s="63">
        <f t="shared" si="390"/>
        <v>2.0549000000000001E-2</v>
      </c>
      <c r="CQ304" s="63">
        <f t="shared" si="390"/>
        <v>1.2427000000000001E-2</v>
      </c>
      <c r="CR304" s="63">
        <f t="shared" si="390"/>
        <v>1.6800000000000001E-3</v>
      </c>
      <c r="CS304" s="63">
        <f t="shared" si="390"/>
        <v>2.2658000000000001E-2</v>
      </c>
      <c r="CT304" s="63">
        <f t="shared" si="390"/>
        <v>8.5199999999999998E-3</v>
      </c>
      <c r="CU304" s="63">
        <f t="shared" si="390"/>
        <v>1.9616000000000001E-2</v>
      </c>
      <c r="CV304" s="63">
        <f t="shared" si="390"/>
        <v>1.0978999999999999E-2</v>
      </c>
      <c r="CW304" s="63">
        <f t="shared" si="390"/>
        <v>2.4152E-2</v>
      </c>
      <c r="CX304" s="63">
        <f t="shared" si="390"/>
        <v>2.1824E-2</v>
      </c>
      <c r="CY304" s="63">
        <f t="shared" si="390"/>
        <v>2.7E-2</v>
      </c>
      <c r="CZ304" s="63">
        <f t="shared" si="390"/>
        <v>2.6651000000000001E-2</v>
      </c>
      <c r="DA304" s="63">
        <f t="shared" si="390"/>
        <v>2.7E-2</v>
      </c>
      <c r="DB304" s="63">
        <f t="shared" si="390"/>
        <v>2.7E-2</v>
      </c>
      <c r="DC304" s="63">
        <f t="shared" si="390"/>
        <v>1.7417999999999999E-2</v>
      </c>
      <c r="DD304" s="63">
        <f t="shared" si="390"/>
        <v>3.4299999999999999E-3</v>
      </c>
      <c r="DE304" s="63">
        <f t="shared" si="390"/>
        <v>1.145E-2</v>
      </c>
      <c r="DF304" s="63">
        <f t="shared" si="390"/>
        <v>2.4213999999999999E-2</v>
      </c>
      <c r="DG304" s="63">
        <f t="shared" si="390"/>
        <v>2.0452999999999999E-2</v>
      </c>
      <c r="DH304" s="63">
        <f t="shared" si="390"/>
        <v>2.0516E-2</v>
      </c>
      <c r="DI304" s="63">
        <f t="shared" si="390"/>
        <v>1.8845000000000001E-2</v>
      </c>
      <c r="DJ304" s="63">
        <f t="shared" si="390"/>
        <v>2.0882999999999999E-2</v>
      </c>
      <c r="DK304" s="63">
        <f t="shared" si="390"/>
        <v>1.5657999999999998E-2</v>
      </c>
      <c r="DL304" s="63">
        <f t="shared" si="390"/>
        <v>2.1967E-2</v>
      </c>
      <c r="DM304" s="63">
        <f t="shared" si="390"/>
        <v>1.9899E-2</v>
      </c>
      <c r="DN304" s="63">
        <f t="shared" si="390"/>
        <v>2.7E-2</v>
      </c>
      <c r="DO304" s="63">
        <f t="shared" si="390"/>
        <v>2.7E-2</v>
      </c>
      <c r="DP304" s="63">
        <f t="shared" si="390"/>
        <v>2.7E-2</v>
      </c>
      <c r="DQ304" s="63">
        <f t="shared" si="390"/>
        <v>2.5884999999999998E-2</v>
      </c>
      <c r="DR304" s="63">
        <f t="shared" si="390"/>
        <v>2.4417000000000001E-2</v>
      </c>
      <c r="DS304" s="63">
        <f t="shared" si="390"/>
        <v>2.5923999999999999E-2</v>
      </c>
      <c r="DT304" s="63">
        <f t="shared" si="390"/>
        <v>2.1728999999999998E-2</v>
      </c>
      <c r="DU304" s="63">
        <f t="shared" si="390"/>
        <v>2.7E-2</v>
      </c>
      <c r="DV304" s="63">
        <f t="shared" si="390"/>
        <v>2.7E-2</v>
      </c>
      <c r="DW304" s="63">
        <f t="shared" si="390"/>
        <v>2.1996999999999999E-2</v>
      </c>
      <c r="DX304" s="63">
        <f t="shared" si="390"/>
        <v>1.8931E-2</v>
      </c>
      <c r="DY304" s="63">
        <f t="shared" si="390"/>
        <v>1.2928E-2</v>
      </c>
      <c r="DZ304" s="63">
        <f t="shared" si="390"/>
        <v>1.7662000000000001E-2</v>
      </c>
      <c r="EA304" s="63">
        <f t="shared" ref="EA304:FX304" si="391">+EA253</f>
        <v>1.2173E-2</v>
      </c>
      <c r="EB304" s="63">
        <f t="shared" si="391"/>
        <v>2.7E-2</v>
      </c>
      <c r="EC304" s="63">
        <f t="shared" si="391"/>
        <v>2.6620999999999999E-2</v>
      </c>
      <c r="ED304" s="63">
        <f t="shared" si="391"/>
        <v>4.4120000000000001E-3</v>
      </c>
      <c r="EE304" s="63">
        <f t="shared" si="391"/>
        <v>2.7E-2</v>
      </c>
      <c r="EF304" s="63">
        <f t="shared" si="391"/>
        <v>1.9595000000000001E-2</v>
      </c>
      <c r="EG304" s="63">
        <f t="shared" si="391"/>
        <v>2.6536000000000001E-2</v>
      </c>
      <c r="EH304" s="63">
        <f t="shared" si="391"/>
        <v>2.5052999999999999E-2</v>
      </c>
      <c r="EI304" s="63">
        <f t="shared" si="391"/>
        <v>2.7E-2</v>
      </c>
      <c r="EJ304" s="63">
        <f t="shared" si="391"/>
        <v>2.7E-2</v>
      </c>
      <c r="EK304" s="63">
        <f t="shared" si="391"/>
        <v>5.7670000000000004E-3</v>
      </c>
      <c r="EL304" s="63">
        <f t="shared" si="391"/>
        <v>2.1159999999999998E-3</v>
      </c>
      <c r="EM304" s="63">
        <f t="shared" si="391"/>
        <v>1.6308E-2</v>
      </c>
      <c r="EN304" s="63">
        <f t="shared" si="391"/>
        <v>2.7E-2</v>
      </c>
      <c r="EO304" s="63">
        <f t="shared" si="391"/>
        <v>2.7E-2</v>
      </c>
      <c r="EP304" s="63">
        <f t="shared" si="391"/>
        <v>2.0586E-2</v>
      </c>
      <c r="EQ304" s="63">
        <f t="shared" si="391"/>
        <v>1.0265E-2</v>
      </c>
      <c r="ER304" s="63">
        <f t="shared" si="391"/>
        <v>2.1283E-2</v>
      </c>
      <c r="ES304" s="63">
        <f t="shared" si="391"/>
        <v>2.3557999999999999E-2</v>
      </c>
      <c r="ET304" s="63">
        <f t="shared" si="391"/>
        <v>2.7E-2</v>
      </c>
      <c r="EU304" s="63">
        <f t="shared" si="391"/>
        <v>2.7E-2</v>
      </c>
      <c r="EV304" s="63">
        <f t="shared" si="391"/>
        <v>1.0965000000000001E-2</v>
      </c>
      <c r="EW304" s="63">
        <f t="shared" si="391"/>
        <v>6.0530000000000002E-3</v>
      </c>
      <c r="EX304" s="63">
        <f t="shared" si="391"/>
        <v>3.9100000000000003E-3</v>
      </c>
      <c r="EY304" s="63">
        <f t="shared" si="391"/>
        <v>2.7E-2</v>
      </c>
      <c r="EZ304" s="63">
        <f t="shared" si="391"/>
        <v>2.2942000000000001E-2</v>
      </c>
      <c r="FA304" s="63">
        <f t="shared" si="391"/>
        <v>1.0666E-2</v>
      </c>
      <c r="FB304" s="63">
        <f t="shared" si="391"/>
        <v>1.1153E-2</v>
      </c>
      <c r="FC304" s="63">
        <f t="shared" si="391"/>
        <v>2.2550000000000001E-2</v>
      </c>
      <c r="FD304" s="63">
        <f t="shared" si="391"/>
        <v>2.4438000000000001E-2</v>
      </c>
      <c r="FE304" s="63">
        <f t="shared" si="391"/>
        <v>1.4180999999999999E-2</v>
      </c>
      <c r="FF304" s="63">
        <f t="shared" si="391"/>
        <v>2.7E-2</v>
      </c>
      <c r="FG304" s="63">
        <f t="shared" si="391"/>
        <v>2.7E-2</v>
      </c>
      <c r="FH304" s="63">
        <f t="shared" si="391"/>
        <v>1.9772000000000001E-2</v>
      </c>
      <c r="FI304" s="63">
        <f t="shared" si="391"/>
        <v>6.1999999999999998E-3</v>
      </c>
      <c r="FJ304" s="63">
        <f t="shared" si="391"/>
        <v>1.9438E-2</v>
      </c>
      <c r="FK304" s="63">
        <f t="shared" si="391"/>
        <v>1.0845E-2</v>
      </c>
      <c r="FL304" s="63">
        <f t="shared" si="391"/>
        <v>2.7E-2</v>
      </c>
      <c r="FM304" s="63">
        <f t="shared" si="391"/>
        <v>1.8414E-2</v>
      </c>
      <c r="FN304" s="63">
        <f t="shared" si="391"/>
        <v>2.7E-2</v>
      </c>
      <c r="FO304" s="63">
        <f t="shared" si="391"/>
        <v>8.3470000000000003E-3</v>
      </c>
      <c r="FP304" s="63">
        <f t="shared" si="391"/>
        <v>1.2142999999999999E-2</v>
      </c>
      <c r="FQ304" s="63">
        <f t="shared" si="391"/>
        <v>1.6879999999999999E-2</v>
      </c>
      <c r="FR304" s="63">
        <f t="shared" si="391"/>
        <v>1.1565000000000001E-2</v>
      </c>
      <c r="FS304" s="63">
        <f t="shared" si="391"/>
        <v>1.8298999999999999E-2</v>
      </c>
      <c r="FT304" s="42">
        <f t="shared" si="391"/>
        <v>5.1840000000000002E-3</v>
      </c>
      <c r="FU304" s="63">
        <f t="shared" si="391"/>
        <v>1.8345E-2</v>
      </c>
      <c r="FV304" s="63">
        <f t="shared" si="391"/>
        <v>1.5032E-2</v>
      </c>
      <c r="FW304" s="63">
        <f t="shared" si="391"/>
        <v>2.1498E-2</v>
      </c>
      <c r="FX304" s="63">
        <f t="shared" si="391"/>
        <v>1.9675000000000002E-2</v>
      </c>
      <c r="FY304" s="63"/>
      <c r="FZ304" s="45"/>
      <c r="GA304" s="45"/>
      <c r="GB304" s="45"/>
      <c r="GC304" s="45"/>
      <c r="GD304" s="45"/>
      <c r="GE304" s="5"/>
      <c r="GF304" s="8"/>
      <c r="GG304" s="137"/>
      <c r="GH304" s="5"/>
      <c r="GI304" s="5"/>
      <c r="GJ304" s="5"/>
      <c r="GK304" s="5"/>
      <c r="GL304" s="5"/>
      <c r="GM304" s="5"/>
    </row>
    <row r="305" spans="1:195" x14ac:dyDescent="0.2">
      <c r="A305" s="3" t="s">
        <v>669</v>
      </c>
      <c r="B305" s="2" t="s">
        <v>670</v>
      </c>
      <c r="C305" s="63">
        <f t="shared" ref="C305:BN305" si="392">+C264</f>
        <v>0</v>
      </c>
      <c r="D305" s="63">
        <f t="shared" si="392"/>
        <v>0</v>
      </c>
      <c r="E305" s="63">
        <f t="shared" si="392"/>
        <v>0</v>
      </c>
      <c r="F305" s="63">
        <f t="shared" si="392"/>
        <v>0</v>
      </c>
      <c r="G305" s="63">
        <f t="shared" si="392"/>
        <v>0</v>
      </c>
      <c r="H305" s="63">
        <f t="shared" si="392"/>
        <v>0</v>
      </c>
      <c r="I305" s="63">
        <f t="shared" si="392"/>
        <v>0</v>
      </c>
      <c r="J305" s="63">
        <f t="shared" si="392"/>
        <v>0</v>
      </c>
      <c r="K305" s="63">
        <f t="shared" si="392"/>
        <v>0</v>
      </c>
      <c r="L305" s="63">
        <f t="shared" si="392"/>
        <v>0</v>
      </c>
      <c r="M305" s="63">
        <f t="shared" si="392"/>
        <v>0</v>
      </c>
      <c r="N305" s="63">
        <f t="shared" si="392"/>
        <v>0</v>
      </c>
      <c r="O305" s="63">
        <f t="shared" si="392"/>
        <v>0</v>
      </c>
      <c r="P305" s="63">
        <f t="shared" si="392"/>
        <v>0</v>
      </c>
      <c r="Q305" s="63">
        <f t="shared" si="392"/>
        <v>0</v>
      </c>
      <c r="R305" s="63">
        <f t="shared" si="392"/>
        <v>0</v>
      </c>
      <c r="S305" s="63">
        <f t="shared" si="392"/>
        <v>0</v>
      </c>
      <c r="T305" s="63">
        <f t="shared" si="392"/>
        <v>0</v>
      </c>
      <c r="U305" s="63">
        <f t="shared" si="392"/>
        <v>0</v>
      </c>
      <c r="V305" s="63">
        <f t="shared" si="392"/>
        <v>0</v>
      </c>
      <c r="W305" s="42">
        <f t="shared" si="392"/>
        <v>0</v>
      </c>
      <c r="X305" s="63">
        <f t="shared" si="392"/>
        <v>0</v>
      </c>
      <c r="Y305" s="63">
        <f t="shared" si="392"/>
        <v>0</v>
      </c>
      <c r="Z305" s="63">
        <f t="shared" si="392"/>
        <v>0</v>
      </c>
      <c r="AA305" s="63">
        <f t="shared" si="392"/>
        <v>0</v>
      </c>
      <c r="AB305" s="63">
        <f t="shared" si="392"/>
        <v>0</v>
      </c>
      <c r="AC305" s="63">
        <f t="shared" si="392"/>
        <v>0</v>
      </c>
      <c r="AD305" s="63">
        <f t="shared" si="392"/>
        <v>0</v>
      </c>
      <c r="AE305" s="63">
        <f t="shared" si="392"/>
        <v>0</v>
      </c>
      <c r="AF305" s="63">
        <f t="shared" si="392"/>
        <v>0</v>
      </c>
      <c r="AG305" s="63">
        <f t="shared" si="392"/>
        <v>6.5700000000000003E-4</v>
      </c>
      <c r="AH305" s="63">
        <f t="shared" si="392"/>
        <v>0</v>
      </c>
      <c r="AI305" s="63">
        <f t="shared" si="392"/>
        <v>0</v>
      </c>
      <c r="AJ305" s="63">
        <f t="shared" si="392"/>
        <v>0</v>
      </c>
      <c r="AK305" s="63">
        <f t="shared" si="392"/>
        <v>0</v>
      </c>
      <c r="AL305" s="63">
        <f t="shared" si="392"/>
        <v>0</v>
      </c>
      <c r="AM305" s="63">
        <f t="shared" si="392"/>
        <v>0</v>
      </c>
      <c r="AN305" s="63">
        <f t="shared" si="392"/>
        <v>0</v>
      </c>
      <c r="AO305" s="63">
        <f t="shared" si="392"/>
        <v>0</v>
      </c>
      <c r="AP305" s="63">
        <f t="shared" si="392"/>
        <v>0</v>
      </c>
      <c r="AQ305" s="63">
        <f t="shared" si="392"/>
        <v>0</v>
      </c>
      <c r="AR305" s="63">
        <f t="shared" si="392"/>
        <v>0</v>
      </c>
      <c r="AS305" s="63">
        <f t="shared" si="392"/>
        <v>0</v>
      </c>
      <c r="AT305" s="63">
        <f t="shared" si="392"/>
        <v>0</v>
      </c>
      <c r="AU305" s="63">
        <f t="shared" si="392"/>
        <v>0</v>
      </c>
      <c r="AV305" s="63">
        <f t="shared" si="392"/>
        <v>0</v>
      </c>
      <c r="AW305" s="63">
        <f t="shared" si="392"/>
        <v>0</v>
      </c>
      <c r="AX305" s="63">
        <f t="shared" si="392"/>
        <v>0</v>
      </c>
      <c r="AY305" s="63">
        <f t="shared" si="392"/>
        <v>0</v>
      </c>
      <c r="AZ305" s="63">
        <f t="shared" si="392"/>
        <v>0</v>
      </c>
      <c r="BA305" s="63">
        <f t="shared" si="392"/>
        <v>0</v>
      </c>
      <c r="BB305" s="63">
        <f t="shared" si="392"/>
        <v>0</v>
      </c>
      <c r="BC305" s="63">
        <f t="shared" si="392"/>
        <v>0</v>
      </c>
      <c r="BD305" s="63">
        <f t="shared" si="392"/>
        <v>0</v>
      </c>
      <c r="BE305" s="63">
        <f t="shared" si="392"/>
        <v>0</v>
      </c>
      <c r="BF305" s="63">
        <f t="shared" si="392"/>
        <v>0</v>
      </c>
      <c r="BG305" s="63">
        <f t="shared" si="392"/>
        <v>0</v>
      </c>
      <c r="BH305" s="63">
        <f t="shared" si="392"/>
        <v>0</v>
      </c>
      <c r="BI305" s="63">
        <f t="shared" si="392"/>
        <v>0</v>
      </c>
      <c r="BJ305" s="63">
        <f t="shared" si="392"/>
        <v>0</v>
      </c>
      <c r="BK305" s="63">
        <f t="shared" si="392"/>
        <v>0</v>
      </c>
      <c r="BL305" s="63">
        <f t="shared" si="392"/>
        <v>0</v>
      </c>
      <c r="BM305" s="63">
        <f t="shared" si="392"/>
        <v>0</v>
      </c>
      <c r="BN305" s="63">
        <f t="shared" si="392"/>
        <v>0</v>
      </c>
      <c r="BO305" s="63">
        <f t="shared" ref="BO305:DZ305" si="393">+BO264</f>
        <v>0</v>
      </c>
      <c r="BP305" s="63">
        <f t="shared" si="393"/>
        <v>0</v>
      </c>
      <c r="BQ305" s="63">
        <f t="shared" si="393"/>
        <v>0</v>
      </c>
      <c r="BR305" s="63">
        <f t="shared" si="393"/>
        <v>0</v>
      </c>
      <c r="BS305" s="63">
        <f t="shared" si="393"/>
        <v>0</v>
      </c>
      <c r="BT305" s="63">
        <f t="shared" si="393"/>
        <v>0</v>
      </c>
      <c r="BU305" s="63">
        <f t="shared" si="393"/>
        <v>0</v>
      </c>
      <c r="BV305" s="63">
        <f t="shared" si="393"/>
        <v>0</v>
      </c>
      <c r="BW305" s="63">
        <f t="shared" si="393"/>
        <v>0</v>
      </c>
      <c r="BX305" s="63">
        <f t="shared" si="393"/>
        <v>0</v>
      </c>
      <c r="BY305" s="63">
        <f t="shared" si="393"/>
        <v>0</v>
      </c>
      <c r="BZ305" s="63">
        <f t="shared" si="393"/>
        <v>0</v>
      </c>
      <c r="CA305" s="63">
        <f t="shared" si="393"/>
        <v>0</v>
      </c>
      <c r="CB305" s="63">
        <f t="shared" si="393"/>
        <v>0</v>
      </c>
      <c r="CC305" s="63">
        <f t="shared" si="393"/>
        <v>0</v>
      </c>
      <c r="CD305" s="63">
        <f t="shared" si="393"/>
        <v>0</v>
      </c>
      <c r="CE305" s="63">
        <f t="shared" si="393"/>
        <v>0</v>
      </c>
      <c r="CF305" s="63">
        <f t="shared" si="393"/>
        <v>0</v>
      </c>
      <c r="CG305" s="63">
        <f t="shared" si="393"/>
        <v>0</v>
      </c>
      <c r="CH305" s="63">
        <f t="shared" si="393"/>
        <v>0</v>
      </c>
      <c r="CI305" s="63">
        <f t="shared" si="393"/>
        <v>0</v>
      </c>
      <c r="CJ305" s="63">
        <f t="shared" si="393"/>
        <v>0</v>
      </c>
      <c r="CK305" s="63">
        <f t="shared" si="393"/>
        <v>0</v>
      </c>
      <c r="CL305" s="63">
        <f t="shared" si="393"/>
        <v>0</v>
      </c>
      <c r="CM305" s="63">
        <f t="shared" si="393"/>
        <v>0</v>
      </c>
      <c r="CN305" s="63">
        <f t="shared" si="393"/>
        <v>0</v>
      </c>
      <c r="CO305" s="63">
        <f t="shared" si="393"/>
        <v>0</v>
      </c>
      <c r="CP305" s="63">
        <f t="shared" si="393"/>
        <v>0</v>
      </c>
      <c r="CQ305" s="63">
        <f t="shared" si="393"/>
        <v>0</v>
      </c>
      <c r="CR305" s="63">
        <f t="shared" si="393"/>
        <v>0</v>
      </c>
      <c r="CS305" s="63">
        <f t="shared" si="393"/>
        <v>0</v>
      </c>
      <c r="CT305" s="63">
        <f t="shared" si="393"/>
        <v>0</v>
      </c>
      <c r="CU305" s="63">
        <f t="shared" si="393"/>
        <v>0</v>
      </c>
      <c r="CV305" s="63">
        <f t="shared" si="393"/>
        <v>0</v>
      </c>
      <c r="CW305" s="63">
        <f t="shared" si="393"/>
        <v>0</v>
      </c>
      <c r="CX305" s="63">
        <f t="shared" si="393"/>
        <v>0</v>
      </c>
      <c r="CY305" s="63">
        <f t="shared" si="393"/>
        <v>0</v>
      </c>
      <c r="CZ305" s="63">
        <f t="shared" si="393"/>
        <v>0</v>
      </c>
      <c r="DA305" s="63">
        <f t="shared" si="393"/>
        <v>0</v>
      </c>
      <c r="DB305" s="63">
        <f t="shared" si="393"/>
        <v>0</v>
      </c>
      <c r="DC305" s="63">
        <f t="shared" si="393"/>
        <v>0</v>
      </c>
      <c r="DD305" s="63">
        <f t="shared" si="393"/>
        <v>0</v>
      </c>
      <c r="DE305" s="63">
        <f t="shared" si="393"/>
        <v>0</v>
      </c>
      <c r="DF305" s="63">
        <f t="shared" si="393"/>
        <v>0</v>
      </c>
      <c r="DG305" s="63">
        <f t="shared" si="393"/>
        <v>0</v>
      </c>
      <c r="DH305" s="63">
        <f t="shared" si="393"/>
        <v>0</v>
      </c>
      <c r="DI305" s="63">
        <f t="shared" si="393"/>
        <v>0</v>
      </c>
      <c r="DJ305" s="63">
        <f t="shared" si="393"/>
        <v>0</v>
      </c>
      <c r="DK305" s="63">
        <f t="shared" si="393"/>
        <v>0</v>
      </c>
      <c r="DL305" s="63">
        <f t="shared" si="393"/>
        <v>0</v>
      </c>
      <c r="DM305" s="63">
        <f t="shared" si="393"/>
        <v>0</v>
      </c>
      <c r="DN305" s="63">
        <f t="shared" si="393"/>
        <v>0</v>
      </c>
      <c r="DO305" s="63">
        <f t="shared" si="393"/>
        <v>0</v>
      </c>
      <c r="DP305" s="63">
        <f t="shared" si="393"/>
        <v>0</v>
      </c>
      <c r="DQ305" s="63">
        <f t="shared" si="393"/>
        <v>0</v>
      </c>
      <c r="DR305" s="63">
        <f t="shared" si="393"/>
        <v>0</v>
      </c>
      <c r="DS305" s="63">
        <f t="shared" si="393"/>
        <v>0</v>
      </c>
      <c r="DT305" s="63">
        <f t="shared" si="393"/>
        <v>0</v>
      </c>
      <c r="DU305" s="63">
        <f t="shared" si="393"/>
        <v>0</v>
      </c>
      <c r="DV305" s="63">
        <f t="shared" si="393"/>
        <v>0</v>
      </c>
      <c r="DW305" s="63">
        <f t="shared" si="393"/>
        <v>0</v>
      </c>
      <c r="DX305" s="63">
        <f t="shared" si="393"/>
        <v>0</v>
      </c>
      <c r="DY305" s="63">
        <f t="shared" si="393"/>
        <v>0</v>
      </c>
      <c r="DZ305" s="63">
        <f t="shared" si="393"/>
        <v>0</v>
      </c>
      <c r="EA305" s="63">
        <f t="shared" ref="EA305:FX305" si="394">+EA264</f>
        <v>0</v>
      </c>
      <c r="EB305" s="63">
        <f t="shared" si="394"/>
        <v>0</v>
      </c>
      <c r="EC305" s="63">
        <f t="shared" si="394"/>
        <v>0</v>
      </c>
      <c r="ED305" s="63">
        <f t="shared" si="394"/>
        <v>0</v>
      </c>
      <c r="EE305" s="63">
        <f t="shared" si="394"/>
        <v>0</v>
      </c>
      <c r="EF305" s="63">
        <f t="shared" si="394"/>
        <v>0</v>
      </c>
      <c r="EG305" s="63">
        <f t="shared" si="394"/>
        <v>0</v>
      </c>
      <c r="EH305" s="63">
        <f t="shared" si="394"/>
        <v>0</v>
      </c>
      <c r="EI305" s="63">
        <f t="shared" si="394"/>
        <v>0</v>
      </c>
      <c r="EJ305" s="63">
        <f t="shared" si="394"/>
        <v>0</v>
      </c>
      <c r="EK305" s="63">
        <f t="shared" si="394"/>
        <v>0</v>
      </c>
      <c r="EL305" s="63">
        <f t="shared" si="394"/>
        <v>0</v>
      </c>
      <c r="EM305" s="63">
        <f t="shared" si="394"/>
        <v>0</v>
      </c>
      <c r="EN305" s="63">
        <f t="shared" si="394"/>
        <v>0</v>
      </c>
      <c r="EO305" s="63">
        <f t="shared" si="394"/>
        <v>0</v>
      </c>
      <c r="EP305" s="63">
        <f t="shared" si="394"/>
        <v>0</v>
      </c>
      <c r="EQ305" s="63">
        <f t="shared" si="394"/>
        <v>0</v>
      </c>
      <c r="ER305" s="63">
        <f t="shared" si="394"/>
        <v>0</v>
      </c>
      <c r="ES305" s="63">
        <f t="shared" si="394"/>
        <v>0</v>
      </c>
      <c r="ET305" s="63">
        <f t="shared" si="394"/>
        <v>0</v>
      </c>
      <c r="EU305" s="63">
        <f t="shared" si="394"/>
        <v>0</v>
      </c>
      <c r="EV305" s="63">
        <f t="shared" si="394"/>
        <v>0</v>
      </c>
      <c r="EW305" s="63">
        <f t="shared" si="394"/>
        <v>0</v>
      </c>
      <c r="EX305" s="63">
        <f t="shared" si="394"/>
        <v>0</v>
      </c>
      <c r="EY305" s="63">
        <f t="shared" si="394"/>
        <v>0</v>
      </c>
      <c r="EZ305" s="63">
        <f t="shared" si="394"/>
        <v>0</v>
      </c>
      <c r="FA305" s="63">
        <f t="shared" si="394"/>
        <v>0</v>
      </c>
      <c r="FB305" s="63">
        <f t="shared" si="394"/>
        <v>3.5199999999999999E-4</v>
      </c>
      <c r="FC305" s="63">
        <f t="shared" si="394"/>
        <v>0</v>
      </c>
      <c r="FD305" s="63">
        <f t="shared" si="394"/>
        <v>0</v>
      </c>
      <c r="FE305" s="63">
        <f t="shared" si="394"/>
        <v>0</v>
      </c>
      <c r="FF305" s="63">
        <f t="shared" si="394"/>
        <v>0</v>
      </c>
      <c r="FG305" s="63">
        <f t="shared" si="394"/>
        <v>0</v>
      </c>
      <c r="FH305" s="63">
        <f t="shared" si="394"/>
        <v>0</v>
      </c>
      <c r="FI305" s="63">
        <f t="shared" si="394"/>
        <v>0</v>
      </c>
      <c r="FJ305" s="63">
        <f t="shared" si="394"/>
        <v>0</v>
      </c>
      <c r="FK305" s="63">
        <f t="shared" si="394"/>
        <v>0</v>
      </c>
      <c r="FL305" s="63">
        <f t="shared" si="394"/>
        <v>0</v>
      </c>
      <c r="FM305" s="63">
        <f t="shared" si="394"/>
        <v>0</v>
      </c>
      <c r="FN305" s="63">
        <f t="shared" si="394"/>
        <v>0</v>
      </c>
      <c r="FO305" s="63">
        <f t="shared" si="394"/>
        <v>0</v>
      </c>
      <c r="FP305" s="63">
        <f t="shared" si="394"/>
        <v>0</v>
      </c>
      <c r="FQ305" s="63">
        <f t="shared" si="394"/>
        <v>0</v>
      </c>
      <c r="FR305" s="63">
        <f t="shared" si="394"/>
        <v>0</v>
      </c>
      <c r="FS305" s="63">
        <f t="shared" si="394"/>
        <v>0</v>
      </c>
      <c r="FT305" s="42">
        <f t="shared" si="394"/>
        <v>0</v>
      </c>
      <c r="FU305" s="63">
        <f t="shared" si="394"/>
        <v>0</v>
      </c>
      <c r="FV305" s="63">
        <f t="shared" si="394"/>
        <v>0</v>
      </c>
      <c r="FW305" s="63">
        <f t="shared" si="394"/>
        <v>0</v>
      </c>
      <c r="FX305" s="63">
        <f t="shared" si="394"/>
        <v>0</v>
      </c>
      <c r="FY305" s="63"/>
      <c r="FZ305" s="45"/>
      <c r="GA305" s="45"/>
      <c r="GB305" s="45"/>
      <c r="GC305" s="45"/>
      <c r="GD305" s="45"/>
      <c r="GE305" s="5"/>
      <c r="GF305" s="5"/>
      <c r="GG305" s="137"/>
      <c r="GH305" s="5"/>
      <c r="GI305" s="5"/>
      <c r="GJ305" s="5"/>
      <c r="GK305" s="5"/>
      <c r="GL305" s="5"/>
      <c r="GM305" s="5"/>
    </row>
    <row r="306" spans="1:195" x14ac:dyDescent="0.2">
      <c r="A306" s="3" t="s">
        <v>671</v>
      </c>
      <c r="B306" s="2" t="s">
        <v>672</v>
      </c>
      <c r="C306" s="63">
        <f t="shared" ref="C306:BN306" si="395">ROUND((C75/C41),6)</f>
        <v>4.6700000000000002E-4</v>
      </c>
      <c r="D306" s="63">
        <f t="shared" si="395"/>
        <v>0</v>
      </c>
      <c r="E306" s="63">
        <f t="shared" si="395"/>
        <v>0</v>
      </c>
      <c r="F306" s="63">
        <f t="shared" si="395"/>
        <v>0</v>
      </c>
      <c r="G306" s="63">
        <f t="shared" si="395"/>
        <v>0</v>
      </c>
      <c r="H306" s="63">
        <f t="shared" si="395"/>
        <v>0</v>
      </c>
      <c r="I306" s="63">
        <f t="shared" si="395"/>
        <v>9.6699999999999998E-4</v>
      </c>
      <c r="J306" s="63">
        <f t="shared" si="395"/>
        <v>0</v>
      </c>
      <c r="K306" s="63">
        <f t="shared" si="395"/>
        <v>0</v>
      </c>
      <c r="L306" s="63">
        <f t="shared" si="395"/>
        <v>0</v>
      </c>
      <c r="M306" s="63">
        <f t="shared" si="395"/>
        <v>0</v>
      </c>
      <c r="N306" s="63">
        <f t="shared" si="395"/>
        <v>1.4599999999999999E-3</v>
      </c>
      <c r="O306" s="63">
        <f t="shared" si="395"/>
        <v>1.787E-3</v>
      </c>
      <c r="P306" s="63">
        <f t="shared" si="395"/>
        <v>2.1599999999999999E-4</v>
      </c>
      <c r="Q306" s="63">
        <f t="shared" si="395"/>
        <v>0</v>
      </c>
      <c r="R306" s="63">
        <f t="shared" si="395"/>
        <v>0</v>
      </c>
      <c r="S306" s="63">
        <f t="shared" si="395"/>
        <v>0</v>
      </c>
      <c r="T306" s="63">
        <f t="shared" si="395"/>
        <v>0</v>
      </c>
      <c r="U306" s="63">
        <f t="shared" si="395"/>
        <v>0</v>
      </c>
      <c r="V306" s="63">
        <f t="shared" si="395"/>
        <v>0</v>
      </c>
      <c r="W306" s="42">
        <f t="shared" si="395"/>
        <v>0</v>
      </c>
      <c r="X306" s="63">
        <f t="shared" si="395"/>
        <v>3.8999999999999999E-4</v>
      </c>
      <c r="Y306" s="63">
        <f t="shared" si="395"/>
        <v>0</v>
      </c>
      <c r="Z306" s="63">
        <f t="shared" si="395"/>
        <v>6.2769999999999996E-3</v>
      </c>
      <c r="AA306" s="63">
        <f t="shared" si="395"/>
        <v>0</v>
      </c>
      <c r="AB306" s="63">
        <f t="shared" si="395"/>
        <v>0</v>
      </c>
      <c r="AC306" s="63">
        <f t="shared" si="395"/>
        <v>0</v>
      </c>
      <c r="AD306" s="63">
        <f t="shared" si="395"/>
        <v>0</v>
      </c>
      <c r="AE306" s="63">
        <f t="shared" si="395"/>
        <v>1.323E-3</v>
      </c>
      <c r="AF306" s="63">
        <f t="shared" si="395"/>
        <v>0</v>
      </c>
      <c r="AG306" s="63">
        <f t="shared" si="395"/>
        <v>0</v>
      </c>
      <c r="AH306" s="63">
        <f t="shared" si="395"/>
        <v>6.9069999999999999E-3</v>
      </c>
      <c r="AI306" s="63">
        <f t="shared" si="395"/>
        <v>0</v>
      </c>
      <c r="AJ306" s="63">
        <f t="shared" si="395"/>
        <v>0</v>
      </c>
      <c r="AK306" s="63">
        <f t="shared" si="395"/>
        <v>0</v>
      </c>
      <c r="AL306" s="63">
        <f t="shared" si="395"/>
        <v>0</v>
      </c>
      <c r="AM306" s="63">
        <f t="shared" si="395"/>
        <v>0</v>
      </c>
      <c r="AN306" s="63">
        <f t="shared" si="395"/>
        <v>0</v>
      </c>
      <c r="AO306" s="63">
        <f t="shared" si="395"/>
        <v>0</v>
      </c>
      <c r="AP306" s="63">
        <f t="shared" si="395"/>
        <v>0</v>
      </c>
      <c r="AQ306" s="63">
        <f t="shared" si="395"/>
        <v>0</v>
      </c>
      <c r="AR306" s="63">
        <f t="shared" si="395"/>
        <v>0</v>
      </c>
      <c r="AS306" s="63">
        <f t="shared" si="395"/>
        <v>8.7699999999999996E-4</v>
      </c>
      <c r="AT306" s="63">
        <f t="shared" si="395"/>
        <v>0</v>
      </c>
      <c r="AU306" s="63">
        <f t="shared" si="395"/>
        <v>0</v>
      </c>
      <c r="AV306" s="63">
        <f t="shared" si="395"/>
        <v>0</v>
      </c>
      <c r="AW306" s="63">
        <f t="shared" si="395"/>
        <v>0</v>
      </c>
      <c r="AX306" s="63">
        <f t="shared" si="395"/>
        <v>0</v>
      </c>
      <c r="AY306" s="63">
        <f t="shared" si="395"/>
        <v>0</v>
      </c>
      <c r="AZ306" s="63">
        <f t="shared" si="395"/>
        <v>0</v>
      </c>
      <c r="BA306" s="63">
        <f t="shared" si="395"/>
        <v>0</v>
      </c>
      <c r="BB306" s="63">
        <f t="shared" si="395"/>
        <v>0</v>
      </c>
      <c r="BC306" s="63">
        <f t="shared" si="395"/>
        <v>0</v>
      </c>
      <c r="BD306" s="63">
        <f t="shared" si="395"/>
        <v>0</v>
      </c>
      <c r="BE306" s="63">
        <f t="shared" si="395"/>
        <v>0</v>
      </c>
      <c r="BF306" s="63">
        <f t="shared" si="395"/>
        <v>0</v>
      </c>
      <c r="BG306" s="63">
        <f t="shared" si="395"/>
        <v>0</v>
      </c>
      <c r="BH306" s="63">
        <f t="shared" si="395"/>
        <v>0</v>
      </c>
      <c r="BI306" s="63">
        <f t="shared" si="395"/>
        <v>0</v>
      </c>
      <c r="BJ306" s="63">
        <f t="shared" si="395"/>
        <v>0</v>
      </c>
      <c r="BK306" s="63">
        <f t="shared" si="395"/>
        <v>0</v>
      </c>
      <c r="BL306" s="63">
        <f t="shared" si="395"/>
        <v>0</v>
      </c>
      <c r="BM306" s="63">
        <f t="shared" si="395"/>
        <v>2.7750000000000001E-3</v>
      </c>
      <c r="BN306" s="63">
        <f t="shared" si="395"/>
        <v>0</v>
      </c>
      <c r="BO306" s="63">
        <f t="shared" ref="BO306:DZ306" si="396">ROUND((BO75/BO41),6)</f>
        <v>0</v>
      </c>
      <c r="BP306" s="63">
        <f t="shared" si="396"/>
        <v>0</v>
      </c>
      <c r="BQ306" s="63">
        <f t="shared" si="396"/>
        <v>0</v>
      </c>
      <c r="BR306" s="63">
        <f t="shared" si="396"/>
        <v>0</v>
      </c>
      <c r="BS306" s="63">
        <f t="shared" si="396"/>
        <v>0</v>
      </c>
      <c r="BT306" s="63">
        <f t="shared" si="396"/>
        <v>0</v>
      </c>
      <c r="BU306" s="63">
        <f t="shared" si="396"/>
        <v>0</v>
      </c>
      <c r="BV306" s="63">
        <f t="shared" si="396"/>
        <v>1.5399999999999999E-3</v>
      </c>
      <c r="BW306" s="63">
        <f t="shared" si="396"/>
        <v>0</v>
      </c>
      <c r="BX306" s="63">
        <f t="shared" si="396"/>
        <v>0</v>
      </c>
      <c r="BY306" s="63">
        <f t="shared" si="396"/>
        <v>0</v>
      </c>
      <c r="BZ306" s="63">
        <f t="shared" si="396"/>
        <v>0</v>
      </c>
      <c r="CA306" s="63">
        <f t="shared" si="396"/>
        <v>0</v>
      </c>
      <c r="CB306" s="63">
        <f t="shared" si="396"/>
        <v>0</v>
      </c>
      <c r="CC306" s="63">
        <f t="shared" si="396"/>
        <v>0</v>
      </c>
      <c r="CD306" s="63">
        <f t="shared" si="396"/>
        <v>3.5049999999999999E-3</v>
      </c>
      <c r="CE306" s="63">
        <f t="shared" si="396"/>
        <v>0</v>
      </c>
      <c r="CF306" s="63">
        <f t="shared" si="396"/>
        <v>8.5190000000000005E-3</v>
      </c>
      <c r="CG306" s="63">
        <f t="shared" si="396"/>
        <v>0</v>
      </c>
      <c r="CH306" s="63">
        <f t="shared" si="396"/>
        <v>0</v>
      </c>
      <c r="CI306" s="63">
        <f t="shared" si="396"/>
        <v>0</v>
      </c>
      <c r="CJ306" s="63">
        <f t="shared" si="396"/>
        <v>0</v>
      </c>
      <c r="CK306" s="63">
        <f t="shared" si="396"/>
        <v>2.042E-3</v>
      </c>
      <c r="CL306" s="63">
        <f t="shared" si="396"/>
        <v>1.4899999999999999E-4</v>
      </c>
      <c r="CM306" s="63">
        <f t="shared" si="396"/>
        <v>0</v>
      </c>
      <c r="CN306" s="63">
        <f t="shared" si="396"/>
        <v>0</v>
      </c>
      <c r="CO306" s="63">
        <f t="shared" si="396"/>
        <v>0</v>
      </c>
      <c r="CP306" s="63">
        <f t="shared" si="396"/>
        <v>0</v>
      </c>
      <c r="CQ306" s="63">
        <f t="shared" si="396"/>
        <v>0</v>
      </c>
      <c r="CR306" s="63">
        <f t="shared" si="396"/>
        <v>4.8099999999999998E-4</v>
      </c>
      <c r="CS306" s="63">
        <f t="shared" si="396"/>
        <v>0</v>
      </c>
      <c r="CT306" s="63">
        <f t="shared" si="396"/>
        <v>9.8900000000000008E-4</v>
      </c>
      <c r="CU306" s="63">
        <f t="shared" si="396"/>
        <v>0</v>
      </c>
      <c r="CV306" s="63">
        <f t="shared" si="396"/>
        <v>2.0400000000000001E-3</v>
      </c>
      <c r="CW306" s="63">
        <f t="shared" si="396"/>
        <v>0</v>
      </c>
      <c r="CX306" s="63">
        <f t="shared" si="396"/>
        <v>0</v>
      </c>
      <c r="CY306" s="63">
        <f t="shared" si="396"/>
        <v>0</v>
      </c>
      <c r="CZ306" s="63">
        <f t="shared" si="396"/>
        <v>0</v>
      </c>
      <c r="DA306" s="63">
        <f t="shared" si="396"/>
        <v>1.823E-3</v>
      </c>
      <c r="DB306" s="63">
        <f t="shared" si="396"/>
        <v>0</v>
      </c>
      <c r="DC306" s="63">
        <f t="shared" si="396"/>
        <v>6.0300000000000002E-4</v>
      </c>
      <c r="DD306" s="63">
        <f t="shared" si="396"/>
        <v>1.2E-5</v>
      </c>
      <c r="DE306" s="63">
        <f t="shared" si="396"/>
        <v>0</v>
      </c>
      <c r="DF306" s="63">
        <f t="shared" si="396"/>
        <v>0</v>
      </c>
      <c r="DG306" s="63">
        <f t="shared" si="396"/>
        <v>0</v>
      </c>
      <c r="DH306" s="63">
        <f t="shared" si="396"/>
        <v>5.9599999999999996E-4</v>
      </c>
      <c r="DI306" s="63">
        <f t="shared" si="396"/>
        <v>0</v>
      </c>
      <c r="DJ306" s="63">
        <f t="shared" si="396"/>
        <v>0</v>
      </c>
      <c r="DK306" s="63">
        <f t="shared" si="396"/>
        <v>0</v>
      </c>
      <c r="DL306" s="63">
        <f t="shared" si="396"/>
        <v>0</v>
      </c>
      <c r="DM306" s="63">
        <f t="shared" si="396"/>
        <v>0</v>
      </c>
      <c r="DN306" s="63">
        <f t="shared" si="396"/>
        <v>0</v>
      </c>
      <c r="DO306" s="63">
        <f t="shared" si="396"/>
        <v>0</v>
      </c>
      <c r="DP306" s="63">
        <f t="shared" si="396"/>
        <v>5.7600000000000001E-4</v>
      </c>
      <c r="DQ306" s="63">
        <f t="shared" si="396"/>
        <v>0</v>
      </c>
      <c r="DR306" s="63">
        <f t="shared" si="396"/>
        <v>0</v>
      </c>
      <c r="DS306" s="63">
        <f t="shared" si="396"/>
        <v>0</v>
      </c>
      <c r="DT306" s="63">
        <f t="shared" si="396"/>
        <v>0</v>
      </c>
      <c r="DU306" s="63">
        <f t="shared" si="396"/>
        <v>0</v>
      </c>
      <c r="DV306" s="63">
        <f t="shared" si="396"/>
        <v>0</v>
      </c>
      <c r="DW306" s="63">
        <f t="shared" si="396"/>
        <v>0</v>
      </c>
      <c r="DX306" s="63">
        <f t="shared" si="396"/>
        <v>0</v>
      </c>
      <c r="DY306" s="63">
        <f t="shared" si="396"/>
        <v>0</v>
      </c>
      <c r="DZ306" s="63">
        <f t="shared" si="396"/>
        <v>0</v>
      </c>
      <c r="EA306" s="63">
        <f t="shared" ref="EA306:FX306" si="397">ROUND((EA75/EA41),6)</f>
        <v>1.9300000000000001E-3</v>
      </c>
      <c r="EB306" s="63">
        <f t="shared" si="397"/>
        <v>0</v>
      </c>
      <c r="EC306" s="63">
        <f t="shared" si="397"/>
        <v>0</v>
      </c>
      <c r="ED306" s="63">
        <f t="shared" si="397"/>
        <v>2.9500000000000001E-4</v>
      </c>
      <c r="EE306" s="63">
        <f t="shared" si="397"/>
        <v>0</v>
      </c>
      <c r="EF306" s="63">
        <f t="shared" si="397"/>
        <v>0</v>
      </c>
      <c r="EG306" s="63">
        <f t="shared" si="397"/>
        <v>0</v>
      </c>
      <c r="EH306" s="63">
        <f t="shared" si="397"/>
        <v>0</v>
      </c>
      <c r="EI306" s="63">
        <f t="shared" si="397"/>
        <v>0</v>
      </c>
      <c r="EJ306" s="63">
        <f t="shared" si="397"/>
        <v>0</v>
      </c>
      <c r="EK306" s="63">
        <f t="shared" si="397"/>
        <v>0</v>
      </c>
      <c r="EL306" s="63">
        <f t="shared" si="397"/>
        <v>1.523E-3</v>
      </c>
      <c r="EM306" s="63">
        <f t="shared" si="397"/>
        <v>0</v>
      </c>
      <c r="EN306" s="63">
        <f t="shared" si="397"/>
        <v>0</v>
      </c>
      <c r="EO306" s="63">
        <f t="shared" si="397"/>
        <v>0</v>
      </c>
      <c r="EP306" s="63">
        <f t="shared" si="397"/>
        <v>0</v>
      </c>
      <c r="EQ306" s="63">
        <f t="shared" si="397"/>
        <v>1.397E-3</v>
      </c>
      <c r="ER306" s="63">
        <f t="shared" si="397"/>
        <v>0</v>
      </c>
      <c r="ES306" s="63">
        <f t="shared" si="397"/>
        <v>0</v>
      </c>
      <c r="ET306" s="63">
        <f t="shared" si="397"/>
        <v>0</v>
      </c>
      <c r="EU306" s="63">
        <f t="shared" si="397"/>
        <v>0</v>
      </c>
      <c r="EV306" s="63">
        <f t="shared" si="397"/>
        <v>4.4700000000000002E-4</v>
      </c>
      <c r="EW306" s="63">
        <f t="shared" si="397"/>
        <v>0</v>
      </c>
      <c r="EX306" s="63">
        <f t="shared" si="397"/>
        <v>0</v>
      </c>
      <c r="EY306" s="63">
        <f t="shared" si="397"/>
        <v>0</v>
      </c>
      <c r="EZ306" s="63">
        <f t="shared" si="397"/>
        <v>3.1089999999999998E-3</v>
      </c>
      <c r="FA306" s="63">
        <f t="shared" si="397"/>
        <v>9.6000000000000002E-4</v>
      </c>
      <c r="FB306" s="63">
        <f t="shared" si="397"/>
        <v>0</v>
      </c>
      <c r="FC306" s="63">
        <f t="shared" si="397"/>
        <v>0</v>
      </c>
      <c r="FD306" s="63">
        <f t="shared" si="397"/>
        <v>0</v>
      </c>
      <c r="FE306" s="63">
        <f t="shared" si="397"/>
        <v>2.22E-4</v>
      </c>
      <c r="FF306" s="63">
        <f t="shared" si="397"/>
        <v>0</v>
      </c>
      <c r="FG306" s="63">
        <f t="shared" si="397"/>
        <v>0</v>
      </c>
      <c r="FH306" s="63">
        <f t="shared" si="397"/>
        <v>2.8930000000000002E-3</v>
      </c>
      <c r="FI306" s="63">
        <f t="shared" si="397"/>
        <v>0</v>
      </c>
      <c r="FJ306" s="63">
        <f t="shared" si="397"/>
        <v>0</v>
      </c>
      <c r="FK306" s="63">
        <f t="shared" si="397"/>
        <v>6.8999999999999997E-5</v>
      </c>
      <c r="FL306" s="63">
        <f t="shared" si="397"/>
        <v>0</v>
      </c>
      <c r="FM306" s="63">
        <f t="shared" si="397"/>
        <v>0</v>
      </c>
      <c r="FN306" s="63">
        <f t="shared" si="397"/>
        <v>0</v>
      </c>
      <c r="FO306" s="63">
        <f t="shared" si="397"/>
        <v>0</v>
      </c>
      <c r="FP306" s="63">
        <f t="shared" si="397"/>
        <v>0</v>
      </c>
      <c r="FQ306" s="63">
        <f t="shared" si="397"/>
        <v>0</v>
      </c>
      <c r="FR306" s="63">
        <f t="shared" si="397"/>
        <v>0</v>
      </c>
      <c r="FS306" s="63">
        <f t="shared" si="397"/>
        <v>0</v>
      </c>
      <c r="FT306" s="42">
        <f t="shared" si="397"/>
        <v>0</v>
      </c>
      <c r="FU306" s="63">
        <f t="shared" si="397"/>
        <v>0</v>
      </c>
      <c r="FV306" s="63">
        <f t="shared" si="397"/>
        <v>0</v>
      </c>
      <c r="FW306" s="63">
        <f t="shared" si="397"/>
        <v>0</v>
      </c>
      <c r="FX306" s="63">
        <f t="shared" si="397"/>
        <v>0</v>
      </c>
      <c r="FY306" s="63"/>
      <c r="FZ306" s="45"/>
      <c r="GA306" s="45"/>
      <c r="GB306" s="45"/>
      <c r="GC306" s="45"/>
      <c r="GD306" s="45"/>
      <c r="GE306" s="5"/>
      <c r="GF306" s="5"/>
      <c r="GG306" s="137"/>
      <c r="GH306" s="5"/>
      <c r="GI306" s="5"/>
      <c r="GJ306" s="5"/>
      <c r="GK306" s="5"/>
      <c r="GL306" s="5"/>
      <c r="GM306" s="5"/>
    </row>
    <row r="307" spans="1:195" x14ac:dyDescent="0.2">
      <c r="A307" s="8"/>
      <c r="B307" s="2" t="s">
        <v>673</v>
      </c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42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  <c r="FH307" s="63"/>
      <c r="FI307" s="63"/>
      <c r="FJ307" s="63"/>
      <c r="FK307" s="63"/>
      <c r="FL307" s="63"/>
      <c r="FM307" s="63"/>
      <c r="FN307" s="63"/>
      <c r="FO307" s="63"/>
      <c r="FP307" s="63"/>
      <c r="FQ307" s="63"/>
      <c r="FR307" s="63"/>
      <c r="FS307" s="63"/>
      <c r="FT307" s="42"/>
      <c r="FU307" s="63"/>
      <c r="FV307" s="63"/>
      <c r="FW307" s="63"/>
      <c r="FX307" s="63"/>
      <c r="FY307" s="63"/>
      <c r="FZ307" s="45"/>
      <c r="GA307" s="45"/>
      <c r="GB307" s="45"/>
      <c r="GC307" s="45"/>
      <c r="GD307" s="45"/>
      <c r="GE307" s="5"/>
      <c r="GF307" s="5"/>
      <c r="GG307" s="137"/>
      <c r="GH307" s="5"/>
      <c r="GI307" s="5"/>
      <c r="GJ307" s="5"/>
      <c r="GK307" s="5"/>
      <c r="GL307" s="5"/>
      <c r="GM307" s="5"/>
    </row>
    <row r="308" spans="1:195" x14ac:dyDescent="0.2">
      <c r="A308" s="3" t="s">
        <v>674</v>
      </c>
      <c r="B308" s="2" t="s">
        <v>675</v>
      </c>
      <c r="C308" s="63">
        <f t="shared" ref="C308:BN308" si="398">ROUND((C76/C41),6)</f>
        <v>0</v>
      </c>
      <c r="D308" s="63">
        <f t="shared" si="398"/>
        <v>0</v>
      </c>
      <c r="E308" s="63">
        <f t="shared" si="398"/>
        <v>0</v>
      </c>
      <c r="F308" s="63">
        <f t="shared" si="398"/>
        <v>0</v>
      </c>
      <c r="G308" s="63">
        <f t="shared" si="398"/>
        <v>0</v>
      </c>
      <c r="H308" s="63">
        <f t="shared" si="398"/>
        <v>0</v>
      </c>
      <c r="I308" s="63">
        <f t="shared" si="398"/>
        <v>0</v>
      </c>
      <c r="J308" s="63">
        <f t="shared" si="398"/>
        <v>0</v>
      </c>
      <c r="K308" s="63">
        <f t="shared" si="398"/>
        <v>0</v>
      </c>
      <c r="L308" s="63">
        <f t="shared" si="398"/>
        <v>0</v>
      </c>
      <c r="M308" s="63">
        <f t="shared" si="398"/>
        <v>0</v>
      </c>
      <c r="N308" s="63">
        <f t="shared" si="398"/>
        <v>8.7999999999999998E-5</v>
      </c>
      <c r="O308" s="63">
        <f t="shared" si="398"/>
        <v>0</v>
      </c>
      <c r="P308" s="63">
        <f t="shared" si="398"/>
        <v>0</v>
      </c>
      <c r="Q308" s="63">
        <f t="shared" si="398"/>
        <v>0</v>
      </c>
      <c r="R308" s="63">
        <f t="shared" si="398"/>
        <v>0</v>
      </c>
      <c r="S308" s="63">
        <f t="shared" si="398"/>
        <v>0</v>
      </c>
      <c r="T308" s="63">
        <f t="shared" si="398"/>
        <v>0</v>
      </c>
      <c r="U308" s="63">
        <f t="shared" si="398"/>
        <v>0</v>
      </c>
      <c r="V308" s="63">
        <f t="shared" si="398"/>
        <v>0</v>
      </c>
      <c r="W308" s="42">
        <f t="shared" si="398"/>
        <v>0</v>
      </c>
      <c r="X308" s="63">
        <f t="shared" si="398"/>
        <v>0</v>
      </c>
      <c r="Y308" s="63">
        <f t="shared" si="398"/>
        <v>0</v>
      </c>
      <c r="Z308" s="63">
        <f t="shared" si="398"/>
        <v>0</v>
      </c>
      <c r="AA308" s="63">
        <f t="shared" si="398"/>
        <v>0</v>
      </c>
      <c r="AB308" s="63">
        <f t="shared" si="398"/>
        <v>0</v>
      </c>
      <c r="AC308" s="63">
        <f t="shared" si="398"/>
        <v>0</v>
      </c>
      <c r="AD308" s="63">
        <f t="shared" si="398"/>
        <v>0</v>
      </c>
      <c r="AE308" s="63">
        <f t="shared" si="398"/>
        <v>0</v>
      </c>
      <c r="AF308" s="63">
        <f t="shared" si="398"/>
        <v>0</v>
      </c>
      <c r="AG308" s="63">
        <f t="shared" si="398"/>
        <v>0</v>
      </c>
      <c r="AH308" s="63">
        <f t="shared" si="398"/>
        <v>0</v>
      </c>
      <c r="AI308" s="63">
        <f t="shared" si="398"/>
        <v>0</v>
      </c>
      <c r="AJ308" s="63">
        <f t="shared" si="398"/>
        <v>0</v>
      </c>
      <c r="AK308" s="63">
        <f t="shared" si="398"/>
        <v>0</v>
      </c>
      <c r="AL308" s="63">
        <f t="shared" si="398"/>
        <v>0</v>
      </c>
      <c r="AM308" s="63">
        <f t="shared" si="398"/>
        <v>0</v>
      </c>
      <c r="AN308" s="63">
        <f t="shared" si="398"/>
        <v>0</v>
      </c>
      <c r="AO308" s="63">
        <f t="shared" si="398"/>
        <v>0</v>
      </c>
      <c r="AP308" s="63">
        <f t="shared" si="398"/>
        <v>0</v>
      </c>
      <c r="AQ308" s="63">
        <f t="shared" si="398"/>
        <v>0</v>
      </c>
      <c r="AR308" s="63">
        <f t="shared" si="398"/>
        <v>0</v>
      </c>
      <c r="AS308" s="63">
        <f t="shared" si="398"/>
        <v>0</v>
      </c>
      <c r="AT308" s="63">
        <f t="shared" si="398"/>
        <v>0</v>
      </c>
      <c r="AU308" s="63">
        <f t="shared" si="398"/>
        <v>0</v>
      </c>
      <c r="AV308" s="63">
        <f t="shared" si="398"/>
        <v>0</v>
      </c>
      <c r="AW308" s="63">
        <f t="shared" si="398"/>
        <v>0</v>
      </c>
      <c r="AX308" s="63">
        <f t="shared" si="398"/>
        <v>0</v>
      </c>
      <c r="AY308" s="63">
        <f t="shared" si="398"/>
        <v>0</v>
      </c>
      <c r="AZ308" s="63">
        <f t="shared" si="398"/>
        <v>0</v>
      </c>
      <c r="BA308" s="63">
        <f t="shared" si="398"/>
        <v>0</v>
      </c>
      <c r="BB308" s="63">
        <f t="shared" si="398"/>
        <v>0</v>
      </c>
      <c r="BC308" s="63">
        <f t="shared" si="398"/>
        <v>0</v>
      </c>
      <c r="BD308" s="63">
        <f t="shared" si="398"/>
        <v>0</v>
      </c>
      <c r="BE308" s="63">
        <f t="shared" si="398"/>
        <v>0</v>
      </c>
      <c r="BF308" s="63">
        <f t="shared" si="398"/>
        <v>0</v>
      </c>
      <c r="BG308" s="63">
        <f t="shared" si="398"/>
        <v>0</v>
      </c>
      <c r="BH308" s="63">
        <f t="shared" si="398"/>
        <v>0</v>
      </c>
      <c r="BI308" s="63">
        <f t="shared" si="398"/>
        <v>0</v>
      </c>
      <c r="BJ308" s="63">
        <f t="shared" si="398"/>
        <v>0</v>
      </c>
      <c r="BK308" s="63">
        <f t="shared" si="398"/>
        <v>0</v>
      </c>
      <c r="BL308" s="63">
        <f t="shared" si="398"/>
        <v>0</v>
      </c>
      <c r="BM308" s="63">
        <f t="shared" si="398"/>
        <v>0</v>
      </c>
      <c r="BN308" s="63">
        <f t="shared" si="398"/>
        <v>0</v>
      </c>
      <c r="BO308" s="63">
        <f t="shared" ref="BO308:DZ308" si="399">ROUND((BO76/BO41),6)</f>
        <v>0</v>
      </c>
      <c r="BP308" s="63">
        <f t="shared" si="399"/>
        <v>0</v>
      </c>
      <c r="BQ308" s="63">
        <f t="shared" si="399"/>
        <v>0</v>
      </c>
      <c r="BR308" s="63">
        <f t="shared" si="399"/>
        <v>0</v>
      </c>
      <c r="BS308" s="63">
        <f t="shared" si="399"/>
        <v>0</v>
      </c>
      <c r="BT308" s="63">
        <f t="shared" si="399"/>
        <v>0</v>
      </c>
      <c r="BU308" s="63">
        <f t="shared" si="399"/>
        <v>0</v>
      </c>
      <c r="BV308" s="63">
        <f t="shared" si="399"/>
        <v>0</v>
      </c>
      <c r="BW308" s="63">
        <f t="shared" si="399"/>
        <v>0</v>
      </c>
      <c r="BX308" s="63">
        <f t="shared" si="399"/>
        <v>0</v>
      </c>
      <c r="BY308" s="63">
        <f t="shared" si="399"/>
        <v>0</v>
      </c>
      <c r="BZ308" s="63">
        <f t="shared" si="399"/>
        <v>0</v>
      </c>
      <c r="CA308" s="63">
        <f t="shared" si="399"/>
        <v>0</v>
      </c>
      <c r="CB308" s="63">
        <f t="shared" si="399"/>
        <v>0</v>
      </c>
      <c r="CC308" s="63">
        <f t="shared" si="399"/>
        <v>0</v>
      </c>
      <c r="CD308" s="63">
        <f t="shared" si="399"/>
        <v>0</v>
      </c>
      <c r="CE308" s="63">
        <f t="shared" si="399"/>
        <v>0</v>
      </c>
      <c r="CF308" s="63">
        <f t="shared" si="399"/>
        <v>0</v>
      </c>
      <c r="CG308" s="63">
        <f t="shared" si="399"/>
        <v>0</v>
      </c>
      <c r="CH308" s="63">
        <f t="shared" si="399"/>
        <v>0</v>
      </c>
      <c r="CI308" s="63">
        <f t="shared" si="399"/>
        <v>0</v>
      </c>
      <c r="CJ308" s="63">
        <f t="shared" si="399"/>
        <v>0</v>
      </c>
      <c r="CK308" s="63">
        <f t="shared" si="399"/>
        <v>0</v>
      </c>
      <c r="CL308" s="63">
        <f t="shared" si="399"/>
        <v>0</v>
      </c>
      <c r="CM308" s="63">
        <f t="shared" si="399"/>
        <v>0</v>
      </c>
      <c r="CN308" s="63">
        <f t="shared" si="399"/>
        <v>0</v>
      </c>
      <c r="CO308" s="63">
        <f t="shared" si="399"/>
        <v>0</v>
      </c>
      <c r="CP308" s="63">
        <f t="shared" si="399"/>
        <v>0</v>
      </c>
      <c r="CQ308" s="63">
        <f t="shared" si="399"/>
        <v>0</v>
      </c>
      <c r="CR308" s="63">
        <f t="shared" si="399"/>
        <v>0</v>
      </c>
      <c r="CS308" s="63">
        <f t="shared" si="399"/>
        <v>0</v>
      </c>
      <c r="CT308" s="63">
        <f t="shared" si="399"/>
        <v>0</v>
      </c>
      <c r="CU308" s="63">
        <f t="shared" si="399"/>
        <v>0</v>
      </c>
      <c r="CV308" s="63">
        <f t="shared" si="399"/>
        <v>0</v>
      </c>
      <c r="CW308" s="63">
        <f t="shared" si="399"/>
        <v>0</v>
      </c>
      <c r="CX308" s="63">
        <f t="shared" si="399"/>
        <v>0</v>
      </c>
      <c r="CY308" s="63">
        <f t="shared" si="399"/>
        <v>0</v>
      </c>
      <c r="CZ308" s="63">
        <f t="shared" si="399"/>
        <v>0</v>
      </c>
      <c r="DA308" s="63">
        <f t="shared" si="399"/>
        <v>0</v>
      </c>
      <c r="DB308" s="63">
        <f t="shared" si="399"/>
        <v>0</v>
      </c>
      <c r="DC308" s="63">
        <f t="shared" si="399"/>
        <v>0</v>
      </c>
      <c r="DD308" s="63">
        <f t="shared" si="399"/>
        <v>0</v>
      </c>
      <c r="DE308" s="63">
        <f t="shared" si="399"/>
        <v>0</v>
      </c>
      <c r="DF308" s="63">
        <f t="shared" si="399"/>
        <v>0</v>
      </c>
      <c r="DG308" s="63">
        <f t="shared" si="399"/>
        <v>0</v>
      </c>
      <c r="DH308" s="63">
        <f t="shared" si="399"/>
        <v>0</v>
      </c>
      <c r="DI308" s="63">
        <f t="shared" si="399"/>
        <v>0</v>
      </c>
      <c r="DJ308" s="63">
        <f t="shared" si="399"/>
        <v>0</v>
      </c>
      <c r="DK308" s="63">
        <f t="shared" si="399"/>
        <v>0</v>
      </c>
      <c r="DL308" s="63">
        <f t="shared" si="399"/>
        <v>0</v>
      </c>
      <c r="DM308" s="63">
        <f t="shared" si="399"/>
        <v>0</v>
      </c>
      <c r="DN308" s="63">
        <f t="shared" si="399"/>
        <v>0</v>
      </c>
      <c r="DO308" s="63">
        <f t="shared" si="399"/>
        <v>0</v>
      </c>
      <c r="DP308" s="63">
        <f t="shared" si="399"/>
        <v>0</v>
      </c>
      <c r="DQ308" s="63">
        <f t="shared" si="399"/>
        <v>0</v>
      </c>
      <c r="DR308" s="63">
        <f t="shared" si="399"/>
        <v>0</v>
      </c>
      <c r="DS308" s="63">
        <f t="shared" si="399"/>
        <v>0</v>
      </c>
      <c r="DT308" s="63">
        <f t="shared" si="399"/>
        <v>0</v>
      </c>
      <c r="DU308" s="63">
        <f t="shared" si="399"/>
        <v>0</v>
      </c>
      <c r="DV308" s="63">
        <f t="shared" si="399"/>
        <v>0</v>
      </c>
      <c r="DW308" s="63">
        <f t="shared" si="399"/>
        <v>0</v>
      </c>
      <c r="DX308" s="63">
        <f t="shared" si="399"/>
        <v>0</v>
      </c>
      <c r="DY308" s="63">
        <f t="shared" si="399"/>
        <v>0</v>
      </c>
      <c r="DZ308" s="63">
        <f t="shared" si="399"/>
        <v>0</v>
      </c>
      <c r="EA308" s="63">
        <f t="shared" ref="EA308:FX308" si="400">ROUND((EA76/EA41),6)</f>
        <v>0</v>
      </c>
      <c r="EB308" s="63">
        <f t="shared" si="400"/>
        <v>0</v>
      </c>
      <c r="EC308" s="63">
        <f t="shared" si="400"/>
        <v>0</v>
      </c>
      <c r="ED308" s="63">
        <f t="shared" si="400"/>
        <v>0</v>
      </c>
      <c r="EE308" s="63">
        <f t="shared" si="400"/>
        <v>0</v>
      </c>
      <c r="EF308" s="63">
        <f t="shared" si="400"/>
        <v>0</v>
      </c>
      <c r="EG308" s="63">
        <f t="shared" si="400"/>
        <v>0</v>
      </c>
      <c r="EH308" s="63">
        <f t="shared" si="400"/>
        <v>0</v>
      </c>
      <c r="EI308" s="63">
        <f t="shared" si="400"/>
        <v>0</v>
      </c>
      <c r="EJ308" s="63">
        <f t="shared" si="400"/>
        <v>0</v>
      </c>
      <c r="EK308" s="63">
        <f t="shared" si="400"/>
        <v>0</v>
      </c>
      <c r="EL308" s="63">
        <f t="shared" si="400"/>
        <v>0</v>
      </c>
      <c r="EM308" s="63">
        <f t="shared" si="400"/>
        <v>0</v>
      </c>
      <c r="EN308" s="63">
        <f t="shared" si="400"/>
        <v>0</v>
      </c>
      <c r="EO308" s="63">
        <f t="shared" si="400"/>
        <v>0</v>
      </c>
      <c r="EP308" s="63">
        <f t="shared" si="400"/>
        <v>0</v>
      </c>
      <c r="EQ308" s="63">
        <f t="shared" si="400"/>
        <v>0</v>
      </c>
      <c r="ER308" s="63">
        <f t="shared" si="400"/>
        <v>0</v>
      </c>
      <c r="ES308" s="63">
        <f t="shared" si="400"/>
        <v>0</v>
      </c>
      <c r="ET308" s="63">
        <f t="shared" si="400"/>
        <v>0</v>
      </c>
      <c r="EU308" s="63">
        <f t="shared" si="400"/>
        <v>0</v>
      </c>
      <c r="EV308" s="63">
        <f t="shared" si="400"/>
        <v>0</v>
      </c>
      <c r="EW308" s="63">
        <f t="shared" si="400"/>
        <v>0</v>
      </c>
      <c r="EX308" s="63">
        <f t="shared" si="400"/>
        <v>0</v>
      </c>
      <c r="EY308" s="63">
        <f t="shared" si="400"/>
        <v>0</v>
      </c>
      <c r="EZ308" s="63">
        <f t="shared" si="400"/>
        <v>0</v>
      </c>
      <c r="FA308" s="63">
        <f t="shared" si="400"/>
        <v>0</v>
      </c>
      <c r="FB308" s="63">
        <f t="shared" si="400"/>
        <v>0</v>
      </c>
      <c r="FC308" s="63">
        <f t="shared" si="400"/>
        <v>0</v>
      </c>
      <c r="FD308" s="63">
        <f t="shared" si="400"/>
        <v>0</v>
      </c>
      <c r="FE308" s="63">
        <f t="shared" si="400"/>
        <v>0</v>
      </c>
      <c r="FF308" s="63">
        <f t="shared" si="400"/>
        <v>0</v>
      </c>
      <c r="FG308" s="63">
        <f t="shared" si="400"/>
        <v>0</v>
      </c>
      <c r="FH308" s="63">
        <f t="shared" si="400"/>
        <v>0</v>
      </c>
      <c r="FI308" s="63">
        <f t="shared" si="400"/>
        <v>0</v>
      </c>
      <c r="FJ308" s="63">
        <f t="shared" si="400"/>
        <v>0</v>
      </c>
      <c r="FK308" s="63">
        <f t="shared" si="400"/>
        <v>0</v>
      </c>
      <c r="FL308" s="63">
        <f t="shared" si="400"/>
        <v>0</v>
      </c>
      <c r="FM308" s="63">
        <f t="shared" si="400"/>
        <v>0</v>
      </c>
      <c r="FN308" s="63">
        <f t="shared" si="400"/>
        <v>0</v>
      </c>
      <c r="FO308" s="63">
        <f t="shared" si="400"/>
        <v>0</v>
      </c>
      <c r="FP308" s="63">
        <f t="shared" si="400"/>
        <v>0</v>
      </c>
      <c r="FQ308" s="63">
        <f t="shared" si="400"/>
        <v>0</v>
      </c>
      <c r="FR308" s="63">
        <f t="shared" si="400"/>
        <v>0</v>
      </c>
      <c r="FS308" s="63">
        <f t="shared" si="400"/>
        <v>0</v>
      </c>
      <c r="FT308" s="42">
        <f t="shared" si="400"/>
        <v>0</v>
      </c>
      <c r="FU308" s="63">
        <f t="shared" si="400"/>
        <v>0</v>
      </c>
      <c r="FV308" s="63">
        <f t="shared" si="400"/>
        <v>0</v>
      </c>
      <c r="FW308" s="63">
        <f t="shared" si="400"/>
        <v>0</v>
      </c>
      <c r="FX308" s="63">
        <f t="shared" si="400"/>
        <v>0</v>
      </c>
      <c r="FY308" s="63"/>
      <c r="FZ308" s="45"/>
      <c r="GA308" s="45"/>
      <c r="GB308" s="45"/>
      <c r="GC308" s="45"/>
      <c r="GD308" s="45"/>
      <c r="GE308" s="5"/>
      <c r="GF308" s="5"/>
      <c r="GG308" s="137"/>
      <c r="GH308" s="5"/>
      <c r="GI308" s="5"/>
      <c r="GJ308" s="5"/>
      <c r="GK308" s="5"/>
      <c r="GL308" s="5"/>
      <c r="GM308" s="5"/>
    </row>
    <row r="309" spans="1:195" x14ac:dyDescent="0.2">
      <c r="A309" s="8"/>
      <c r="B309" s="2" t="s">
        <v>676</v>
      </c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42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  <c r="EK309" s="63"/>
      <c r="EL309" s="63"/>
      <c r="EM309" s="63"/>
      <c r="EN309" s="63"/>
      <c r="EO309" s="63"/>
      <c r="EP309" s="63"/>
      <c r="EQ309" s="63"/>
      <c r="ER309" s="63"/>
      <c r="ES309" s="63"/>
      <c r="ET309" s="63"/>
      <c r="EU309" s="63"/>
      <c r="EV309" s="63"/>
      <c r="EW309" s="63"/>
      <c r="EX309" s="63"/>
      <c r="EY309" s="63"/>
      <c r="EZ309" s="63"/>
      <c r="FA309" s="63"/>
      <c r="FB309" s="63"/>
      <c r="FC309" s="63"/>
      <c r="FD309" s="63"/>
      <c r="FE309" s="63"/>
      <c r="FF309" s="63"/>
      <c r="FG309" s="63"/>
      <c r="FH309" s="63"/>
      <c r="FI309" s="63"/>
      <c r="FJ309" s="63"/>
      <c r="FK309" s="63"/>
      <c r="FL309" s="63"/>
      <c r="FM309" s="63"/>
      <c r="FN309" s="63"/>
      <c r="FO309" s="63"/>
      <c r="FP309" s="63"/>
      <c r="FQ309" s="63"/>
      <c r="FR309" s="63"/>
      <c r="FS309" s="63"/>
      <c r="FT309" s="42"/>
      <c r="FU309" s="63"/>
      <c r="FV309" s="63"/>
      <c r="FW309" s="63"/>
      <c r="FX309" s="63"/>
      <c r="FY309" s="63"/>
      <c r="FZ309" s="45"/>
      <c r="GA309" s="45"/>
      <c r="GB309" s="45"/>
      <c r="GC309" s="45"/>
      <c r="GD309" s="45"/>
      <c r="GE309" s="5"/>
      <c r="GF309" s="5"/>
      <c r="GG309" s="137"/>
      <c r="GH309" s="5"/>
      <c r="GI309" s="5"/>
      <c r="GJ309" s="5"/>
      <c r="GK309" s="5"/>
      <c r="GL309" s="5"/>
      <c r="GM309" s="5"/>
    </row>
    <row r="310" spans="1:195" x14ac:dyDescent="0.2">
      <c r="A310" s="3" t="s">
        <v>677</v>
      </c>
      <c r="B310" s="2" t="s">
        <v>678</v>
      </c>
      <c r="C310" s="63">
        <f t="shared" ref="C310:BN310" si="401">ROUND((C77/C41),6)</f>
        <v>1.0179000000000001E-2</v>
      </c>
      <c r="D310" s="63">
        <f t="shared" si="401"/>
        <v>1.9861E-2</v>
      </c>
      <c r="E310" s="63">
        <f t="shared" si="401"/>
        <v>7.9570000000000005E-3</v>
      </c>
      <c r="F310" s="63">
        <f t="shared" si="401"/>
        <v>9.0700000000000004E-4</v>
      </c>
      <c r="G310" s="63">
        <f t="shared" si="401"/>
        <v>0</v>
      </c>
      <c r="H310" s="63">
        <f t="shared" si="401"/>
        <v>3.3869999999999998E-3</v>
      </c>
      <c r="I310" s="63">
        <f t="shared" si="401"/>
        <v>1.4629E-2</v>
      </c>
      <c r="J310" s="63">
        <f t="shared" si="401"/>
        <v>0</v>
      </c>
      <c r="K310" s="63">
        <f t="shared" si="401"/>
        <v>0</v>
      </c>
      <c r="L310" s="63">
        <f t="shared" si="401"/>
        <v>1.1394E-2</v>
      </c>
      <c r="M310" s="63">
        <f t="shared" si="401"/>
        <v>6.894E-3</v>
      </c>
      <c r="N310" s="63">
        <f t="shared" si="401"/>
        <v>1.7586999999999998E-2</v>
      </c>
      <c r="O310" s="63">
        <f t="shared" si="401"/>
        <v>2.0452999999999999E-2</v>
      </c>
      <c r="P310" s="63">
        <f t="shared" si="401"/>
        <v>0</v>
      </c>
      <c r="Q310" s="63">
        <f t="shared" si="401"/>
        <v>2.0989000000000001E-2</v>
      </c>
      <c r="R310" s="63">
        <f t="shared" si="401"/>
        <v>6.7809999999999997E-3</v>
      </c>
      <c r="S310" s="63">
        <f t="shared" si="401"/>
        <v>0</v>
      </c>
      <c r="T310" s="63">
        <f t="shared" si="401"/>
        <v>0</v>
      </c>
      <c r="U310" s="63">
        <f t="shared" si="401"/>
        <v>8.9169999999999996E-3</v>
      </c>
      <c r="V310" s="63">
        <f t="shared" si="401"/>
        <v>0</v>
      </c>
      <c r="W310" s="63">
        <f t="shared" si="401"/>
        <v>0</v>
      </c>
      <c r="X310" s="63">
        <f t="shared" si="401"/>
        <v>1.2581999999999999E-2</v>
      </c>
      <c r="Y310" s="63">
        <f t="shared" si="401"/>
        <v>0</v>
      </c>
      <c r="Z310" s="63">
        <f t="shared" si="401"/>
        <v>0</v>
      </c>
      <c r="AA310" s="63">
        <f t="shared" si="401"/>
        <v>1.3483999999999999E-2</v>
      </c>
      <c r="AB310" s="63">
        <f t="shared" si="401"/>
        <v>1.2569E-2</v>
      </c>
      <c r="AC310" s="63">
        <f t="shared" si="401"/>
        <v>1.2274E-2</v>
      </c>
      <c r="AD310" s="63">
        <f t="shared" si="401"/>
        <v>1.2751999999999999E-2</v>
      </c>
      <c r="AE310" s="63">
        <f t="shared" si="401"/>
        <v>4.4159999999999998E-3</v>
      </c>
      <c r="AF310" s="63">
        <f t="shared" si="401"/>
        <v>5.6090000000000003E-3</v>
      </c>
      <c r="AG310" s="63">
        <f t="shared" si="401"/>
        <v>3.0790000000000001E-3</v>
      </c>
      <c r="AH310" s="63">
        <f t="shared" si="401"/>
        <v>0</v>
      </c>
      <c r="AI310" s="63">
        <f t="shared" si="401"/>
        <v>0</v>
      </c>
      <c r="AJ310" s="63">
        <f t="shared" si="401"/>
        <v>0</v>
      </c>
      <c r="AK310" s="63">
        <f t="shared" si="401"/>
        <v>0</v>
      </c>
      <c r="AL310" s="63">
        <f t="shared" si="401"/>
        <v>5.2180000000000004E-3</v>
      </c>
      <c r="AM310" s="63">
        <f t="shared" si="401"/>
        <v>0</v>
      </c>
      <c r="AN310" s="63">
        <f t="shared" si="401"/>
        <v>0</v>
      </c>
      <c r="AO310" s="63">
        <f t="shared" si="401"/>
        <v>0</v>
      </c>
      <c r="AP310" s="63">
        <f t="shared" si="401"/>
        <v>1.2430999999999999E-2</v>
      </c>
      <c r="AQ310" s="63">
        <f t="shared" si="401"/>
        <v>0</v>
      </c>
      <c r="AR310" s="63">
        <f t="shared" si="401"/>
        <v>7.1510000000000002E-3</v>
      </c>
      <c r="AS310" s="63">
        <f t="shared" si="401"/>
        <v>2.4620000000000002E-3</v>
      </c>
      <c r="AT310" s="63">
        <f t="shared" si="401"/>
        <v>0</v>
      </c>
      <c r="AU310" s="63">
        <f t="shared" si="401"/>
        <v>0</v>
      </c>
      <c r="AV310" s="63">
        <f t="shared" si="401"/>
        <v>0</v>
      </c>
      <c r="AW310" s="63">
        <f t="shared" si="401"/>
        <v>0</v>
      </c>
      <c r="AX310" s="63">
        <f t="shared" si="401"/>
        <v>0</v>
      </c>
      <c r="AY310" s="63">
        <f t="shared" si="401"/>
        <v>0</v>
      </c>
      <c r="AZ310" s="63">
        <f t="shared" si="401"/>
        <v>1.0491E-2</v>
      </c>
      <c r="BA310" s="63">
        <f t="shared" si="401"/>
        <v>1.2794E-2</v>
      </c>
      <c r="BB310" s="63">
        <f t="shared" si="401"/>
        <v>5.3439999999999998E-3</v>
      </c>
      <c r="BC310" s="63">
        <f t="shared" si="401"/>
        <v>1.3195999999999999E-2</v>
      </c>
      <c r="BD310" s="63">
        <f t="shared" si="401"/>
        <v>1.4217E-2</v>
      </c>
      <c r="BE310" s="63">
        <f t="shared" si="401"/>
        <v>1.7427000000000002E-2</v>
      </c>
      <c r="BF310" s="63">
        <f t="shared" si="401"/>
        <v>2.0441000000000001E-2</v>
      </c>
      <c r="BG310" s="63">
        <f t="shared" si="401"/>
        <v>0</v>
      </c>
      <c r="BH310" s="63">
        <f t="shared" si="401"/>
        <v>0</v>
      </c>
      <c r="BI310" s="63">
        <f t="shared" si="401"/>
        <v>0</v>
      </c>
      <c r="BJ310" s="63">
        <f t="shared" si="401"/>
        <v>9.3970000000000008E-3</v>
      </c>
      <c r="BK310" s="63">
        <f t="shared" si="401"/>
        <v>1.1285E-2</v>
      </c>
      <c r="BL310" s="63">
        <f t="shared" si="401"/>
        <v>0</v>
      </c>
      <c r="BM310" s="63">
        <f t="shared" si="401"/>
        <v>0</v>
      </c>
      <c r="BN310" s="63">
        <f t="shared" si="401"/>
        <v>0</v>
      </c>
      <c r="BO310" s="63">
        <f t="shared" ref="BO310:DZ310" si="402">ROUND((BO77/BO41),6)</f>
        <v>2.2139999999999998E-3</v>
      </c>
      <c r="BP310" s="63">
        <f t="shared" si="402"/>
        <v>0</v>
      </c>
      <c r="BQ310" s="63">
        <f t="shared" si="402"/>
        <v>1.0241E-2</v>
      </c>
      <c r="BR310" s="63">
        <f t="shared" si="402"/>
        <v>3.8670000000000002E-3</v>
      </c>
      <c r="BS310" s="63">
        <f t="shared" si="402"/>
        <v>1.106E-3</v>
      </c>
      <c r="BT310" s="63">
        <f t="shared" si="402"/>
        <v>3.3540000000000002E-3</v>
      </c>
      <c r="BU310" s="63">
        <f t="shared" si="402"/>
        <v>2.7039999999999998E-3</v>
      </c>
      <c r="BV310" s="63">
        <f t="shared" si="402"/>
        <v>2.611E-3</v>
      </c>
      <c r="BW310" s="63">
        <f t="shared" si="402"/>
        <v>2.813E-3</v>
      </c>
      <c r="BX310" s="63">
        <f t="shared" si="402"/>
        <v>0</v>
      </c>
      <c r="BY310" s="63">
        <f t="shared" si="402"/>
        <v>0</v>
      </c>
      <c r="BZ310" s="63">
        <f t="shared" si="402"/>
        <v>0</v>
      </c>
      <c r="CA310" s="63">
        <f t="shared" si="402"/>
        <v>0</v>
      </c>
      <c r="CB310" s="63">
        <f t="shared" si="402"/>
        <v>1.6157000000000001E-2</v>
      </c>
      <c r="CC310" s="63">
        <f t="shared" si="402"/>
        <v>0</v>
      </c>
      <c r="CD310" s="63">
        <f t="shared" si="402"/>
        <v>0</v>
      </c>
      <c r="CE310" s="63">
        <f t="shared" si="402"/>
        <v>0</v>
      </c>
      <c r="CF310" s="63">
        <f t="shared" si="402"/>
        <v>0</v>
      </c>
      <c r="CG310" s="63">
        <f t="shared" si="402"/>
        <v>7.0790000000000002E-3</v>
      </c>
      <c r="CH310" s="63">
        <f t="shared" si="402"/>
        <v>0</v>
      </c>
      <c r="CI310" s="63">
        <f t="shared" si="402"/>
        <v>0</v>
      </c>
      <c r="CJ310" s="63">
        <f t="shared" si="402"/>
        <v>2.8909999999999999E-3</v>
      </c>
      <c r="CK310" s="63">
        <f t="shared" si="402"/>
        <v>4.3620000000000004E-3</v>
      </c>
      <c r="CL310" s="63">
        <f t="shared" si="402"/>
        <v>9.5340000000000008E-3</v>
      </c>
      <c r="CM310" s="63">
        <f t="shared" si="402"/>
        <v>3.0959999999999998E-3</v>
      </c>
      <c r="CN310" s="63">
        <f t="shared" si="402"/>
        <v>1.4430999999999999E-2</v>
      </c>
      <c r="CO310" s="63">
        <f t="shared" si="402"/>
        <v>1.0709E-2</v>
      </c>
      <c r="CP310" s="63">
        <f t="shared" si="402"/>
        <v>5.6649999999999999E-3</v>
      </c>
      <c r="CQ310" s="63">
        <f t="shared" si="402"/>
        <v>0</v>
      </c>
      <c r="CR310" s="63">
        <f t="shared" si="402"/>
        <v>2.1410000000000001E-3</v>
      </c>
      <c r="CS310" s="63">
        <f t="shared" si="402"/>
        <v>0</v>
      </c>
      <c r="CT310" s="63">
        <f t="shared" si="402"/>
        <v>0</v>
      </c>
      <c r="CU310" s="63">
        <f t="shared" si="402"/>
        <v>1.5169999999999999E-2</v>
      </c>
      <c r="CV310" s="63">
        <f t="shared" si="402"/>
        <v>1.2357999999999999E-2</v>
      </c>
      <c r="CW310" s="63">
        <f t="shared" si="402"/>
        <v>0</v>
      </c>
      <c r="CX310" s="63">
        <f t="shared" si="402"/>
        <v>0</v>
      </c>
      <c r="CY310" s="63">
        <f t="shared" si="402"/>
        <v>0</v>
      </c>
      <c r="CZ310" s="63">
        <f t="shared" si="402"/>
        <v>2.8909999999999999E-3</v>
      </c>
      <c r="DA310" s="63">
        <f t="shared" si="402"/>
        <v>0</v>
      </c>
      <c r="DB310" s="63">
        <f t="shared" si="402"/>
        <v>0</v>
      </c>
      <c r="DC310" s="63">
        <f t="shared" si="402"/>
        <v>7.352E-3</v>
      </c>
      <c r="DD310" s="63">
        <f t="shared" si="402"/>
        <v>0</v>
      </c>
      <c r="DE310" s="63">
        <f t="shared" si="402"/>
        <v>2.4099999999999998E-3</v>
      </c>
      <c r="DF310" s="63">
        <f t="shared" si="402"/>
        <v>5.2719999999999998E-3</v>
      </c>
      <c r="DG310" s="63">
        <f t="shared" si="402"/>
        <v>1.781E-3</v>
      </c>
      <c r="DH310" s="63">
        <f t="shared" si="402"/>
        <v>4.0740000000000004E-3</v>
      </c>
      <c r="DI310" s="63">
        <f t="shared" si="402"/>
        <v>0</v>
      </c>
      <c r="DJ310" s="63">
        <f t="shared" si="402"/>
        <v>7.0629999999999998E-3</v>
      </c>
      <c r="DK310" s="63">
        <f t="shared" si="402"/>
        <v>7.0340000000000003E-3</v>
      </c>
      <c r="DL310" s="63">
        <f t="shared" si="402"/>
        <v>0</v>
      </c>
      <c r="DM310" s="63">
        <f t="shared" si="402"/>
        <v>5.8339999999999998E-3</v>
      </c>
      <c r="DN310" s="63">
        <f t="shared" si="402"/>
        <v>2.0929999999999998E-3</v>
      </c>
      <c r="DO310" s="63">
        <f t="shared" si="402"/>
        <v>2.6809999999999998E-3</v>
      </c>
      <c r="DP310" s="63">
        <f t="shared" si="402"/>
        <v>0</v>
      </c>
      <c r="DQ310" s="63">
        <f t="shared" si="402"/>
        <v>0</v>
      </c>
      <c r="DR310" s="63">
        <f t="shared" si="402"/>
        <v>0</v>
      </c>
      <c r="DS310" s="63">
        <f t="shared" si="402"/>
        <v>0</v>
      </c>
      <c r="DT310" s="63">
        <f t="shared" si="402"/>
        <v>0</v>
      </c>
      <c r="DU310" s="63">
        <f t="shared" si="402"/>
        <v>0</v>
      </c>
      <c r="DV310" s="63">
        <f t="shared" si="402"/>
        <v>0</v>
      </c>
      <c r="DW310" s="63">
        <f t="shared" si="402"/>
        <v>1.0189999999999999E-3</v>
      </c>
      <c r="DX310" s="63">
        <f t="shared" si="402"/>
        <v>3.0539999999999999E-3</v>
      </c>
      <c r="DY310" s="63">
        <f t="shared" si="402"/>
        <v>5.3699999999999998E-3</v>
      </c>
      <c r="DZ310" s="63">
        <f t="shared" si="402"/>
        <v>5.0720000000000001E-3</v>
      </c>
      <c r="EA310" s="63">
        <f t="shared" ref="EA310:FX310" si="403">ROUND((EA77/EA41),6)</f>
        <v>7.2499999999999995E-4</v>
      </c>
      <c r="EB310" s="63">
        <f t="shared" si="403"/>
        <v>7.4999999999999997E-3</v>
      </c>
      <c r="EC310" s="63">
        <f t="shared" si="403"/>
        <v>0</v>
      </c>
      <c r="ED310" s="63">
        <f t="shared" si="403"/>
        <v>1.622E-3</v>
      </c>
      <c r="EE310" s="63">
        <f t="shared" si="403"/>
        <v>0</v>
      </c>
      <c r="EF310" s="63">
        <f t="shared" si="403"/>
        <v>0</v>
      </c>
      <c r="EG310" s="63">
        <f t="shared" si="403"/>
        <v>0</v>
      </c>
      <c r="EH310" s="63">
        <f t="shared" si="403"/>
        <v>0</v>
      </c>
      <c r="EI310" s="63">
        <f t="shared" si="403"/>
        <v>0</v>
      </c>
      <c r="EJ310" s="63">
        <f t="shared" si="403"/>
        <v>0</v>
      </c>
      <c r="EK310" s="63">
        <f t="shared" si="403"/>
        <v>5.1199999999999998E-4</v>
      </c>
      <c r="EL310" s="63">
        <f t="shared" si="403"/>
        <v>0</v>
      </c>
      <c r="EM310" s="63">
        <f t="shared" si="403"/>
        <v>9.4400000000000005E-3</v>
      </c>
      <c r="EN310" s="63">
        <f t="shared" si="403"/>
        <v>3.764E-3</v>
      </c>
      <c r="EO310" s="63">
        <f t="shared" si="403"/>
        <v>2.313E-3</v>
      </c>
      <c r="EP310" s="63">
        <f t="shared" si="403"/>
        <v>8.5780000000000006E-3</v>
      </c>
      <c r="EQ310" s="63">
        <f t="shared" si="403"/>
        <v>2.0330000000000001E-3</v>
      </c>
      <c r="ER310" s="63">
        <f t="shared" si="403"/>
        <v>8.7010000000000004E-3</v>
      </c>
      <c r="ES310" s="63">
        <f t="shared" si="403"/>
        <v>0</v>
      </c>
      <c r="ET310" s="63">
        <f t="shared" si="403"/>
        <v>6.2690000000000003E-3</v>
      </c>
      <c r="EU310" s="63">
        <f t="shared" si="403"/>
        <v>0</v>
      </c>
      <c r="EV310" s="63">
        <f t="shared" si="403"/>
        <v>0</v>
      </c>
      <c r="EW310" s="63">
        <f t="shared" si="403"/>
        <v>2.7369999999999998E-3</v>
      </c>
      <c r="EX310" s="63">
        <f t="shared" si="403"/>
        <v>6.6429999999999996E-3</v>
      </c>
      <c r="EY310" s="63">
        <f t="shared" si="403"/>
        <v>0</v>
      </c>
      <c r="EZ310" s="63">
        <f t="shared" si="403"/>
        <v>0</v>
      </c>
      <c r="FA310" s="63">
        <f t="shared" si="403"/>
        <v>3.0509999999999999E-3</v>
      </c>
      <c r="FB310" s="63">
        <f t="shared" si="403"/>
        <v>1.913E-3</v>
      </c>
      <c r="FC310" s="63">
        <f t="shared" si="403"/>
        <v>4.7330000000000002E-3</v>
      </c>
      <c r="FD310" s="63">
        <f t="shared" si="403"/>
        <v>0</v>
      </c>
      <c r="FE310" s="63">
        <f t="shared" si="403"/>
        <v>0</v>
      </c>
      <c r="FF310" s="63">
        <f t="shared" si="403"/>
        <v>0</v>
      </c>
      <c r="FG310" s="63">
        <f t="shared" si="403"/>
        <v>0</v>
      </c>
      <c r="FH310" s="63">
        <f t="shared" si="403"/>
        <v>5.8279999999999998E-3</v>
      </c>
      <c r="FI310" s="63">
        <f t="shared" si="403"/>
        <v>3.5599999999999998E-3</v>
      </c>
      <c r="FJ310" s="63">
        <f t="shared" si="403"/>
        <v>2.911E-3</v>
      </c>
      <c r="FK310" s="63">
        <f t="shared" si="403"/>
        <v>1.7700000000000001E-3</v>
      </c>
      <c r="FL310" s="63">
        <f t="shared" si="403"/>
        <v>5.4010000000000004E-3</v>
      </c>
      <c r="FM310" s="63">
        <f t="shared" si="403"/>
        <v>1.6069999999999999E-3</v>
      </c>
      <c r="FN310" s="63">
        <f t="shared" si="403"/>
        <v>0</v>
      </c>
      <c r="FO310" s="63">
        <f t="shared" si="403"/>
        <v>2.0760000000000002E-3</v>
      </c>
      <c r="FP310" s="63">
        <f t="shared" si="403"/>
        <v>5.1720000000000004E-3</v>
      </c>
      <c r="FQ310" s="63">
        <f t="shared" si="403"/>
        <v>5.535E-3</v>
      </c>
      <c r="FR310" s="63">
        <f t="shared" si="403"/>
        <v>3.5999999999999999E-3</v>
      </c>
      <c r="FS310" s="63">
        <f t="shared" si="403"/>
        <v>7.5799999999999999E-4</v>
      </c>
      <c r="FT310" s="42">
        <f t="shared" si="403"/>
        <v>6.2399999999999999E-4</v>
      </c>
      <c r="FU310" s="63">
        <f t="shared" si="403"/>
        <v>1.112E-2</v>
      </c>
      <c r="FV310" s="63">
        <f t="shared" si="403"/>
        <v>4.4730000000000004E-3</v>
      </c>
      <c r="FW310" s="63">
        <f t="shared" si="403"/>
        <v>0</v>
      </c>
      <c r="FX310" s="63">
        <f t="shared" si="403"/>
        <v>1.34E-3</v>
      </c>
      <c r="FY310" s="63"/>
      <c r="FZ310" s="45"/>
      <c r="GA310" s="45"/>
      <c r="GB310" s="45"/>
      <c r="GC310" s="45"/>
      <c r="GD310" s="45"/>
      <c r="GE310" s="5"/>
      <c r="GF310" s="5"/>
      <c r="GG310" s="137"/>
      <c r="GH310" s="5"/>
      <c r="GI310" s="5"/>
      <c r="GJ310" s="5"/>
      <c r="GK310" s="5"/>
      <c r="GL310" s="5"/>
      <c r="GM310" s="5"/>
    </row>
    <row r="311" spans="1:195" x14ac:dyDescent="0.2">
      <c r="A311" s="8"/>
      <c r="B311" s="2" t="s">
        <v>679</v>
      </c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42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  <c r="EK311" s="63"/>
      <c r="EL311" s="63"/>
      <c r="EM311" s="63"/>
      <c r="EN311" s="63"/>
      <c r="EO311" s="63"/>
      <c r="EP311" s="63"/>
      <c r="EQ311" s="63"/>
      <c r="ER311" s="63"/>
      <c r="ES311" s="63"/>
      <c r="ET311" s="63"/>
      <c r="EU311" s="63"/>
      <c r="EV311" s="63"/>
      <c r="EW311" s="63"/>
      <c r="EX311" s="63"/>
      <c r="EY311" s="63"/>
      <c r="EZ311" s="63"/>
      <c r="FA311" s="63"/>
      <c r="FB311" s="63"/>
      <c r="FC311" s="63"/>
      <c r="FD311" s="63"/>
      <c r="FE311" s="63"/>
      <c r="FF311" s="63"/>
      <c r="FG311" s="63"/>
      <c r="FH311" s="63"/>
      <c r="FI311" s="63"/>
      <c r="FJ311" s="63"/>
      <c r="FK311" s="63"/>
      <c r="FL311" s="63"/>
      <c r="FM311" s="63"/>
      <c r="FN311" s="63"/>
      <c r="FO311" s="63"/>
      <c r="FP311" s="63"/>
      <c r="FQ311" s="63"/>
      <c r="FR311" s="63"/>
      <c r="FS311" s="63"/>
      <c r="FT311" s="42"/>
      <c r="FU311" s="63"/>
      <c r="FV311" s="63"/>
      <c r="FW311" s="63"/>
      <c r="FX311" s="63"/>
      <c r="FY311" s="63"/>
      <c r="FZ311" s="45"/>
      <c r="GA311" s="45"/>
      <c r="GB311" s="45"/>
      <c r="GC311" s="45"/>
      <c r="GD311" s="45"/>
      <c r="GE311" s="5"/>
      <c r="GF311" s="5"/>
      <c r="GG311" s="5"/>
      <c r="GH311" s="5"/>
      <c r="GI311" s="5"/>
      <c r="GJ311" s="5"/>
      <c r="GK311" s="5"/>
      <c r="GL311" s="5"/>
      <c r="GM311" s="5"/>
    </row>
    <row r="312" spans="1:195" x14ac:dyDescent="0.2">
      <c r="A312" s="3" t="s">
        <v>680</v>
      </c>
      <c r="B312" s="2" t="s">
        <v>681</v>
      </c>
      <c r="C312" s="63">
        <f t="shared" ref="C312:AH312" si="404">SUM(C304:C310)</f>
        <v>3.6725999999999995E-2</v>
      </c>
      <c r="D312" s="63">
        <f t="shared" si="404"/>
        <v>4.6861E-2</v>
      </c>
      <c r="E312" s="63">
        <f t="shared" si="404"/>
        <v>3.2645E-2</v>
      </c>
      <c r="F312" s="63">
        <f t="shared" si="404"/>
        <v>2.7169000000000002E-2</v>
      </c>
      <c r="G312" s="63">
        <f t="shared" si="404"/>
        <v>2.2284999999999999E-2</v>
      </c>
      <c r="H312" s="63">
        <f t="shared" si="404"/>
        <v>3.0387000000000001E-2</v>
      </c>
      <c r="I312" s="63">
        <f t="shared" si="404"/>
        <v>4.2595999999999995E-2</v>
      </c>
      <c r="J312" s="63">
        <f t="shared" si="404"/>
        <v>2.7E-2</v>
      </c>
      <c r="K312" s="63">
        <f t="shared" si="404"/>
        <v>2.7E-2</v>
      </c>
      <c r="L312" s="63">
        <f t="shared" si="404"/>
        <v>3.3288999999999999E-2</v>
      </c>
      <c r="M312" s="63">
        <f t="shared" si="404"/>
        <v>2.7841000000000001E-2</v>
      </c>
      <c r="N312" s="63">
        <f t="shared" si="404"/>
        <v>4.4846999999999998E-2</v>
      </c>
      <c r="O312" s="63">
        <f t="shared" si="404"/>
        <v>4.7592999999999996E-2</v>
      </c>
      <c r="P312" s="63">
        <f t="shared" si="404"/>
        <v>2.7216000000000001E-2</v>
      </c>
      <c r="Q312" s="63">
        <f t="shared" si="404"/>
        <v>4.6998999999999999E-2</v>
      </c>
      <c r="R312" s="63">
        <f t="shared" si="404"/>
        <v>3.0689999999999999E-2</v>
      </c>
      <c r="S312" s="63">
        <f t="shared" si="404"/>
        <v>2.1014000000000001E-2</v>
      </c>
      <c r="T312" s="63">
        <f t="shared" si="404"/>
        <v>1.9300999999999999E-2</v>
      </c>
      <c r="U312" s="63">
        <f t="shared" si="404"/>
        <v>2.7718E-2</v>
      </c>
      <c r="V312" s="63">
        <f t="shared" si="404"/>
        <v>2.7E-2</v>
      </c>
      <c r="W312" s="42">
        <f t="shared" si="404"/>
        <v>2.7E-2</v>
      </c>
      <c r="X312" s="63">
        <f t="shared" si="404"/>
        <v>2.3727999999999999E-2</v>
      </c>
      <c r="Y312" s="63">
        <f t="shared" si="404"/>
        <v>1.9498000000000001E-2</v>
      </c>
      <c r="Z312" s="63">
        <f t="shared" si="404"/>
        <v>2.5191999999999999E-2</v>
      </c>
      <c r="AA312" s="63">
        <f t="shared" si="404"/>
        <v>3.8478999999999999E-2</v>
      </c>
      <c r="AB312" s="63">
        <f t="shared" si="404"/>
        <v>3.7592E-2</v>
      </c>
      <c r="AC312" s="63">
        <f t="shared" si="404"/>
        <v>2.8256E-2</v>
      </c>
      <c r="AD312" s="63">
        <f t="shared" si="404"/>
        <v>2.7444999999999997E-2</v>
      </c>
      <c r="AE312" s="63">
        <f t="shared" si="404"/>
        <v>1.3552999999999999E-2</v>
      </c>
      <c r="AF312" s="63">
        <f t="shared" si="404"/>
        <v>1.2283000000000001E-2</v>
      </c>
      <c r="AG312" s="63">
        <f t="shared" si="404"/>
        <v>1.5559999999999999E-2</v>
      </c>
      <c r="AH312" s="63">
        <f t="shared" si="404"/>
        <v>2.4029999999999999E-2</v>
      </c>
      <c r="AI312" s="63">
        <f t="shared" ref="AI312:CT312" si="405">SUM(AI304:AI310)</f>
        <v>2.7E-2</v>
      </c>
      <c r="AJ312" s="63">
        <f t="shared" si="405"/>
        <v>1.8787999999999999E-2</v>
      </c>
      <c r="AK312" s="63">
        <f t="shared" si="405"/>
        <v>1.6279999999999999E-2</v>
      </c>
      <c r="AL312" s="63">
        <f t="shared" si="405"/>
        <v>3.2217999999999997E-2</v>
      </c>
      <c r="AM312" s="63">
        <f t="shared" si="405"/>
        <v>1.6448999999999998E-2</v>
      </c>
      <c r="AN312" s="63">
        <f t="shared" si="405"/>
        <v>2.2903E-2</v>
      </c>
      <c r="AO312" s="63">
        <f t="shared" si="405"/>
        <v>2.2655999999999999E-2</v>
      </c>
      <c r="AP312" s="63">
        <f t="shared" si="405"/>
        <v>3.7971999999999999E-2</v>
      </c>
      <c r="AQ312" s="63">
        <f t="shared" si="405"/>
        <v>1.5559E-2</v>
      </c>
      <c r="AR312" s="63">
        <f t="shared" si="405"/>
        <v>3.2591000000000002E-2</v>
      </c>
      <c r="AS312" s="63">
        <f t="shared" si="405"/>
        <v>1.4957E-2</v>
      </c>
      <c r="AT312" s="63">
        <f t="shared" si="405"/>
        <v>2.6714000000000002E-2</v>
      </c>
      <c r="AU312" s="63">
        <f t="shared" si="405"/>
        <v>1.9188E-2</v>
      </c>
      <c r="AV312" s="63">
        <f t="shared" si="405"/>
        <v>2.5359E-2</v>
      </c>
      <c r="AW312" s="63">
        <f t="shared" si="405"/>
        <v>2.0596E-2</v>
      </c>
      <c r="AX312" s="63">
        <f t="shared" si="405"/>
        <v>1.6798E-2</v>
      </c>
      <c r="AY312" s="63">
        <f t="shared" si="405"/>
        <v>2.7E-2</v>
      </c>
      <c r="AZ312" s="63">
        <f t="shared" si="405"/>
        <v>2.8583000000000001E-2</v>
      </c>
      <c r="BA312" s="63">
        <f t="shared" si="405"/>
        <v>3.4687999999999997E-2</v>
      </c>
      <c r="BB312" s="63">
        <f t="shared" si="405"/>
        <v>2.5028000000000002E-2</v>
      </c>
      <c r="BC312" s="63">
        <f t="shared" si="405"/>
        <v>3.7221999999999998E-2</v>
      </c>
      <c r="BD312" s="63">
        <f t="shared" si="405"/>
        <v>4.1217000000000004E-2</v>
      </c>
      <c r="BE312" s="63">
        <f t="shared" si="405"/>
        <v>4.0243000000000001E-2</v>
      </c>
      <c r="BF312" s="63">
        <f t="shared" si="405"/>
        <v>4.7393000000000005E-2</v>
      </c>
      <c r="BG312" s="63">
        <f t="shared" si="405"/>
        <v>2.7E-2</v>
      </c>
      <c r="BH312" s="63">
        <f t="shared" si="405"/>
        <v>2.1419000000000001E-2</v>
      </c>
      <c r="BI312" s="63">
        <f t="shared" si="405"/>
        <v>8.4329999999999995E-3</v>
      </c>
      <c r="BJ312" s="63">
        <f t="shared" si="405"/>
        <v>3.2561E-2</v>
      </c>
      <c r="BK312" s="63">
        <f t="shared" si="405"/>
        <v>3.5743999999999998E-2</v>
      </c>
      <c r="BL312" s="63">
        <f t="shared" si="405"/>
        <v>2.7E-2</v>
      </c>
      <c r="BM312" s="63">
        <f t="shared" si="405"/>
        <v>2.3608999999999998E-2</v>
      </c>
      <c r="BN312" s="63">
        <f t="shared" si="405"/>
        <v>2.7E-2</v>
      </c>
      <c r="BO312" s="63">
        <f t="shared" si="405"/>
        <v>1.7416999999999998E-2</v>
      </c>
      <c r="BP312" s="63">
        <f t="shared" si="405"/>
        <v>2.1701999999999999E-2</v>
      </c>
      <c r="BQ312" s="63">
        <f t="shared" si="405"/>
        <v>3.2000000000000001E-2</v>
      </c>
      <c r="BR312" s="63">
        <f t="shared" si="405"/>
        <v>8.567E-3</v>
      </c>
      <c r="BS312" s="63">
        <f t="shared" si="405"/>
        <v>3.3369999999999997E-3</v>
      </c>
      <c r="BT312" s="63">
        <f t="shared" si="405"/>
        <v>7.4289999999999998E-3</v>
      </c>
      <c r="BU312" s="63">
        <f t="shared" si="405"/>
        <v>1.6515000000000002E-2</v>
      </c>
      <c r="BV312" s="63">
        <f t="shared" si="405"/>
        <v>1.5925999999999999E-2</v>
      </c>
      <c r="BW312" s="63">
        <f t="shared" si="405"/>
        <v>1.8312999999999999E-2</v>
      </c>
      <c r="BX312" s="63">
        <f t="shared" si="405"/>
        <v>1.6598999999999999E-2</v>
      </c>
      <c r="BY312" s="63">
        <f t="shared" si="405"/>
        <v>2.3781E-2</v>
      </c>
      <c r="BZ312" s="63">
        <f t="shared" si="405"/>
        <v>2.6311999999999999E-2</v>
      </c>
      <c r="CA312" s="63">
        <f t="shared" si="405"/>
        <v>2.3040999999999999E-2</v>
      </c>
      <c r="CB312" s="63">
        <f t="shared" si="405"/>
        <v>4.2409000000000002E-2</v>
      </c>
      <c r="CC312" s="63">
        <f t="shared" si="405"/>
        <v>2.2199E-2</v>
      </c>
      <c r="CD312" s="63">
        <f t="shared" si="405"/>
        <v>2.3025E-2</v>
      </c>
      <c r="CE312" s="63">
        <f t="shared" si="405"/>
        <v>2.7E-2</v>
      </c>
      <c r="CF312" s="63">
        <f t="shared" si="405"/>
        <v>3.0982000000000003E-2</v>
      </c>
      <c r="CG312" s="63">
        <f t="shared" si="405"/>
        <v>3.4078999999999998E-2</v>
      </c>
      <c r="CH312" s="63">
        <f t="shared" si="405"/>
        <v>2.2187999999999999E-2</v>
      </c>
      <c r="CI312" s="63">
        <f t="shared" si="405"/>
        <v>2.418E-2</v>
      </c>
      <c r="CJ312" s="63">
        <f t="shared" si="405"/>
        <v>2.6360000000000001E-2</v>
      </c>
      <c r="CK312" s="63">
        <f t="shared" si="405"/>
        <v>1.3004999999999999E-2</v>
      </c>
      <c r="CL312" s="63">
        <f t="shared" si="405"/>
        <v>1.7912000000000001E-2</v>
      </c>
      <c r="CM312" s="63">
        <f t="shared" si="405"/>
        <v>5.3699999999999998E-3</v>
      </c>
      <c r="CN312" s="63">
        <f t="shared" si="405"/>
        <v>4.1430999999999996E-2</v>
      </c>
      <c r="CO312" s="63">
        <f t="shared" si="405"/>
        <v>3.3069000000000001E-2</v>
      </c>
      <c r="CP312" s="63">
        <f t="shared" si="405"/>
        <v>2.6214000000000001E-2</v>
      </c>
      <c r="CQ312" s="63">
        <f t="shared" si="405"/>
        <v>1.2427000000000001E-2</v>
      </c>
      <c r="CR312" s="63">
        <f t="shared" si="405"/>
        <v>4.3020000000000003E-3</v>
      </c>
      <c r="CS312" s="63">
        <f t="shared" si="405"/>
        <v>2.2658000000000001E-2</v>
      </c>
      <c r="CT312" s="63">
        <f t="shared" si="405"/>
        <v>9.5090000000000001E-3</v>
      </c>
      <c r="CU312" s="63">
        <f t="shared" ref="CU312:FF312" si="406">SUM(CU304:CU310)</f>
        <v>3.4785999999999997E-2</v>
      </c>
      <c r="CV312" s="63">
        <f t="shared" si="406"/>
        <v>2.5376999999999997E-2</v>
      </c>
      <c r="CW312" s="63">
        <f t="shared" si="406"/>
        <v>2.4152E-2</v>
      </c>
      <c r="CX312" s="63">
        <f t="shared" si="406"/>
        <v>2.1824E-2</v>
      </c>
      <c r="CY312" s="63">
        <f t="shared" si="406"/>
        <v>2.7E-2</v>
      </c>
      <c r="CZ312" s="63">
        <f t="shared" si="406"/>
        <v>2.9542000000000002E-2</v>
      </c>
      <c r="DA312" s="63">
        <f t="shared" si="406"/>
        <v>2.8823000000000001E-2</v>
      </c>
      <c r="DB312" s="63">
        <f t="shared" si="406"/>
        <v>2.7E-2</v>
      </c>
      <c r="DC312" s="63">
        <f t="shared" si="406"/>
        <v>2.5373E-2</v>
      </c>
      <c r="DD312" s="63">
        <f t="shared" si="406"/>
        <v>3.4419999999999997E-3</v>
      </c>
      <c r="DE312" s="63">
        <f t="shared" si="406"/>
        <v>1.3860000000000001E-2</v>
      </c>
      <c r="DF312" s="63">
        <f t="shared" si="406"/>
        <v>2.9485999999999998E-2</v>
      </c>
      <c r="DG312" s="63">
        <f t="shared" si="406"/>
        <v>2.2234E-2</v>
      </c>
      <c r="DH312" s="63">
        <f t="shared" si="406"/>
        <v>2.5186E-2</v>
      </c>
      <c r="DI312" s="63">
        <f t="shared" si="406"/>
        <v>1.8845000000000001E-2</v>
      </c>
      <c r="DJ312" s="63">
        <f t="shared" si="406"/>
        <v>2.7945999999999999E-2</v>
      </c>
      <c r="DK312" s="63">
        <f t="shared" si="406"/>
        <v>2.2691999999999997E-2</v>
      </c>
      <c r="DL312" s="63">
        <f t="shared" si="406"/>
        <v>2.1967E-2</v>
      </c>
      <c r="DM312" s="63">
        <f t="shared" si="406"/>
        <v>2.5732999999999999E-2</v>
      </c>
      <c r="DN312" s="63">
        <f t="shared" si="406"/>
        <v>2.9093000000000001E-2</v>
      </c>
      <c r="DO312" s="63">
        <f t="shared" si="406"/>
        <v>2.9680999999999999E-2</v>
      </c>
      <c r="DP312" s="63">
        <f t="shared" si="406"/>
        <v>2.7576E-2</v>
      </c>
      <c r="DQ312" s="63">
        <f t="shared" si="406"/>
        <v>2.5884999999999998E-2</v>
      </c>
      <c r="DR312" s="63">
        <f t="shared" si="406"/>
        <v>2.4417000000000001E-2</v>
      </c>
      <c r="DS312" s="63">
        <f t="shared" si="406"/>
        <v>2.5923999999999999E-2</v>
      </c>
      <c r="DT312" s="63">
        <f t="shared" si="406"/>
        <v>2.1728999999999998E-2</v>
      </c>
      <c r="DU312" s="63">
        <f t="shared" si="406"/>
        <v>2.7E-2</v>
      </c>
      <c r="DV312" s="63">
        <f t="shared" si="406"/>
        <v>2.7E-2</v>
      </c>
      <c r="DW312" s="63">
        <f t="shared" si="406"/>
        <v>2.3015999999999998E-2</v>
      </c>
      <c r="DX312" s="63">
        <f t="shared" si="406"/>
        <v>2.1985000000000001E-2</v>
      </c>
      <c r="DY312" s="63">
        <f t="shared" si="406"/>
        <v>1.8298000000000002E-2</v>
      </c>
      <c r="DZ312" s="63">
        <f t="shared" si="406"/>
        <v>2.2734000000000001E-2</v>
      </c>
      <c r="EA312" s="63">
        <f t="shared" si="406"/>
        <v>1.4827999999999999E-2</v>
      </c>
      <c r="EB312" s="63">
        <f t="shared" si="406"/>
        <v>3.4500000000000003E-2</v>
      </c>
      <c r="EC312" s="63">
        <f t="shared" si="406"/>
        <v>2.6620999999999999E-2</v>
      </c>
      <c r="ED312" s="63">
        <f t="shared" si="406"/>
        <v>6.3290000000000004E-3</v>
      </c>
      <c r="EE312" s="63">
        <f t="shared" si="406"/>
        <v>2.7E-2</v>
      </c>
      <c r="EF312" s="63">
        <f t="shared" si="406"/>
        <v>1.9595000000000001E-2</v>
      </c>
      <c r="EG312" s="63">
        <f t="shared" si="406"/>
        <v>2.6536000000000001E-2</v>
      </c>
      <c r="EH312" s="63">
        <f t="shared" si="406"/>
        <v>2.5052999999999999E-2</v>
      </c>
      <c r="EI312" s="63">
        <f t="shared" si="406"/>
        <v>2.7E-2</v>
      </c>
      <c r="EJ312" s="63">
        <f t="shared" si="406"/>
        <v>2.7E-2</v>
      </c>
      <c r="EK312" s="63">
        <f t="shared" si="406"/>
        <v>6.2790000000000007E-3</v>
      </c>
      <c r="EL312" s="63">
        <f t="shared" si="406"/>
        <v>3.6389999999999999E-3</v>
      </c>
      <c r="EM312" s="63">
        <f t="shared" si="406"/>
        <v>2.5748E-2</v>
      </c>
      <c r="EN312" s="63">
        <f t="shared" si="406"/>
        <v>3.0764E-2</v>
      </c>
      <c r="EO312" s="63">
        <f t="shared" si="406"/>
        <v>2.9312999999999999E-2</v>
      </c>
      <c r="EP312" s="63">
        <f t="shared" si="406"/>
        <v>2.9164000000000002E-2</v>
      </c>
      <c r="EQ312" s="63">
        <f t="shared" si="406"/>
        <v>1.3695000000000001E-2</v>
      </c>
      <c r="ER312" s="63">
        <f t="shared" si="406"/>
        <v>2.9984E-2</v>
      </c>
      <c r="ES312" s="63">
        <f t="shared" si="406"/>
        <v>2.3557999999999999E-2</v>
      </c>
      <c r="ET312" s="63">
        <f t="shared" si="406"/>
        <v>3.3269E-2</v>
      </c>
      <c r="EU312" s="63">
        <f t="shared" si="406"/>
        <v>2.7E-2</v>
      </c>
      <c r="EV312" s="63">
        <f t="shared" si="406"/>
        <v>1.1412E-2</v>
      </c>
      <c r="EW312" s="63">
        <f t="shared" si="406"/>
        <v>8.7899999999999992E-3</v>
      </c>
      <c r="EX312" s="63">
        <f t="shared" si="406"/>
        <v>1.0553E-2</v>
      </c>
      <c r="EY312" s="63">
        <f t="shared" si="406"/>
        <v>2.7E-2</v>
      </c>
      <c r="EZ312" s="63">
        <f t="shared" si="406"/>
        <v>2.6051000000000001E-2</v>
      </c>
      <c r="FA312" s="63">
        <f t="shared" si="406"/>
        <v>1.4677000000000001E-2</v>
      </c>
      <c r="FB312" s="63">
        <f t="shared" si="406"/>
        <v>1.3417999999999999E-2</v>
      </c>
      <c r="FC312" s="63">
        <f t="shared" si="406"/>
        <v>2.7283000000000002E-2</v>
      </c>
      <c r="FD312" s="63">
        <f t="shared" si="406"/>
        <v>2.4438000000000001E-2</v>
      </c>
      <c r="FE312" s="63">
        <f t="shared" si="406"/>
        <v>1.4402999999999999E-2</v>
      </c>
      <c r="FF312" s="63">
        <f t="shared" si="406"/>
        <v>2.7E-2</v>
      </c>
      <c r="FG312" s="63">
        <f t="shared" ref="FG312:FU312" si="407">SUM(FG304:FG310)</f>
        <v>2.7E-2</v>
      </c>
      <c r="FH312" s="63">
        <f t="shared" si="407"/>
        <v>2.8493000000000001E-2</v>
      </c>
      <c r="FI312" s="63">
        <f t="shared" si="407"/>
        <v>9.7599999999999996E-3</v>
      </c>
      <c r="FJ312" s="63">
        <f t="shared" si="407"/>
        <v>2.2349000000000001E-2</v>
      </c>
      <c r="FK312" s="63">
        <f t="shared" si="407"/>
        <v>1.2684000000000001E-2</v>
      </c>
      <c r="FL312" s="63">
        <f t="shared" si="407"/>
        <v>3.2400999999999999E-2</v>
      </c>
      <c r="FM312" s="63">
        <f t="shared" si="407"/>
        <v>2.0021000000000001E-2</v>
      </c>
      <c r="FN312" s="63">
        <f t="shared" si="407"/>
        <v>2.7E-2</v>
      </c>
      <c r="FO312" s="63">
        <f t="shared" si="407"/>
        <v>1.0423E-2</v>
      </c>
      <c r="FP312" s="63">
        <f t="shared" si="407"/>
        <v>1.7315000000000001E-2</v>
      </c>
      <c r="FQ312" s="63">
        <f t="shared" si="407"/>
        <v>2.2414999999999997E-2</v>
      </c>
      <c r="FR312" s="63">
        <f t="shared" si="407"/>
        <v>1.5165000000000001E-2</v>
      </c>
      <c r="FS312" s="63">
        <f t="shared" si="407"/>
        <v>1.9056999999999998E-2</v>
      </c>
      <c r="FT312" s="42">
        <f t="shared" si="407"/>
        <v>5.8080000000000007E-3</v>
      </c>
      <c r="FU312" s="63">
        <f t="shared" si="407"/>
        <v>2.9464999999999998E-2</v>
      </c>
      <c r="FV312" s="63">
        <f>SUM(FV304:FV310)</f>
        <v>1.9505000000000002E-2</v>
      </c>
      <c r="FW312" s="63">
        <f>SUM(FW304:FW310)</f>
        <v>2.1498E-2</v>
      </c>
      <c r="FX312" s="63">
        <f>SUM(FX304:FX310)</f>
        <v>2.1015000000000002E-2</v>
      </c>
      <c r="FY312" s="63"/>
      <c r="FZ312" s="45"/>
      <c r="GA312" s="45"/>
      <c r="GB312" s="45"/>
      <c r="GC312" s="45"/>
      <c r="GD312" s="45"/>
      <c r="GE312" s="5"/>
      <c r="GF312" s="5"/>
      <c r="GG312" s="5"/>
      <c r="GH312" s="5"/>
      <c r="GI312" s="5"/>
      <c r="GJ312" s="5"/>
      <c r="GK312" s="5"/>
      <c r="GL312" s="5"/>
      <c r="GM312" s="5"/>
    </row>
    <row r="313" spans="1:195" x14ac:dyDescent="0.2">
      <c r="A313" s="8"/>
      <c r="B313" s="2" t="s">
        <v>682</v>
      </c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6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  <c r="FP313" s="45"/>
      <c r="FQ313" s="45"/>
      <c r="FR313" s="45"/>
      <c r="FS313" s="45"/>
      <c r="FT313" s="46"/>
      <c r="FU313" s="45"/>
      <c r="FV313" s="45"/>
      <c r="FW313" s="45"/>
      <c r="FX313" s="45"/>
      <c r="FY313" s="45"/>
      <c r="FZ313" s="45"/>
      <c r="GA313" s="45"/>
      <c r="GB313" s="45"/>
      <c r="GC313" s="45"/>
      <c r="GD313" s="45"/>
      <c r="GE313" s="5"/>
      <c r="GF313" s="5"/>
      <c r="GG313" s="5"/>
      <c r="GH313" s="5"/>
      <c r="GI313" s="5"/>
      <c r="GJ313" s="5"/>
      <c r="GK313" s="5"/>
      <c r="GL313" s="5"/>
      <c r="GM313" s="5"/>
    </row>
    <row r="314" spans="1:195" x14ac:dyDescent="0.2">
      <c r="A314" s="8"/>
      <c r="B314" s="2"/>
      <c r="C314" s="4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19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19"/>
      <c r="FU314" s="5"/>
      <c r="FV314" s="5"/>
      <c r="FW314" s="5"/>
      <c r="FX314" s="5"/>
      <c r="FY314" s="5"/>
      <c r="FZ314" s="45"/>
      <c r="GA314" s="45"/>
      <c r="GB314" s="45"/>
      <c r="GC314" s="45"/>
      <c r="GD314" s="45"/>
      <c r="GE314" s="5"/>
      <c r="GF314" s="5"/>
      <c r="GG314" s="5"/>
      <c r="GH314" s="5"/>
      <c r="GI314" s="5"/>
      <c r="GJ314" s="5"/>
      <c r="GK314" s="5"/>
      <c r="GL314" s="5"/>
      <c r="GM314" s="5"/>
    </row>
    <row r="315" spans="1:195" x14ac:dyDescent="0.2">
      <c r="A315" s="8"/>
      <c r="B315" s="2"/>
      <c r="C315" s="45">
        <f t="shared" ref="C315:BN315" si="408">ROUND((C268-C170)/C95,2)</f>
        <v>8161.25</v>
      </c>
      <c r="D315" s="45">
        <f t="shared" si="408"/>
        <v>7691.47</v>
      </c>
      <c r="E315" s="45">
        <f t="shared" si="408"/>
        <v>8306.27</v>
      </c>
      <c r="F315" s="45">
        <f t="shared" si="408"/>
        <v>7581.13</v>
      </c>
      <c r="G315" s="45">
        <f t="shared" si="408"/>
        <v>8178.2</v>
      </c>
      <c r="H315" s="45">
        <f t="shared" si="408"/>
        <v>8059.82</v>
      </c>
      <c r="I315" s="45">
        <f t="shared" si="408"/>
        <v>8171.85</v>
      </c>
      <c r="J315" s="45">
        <f t="shared" si="408"/>
        <v>7707.79</v>
      </c>
      <c r="K315" s="45">
        <f t="shared" si="408"/>
        <v>10245.969999999999</v>
      </c>
      <c r="L315" s="45">
        <f t="shared" si="408"/>
        <v>8088.35</v>
      </c>
      <c r="M315" s="45">
        <f t="shared" si="408"/>
        <v>9181.39</v>
      </c>
      <c r="N315" s="45">
        <f t="shared" si="408"/>
        <v>7781.07</v>
      </c>
      <c r="O315" s="45">
        <f t="shared" si="408"/>
        <v>7569.54</v>
      </c>
      <c r="P315" s="45">
        <f t="shared" si="408"/>
        <v>14696.14</v>
      </c>
      <c r="Q315" s="45">
        <f t="shared" si="408"/>
        <v>8192.73</v>
      </c>
      <c r="R315" s="45">
        <f t="shared" si="408"/>
        <v>8964.2900000000009</v>
      </c>
      <c r="S315" s="45">
        <f t="shared" si="408"/>
        <v>7937.53</v>
      </c>
      <c r="T315" s="45">
        <f t="shared" si="408"/>
        <v>13516.32</v>
      </c>
      <c r="U315" s="45">
        <f t="shared" si="408"/>
        <v>15640.25</v>
      </c>
      <c r="V315" s="45">
        <f t="shared" si="408"/>
        <v>10621.81</v>
      </c>
      <c r="W315" s="45">
        <f t="shared" si="408"/>
        <v>15165.07</v>
      </c>
      <c r="X315" s="45">
        <f t="shared" si="408"/>
        <v>15750.21</v>
      </c>
      <c r="Y315" s="45">
        <f t="shared" si="408"/>
        <v>8400.99</v>
      </c>
      <c r="Z315" s="45">
        <f t="shared" si="408"/>
        <v>10596.36</v>
      </c>
      <c r="AA315" s="45">
        <f t="shared" si="408"/>
        <v>7724.68</v>
      </c>
      <c r="AB315" s="45">
        <f t="shared" si="408"/>
        <v>7757.15</v>
      </c>
      <c r="AC315" s="45">
        <f t="shared" si="408"/>
        <v>8104.45</v>
      </c>
      <c r="AD315" s="45">
        <f t="shared" si="408"/>
        <v>7803.39</v>
      </c>
      <c r="AE315" s="45">
        <f t="shared" si="408"/>
        <v>14076.37</v>
      </c>
      <c r="AF315" s="45">
        <f t="shared" si="408"/>
        <v>13281.72</v>
      </c>
      <c r="AG315" s="45">
        <f t="shared" si="408"/>
        <v>8323.23</v>
      </c>
      <c r="AH315" s="45">
        <f t="shared" si="408"/>
        <v>7746.42</v>
      </c>
      <c r="AI315" s="45">
        <f t="shared" si="408"/>
        <v>9325.0300000000007</v>
      </c>
      <c r="AJ315" s="45">
        <f t="shared" si="408"/>
        <v>11970.37</v>
      </c>
      <c r="AK315" s="45">
        <f t="shared" si="408"/>
        <v>12379.77</v>
      </c>
      <c r="AL315" s="45">
        <f t="shared" si="408"/>
        <v>11054.99</v>
      </c>
      <c r="AM315" s="45">
        <f t="shared" si="408"/>
        <v>8589.9599999999991</v>
      </c>
      <c r="AN315" s="45">
        <f t="shared" si="408"/>
        <v>9190.7000000000007</v>
      </c>
      <c r="AO315" s="45">
        <f t="shared" si="408"/>
        <v>7501.45</v>
      </c>
      <c r="AP315" s="45">
        <f t="shared" si="408"/>
        <v>8294.98</v>
      </c>
      <c r="AQ315" s="45">
        <f t="shared" si="408"/>
        <v>11061.51</v>
      </c>
      <c r="AR315" s="45">
        <f t="shared" si="408"/>
        <v>7582.29</v>
      </c>
      <c r="AS315" s="45">
        <f t="shared" si="408"/>
        <v>8161.92</v>
      </c>
      <c r="AT315" s="45">
        <f t="shared" si="408"/>
        <v>7717.69</v>
      </c>
      <c r="AU315" s="45">
        <f t="shared" si="408"/>
        <v>10419.469999999999</v>
      </c>
      <c r="AV315" s="45">
        <f t="shared" si="408"/>
        <v>10883.79</v>
      </c>
      <c r="AW315" s="45">
        <f t="shared" si="408"/>
        <v>12913.95</v>
      </c>
      <c r="AX315" s="45">
        <f t="shared" si="408"/>
        <v>16650.61</v>
      </c>
      <c r="AY315" s="45">
        <f t="shared" si="408"/>
        <v>8851.84</v>
      </c>
      <c r="AZ315" s="45">
        <f t="shared" si="408"/>
        <v>7969.5</v>
      </c>
      <c r="BA315" s="45">
        <f t="shared" si="408"/>
        <v>7462.15</v>
      </c>
      <c r="BB315" s="45">
        <f t="shared" si="408"/>
        <v>7462.15</v>
      </c>
      <c r="BC315" s="45">
        <f t="shared" si="408"/>
        <v>7726.74</v>
      </c>
      <c r="BD315" s="45">
        <f t="shared" si="408"/>
        <v>7462.15</v>
      </c>
      <c r="BE315" s="45">
        <f t="shared" si="408"/>
        <v>7956.66</v>
      </c>
      <c r="BF315" s="45">
        <f t="shared" si="408"/>
        <v>7462.15</v>
      </c>
      <c r="BG315" s="45">
        <f t="shared" si="408"/>
        <v>8449.27</v>
      </c>
      <c r="BH315" s="45">
        <f t="shared" si="408"/>
        <v>8600.92</v>
      </c>
      <c r="BI315" s="45">
        <f t="shared" si="408"/>
        <v>12592.87</v>
      </c>
      <c r="BJ315" s="45">
        <f t="shared" si="408"/>
        <v>7462.15</v>
      </c>
      <c r="BK315" s="45">
        <f t="shared" si="408"/>
        <v>7527.95</v>
      </c>
      <c r="BL315" s="45">
        <f t="shared" si="408"/>
        <v>13583.64</v>
      </c>
      <c r="BM315" s="45">
        <f t="shared" si="408"/>
        <v>11023.04</v>
      </c>
      <c r="BN315" s="45">
        <f t="shared" si="408"/>
        <v>7462.15</v>
      </c>
      <c r="BO315" s="45">
        <f t="shared" ref="BO315:DZ315" si="409">ROUND((BO268-BO170)/BO95,2)</f>
        <v>7633.54</v>
      </c>
      <c r="BP315" s="45">
        <f t="shared" si="409"/>
        <v>12449.68</v>
      </c>
      <c r="BQ315" s="45">
        <f t="shared" si="409"/>
        <v>8113.21</v>
      </c>
      <c r="BR315" s="45">
        <f t="shared" si="409"/>
        <v>7600.08</v>
      </c>
      <c r="BS315" s="45">
        <f t="shared" si="409"/>
        <v>8215.6200000000008</v>
      </c>
      <c r="BT315" s="45">
        <f t="shared" si="409"/>
        <v>10086.11</v>
      </c>
      <c r="BU315" s="45">
        <f t="shared" si="409"/>
        <v>9296.84</v>
      </c>
      <c r="BV315" s="45">
        <f t="shared" si="409"/>
        <v>7910.89</v>
      </c>
      <c r="BW315" s="45">
        <f t="shared" si="409"/>
        <v>7829.6</v>
      </c>
      <c r="BX315" s="45">
        <f t="shared" si="409"/>
        <v>16373.49</v>
      </c>
      <c r="BY315" s="45">
        <f t="shared" si="409"/>
        <v>8573.52</v>
      </c>
      <c r="BZ315" s="45">
        <f t="shared" si="409"/>
        <v>11770.95</v>
      </c>
      <c r="CA315" s="45">
        <f t="shared" si="409"/>
        <v>13169.22</v>
      </c>
      <c r="CB315" s="45">
        <f t="shared" si="409"/>
        <v>7665.83</v>
      </c>
      <c r="CC315" s="45">
        <f t="shared" si="409"/>
        <v>12735.08</v>
      </c>
      <c r="CD315" s="45">
        <f t="shared" si="409"/>
        <v>14727.44</v>
      </c>
      <c r="CE315" s="45">
        <f t="shared" si="409"/>
        <v>12940.95</v>
      </c>
      <c r="CF315" s="45">
        <f t="shared" si="409"/>
        <v>13634.99</v>
      </c>
      <c r="CG315" s="45">
        <f t="shared" si="409"/>
        <v>12836.17</v>
      </c>
      <c r="CH315" s="45">
        <f t="shared" si="409"/>
        <v>14270.49</v>
      </c>
      <c r="CI315" s="45">
        <f t="shared" si="409"/>
        <v>7830.67</v>
      </c>
      <c r="CJ315" s="45">
        <f t="shared" si="409"/>
        <v>8389.19</v>
      </c>
      <c r="CK315" s="45">
        <f t="shared" si="409"/>
        <v>7727.02</v>
      </c>
      <c r="CL315" s="45">
        <f t="shared" si="409"/>
        <v>8083.61</v>
      </c>
      <c r="CM315" s="45">
        <f t="shared" si="409"/>
        <v>8707.73</v>
      </c>
      <c r="CN315" s="45">
        <f t="shared" si="409"/>
        <v>7462.15</v>
      </c>
      <c r="CO315" s="45">
        <f t="shared" si="409"/>
        <v>7462.15</v>
      </c>
      <c r="CP315" s="45">
        <f t="shared" si="409"/>
        <v>8246.48</v>
      </c>
      <c r="CQ315" s="45">
        <f t="shared" si="409"/>
        <v>8001.4</v>
      </c>
      <c r="CR315" s="45">
        <f t="shared" si="409"/>
        <v>12710.15</v>
      </c>
      <c r="CS315" s="45">
        <f t="shared" si="409"/>
        <v>9531.15</v>
      </c>
      <c r="CT315" s="45">
        <f t="shared" si="409"/>
        <v>14438.75</v>
      </c>
      <c r="CU315" s="45">
        <f t="shared" si="409"/>
        <v>9182.17</v>
      </c>
      <c r="CV315" s="45">
        <f t="shared" si="409"/>
        <v>14969.63</v>
      </c>
      <c r="CW315" s="45">
        <f t="shared" si="409"/>
        <v>13427.55</v>
      </c>
      <c r="CX315" s="45">
        <f t="shared" si="409"/>
        <v>8586.2999999999993</v>
      </c>
      <c r="CY315" s="45">
        <f t="shared" si="409"/>
        <v>15049.81</v>
      </c>
      <c r="CZ315" s="45">
        <f t="shared" si="409"/>
        <v>7523.63</v>
      </c>
      <c r="DA315" s="45">
        <f t="shared" si="409"/>
        <v>12569.63</v>
      </c>
      <c r="DB315" s="45">
        <f t="shared" si="409"/>
        <v>10121.129999999999</v>
      </c>
      <c r="DC315" s="45">
        <f t="shared" si="409"/>
        <v>12814.88</v>
      </c>
      <c r="DD315" s="45">
        <f t="shared" si="409"/>
        <v>14219.16</v>
      </c>
      <c r="DE315" s="45">
        <f t="shared" si="409"/>
        <v>8610.2999999999993</v>
      </c>
      <c r="DF315" s="45">
        <f t="shared" si="409"/>
        <v>7462.15</v>
      </c>
      <c r="DG315" s="45">
        <f t="shared" si="409"/>
        <v>15797.25</v>
      </c>
      <c r="DH315" s="45">
        <f t="shared" si="409"/>
        <v>7462.15</v>
      </c>
      <c r="DI315" s="45">
        <f t="shared" si="409"/>
        <v>7535.68</v>
      </c>
      <c r="DJ315" s="45">
        <f t="shared" si="409"/>
        <v>8316.17</v>
      </c>
      <c r="DK315" s="45">
        <f t="shared" si="409"/>
        <v>9537.7999999999993</v>
      </c>
      <c r="DL315" s="45">
        <f t="shared" si="409"/>
        <v>7791.44</v>
      </c>
      <c r="DM315" s="45">
        <f t="shared" si="409"/>
        <v>11427.02</v>
      </c>
      <c r="DN315" s="45">
        <f t="shared" si="409"/>
        <v>7973.85</v>
      </c>
      <c r="DO315" s="45">
        <f t="shared" si="409"/>
        <v>7890.92</v>
      </c>
      <c r="DP315" s="45">
        <f t="shared" si="409"/>
        <v>12851.12</v>
      </c>
      <c r="DQ315" s="45">
        <f t="shared" si="409"/>
        <v>8734.81</v>
      </c>
      <c r="DR315" s="45">
        <f t="shared" si="409"/>
        <v>8204.2999999999993</v>
      </c>
      <c r="DS315" s="45">
        <f t="shared" si="409"/>
        <v>8572.56</v>
      </c>
      <c r="DT315" s="45">
        <f t="shared" si="409"/>
        <v>14117.48</v>
      </c>
      <c r="DU315" s="45">
        <f t="shared" si="409"/>
        <v>9030.2800000000007</v>
      </c>
      <c r="DV315" s="45">
        <f t="shared" si="409"/>
        <v>12214.38</v>
      </c>
      <c r="DW315" s="45">
        <f t="shared" si="409"/>
        <v>9775.14</v>
      </c>
      <c r="DX315" s="45">
        <f t="shared" si="409"/>
        <v>14268.26</v>
      </c>
      <c r="DY315" s="45">
        <f t="shared" si="409"/>
        <v>11022.82</v>
      </c>
      <c r="DZ315" s="45">
        <f t="shared" si="409"/>
        <v>8237.39</v>
      </c>
      <c r="EA315" s="45">
        <f t="shared" ref="EA315:FX315" si="410">ROUND((EA268-EA170)/EA95,2)</f>
        <v>8983.15</v>
      </c>
      <c r="EB315" s="45">
        <f t="shared" si="410"/>
        <v>8242.7999999999993</v>
      </c>
      <c r="EC315" s="45">
        <f t="shared" si="410"/>
        <v>9917.02</v>
      </c>
      <c r="ED315" s="45">
        <f t="shared" si="410"/>
        <v>10169.620000000001</v>
      </c>
      <c r="EE315" s="45">
        <f t="shared" si="410"/>
        <v>11864.6</v>
      </c>
      <c r="EF315" s="45">
        <f t="shared" si="410"/>
        <v>7824.97</v>
      </c>
      <c r="EG315" s="45">
        <f t="shared" si="410"/>
        <v>10166.959999999999</v>
      </c>
      <c r="EH315" s="45">
        <f t="shared" si="410"/>
        <v>11621.69</v>
      </c>
      <c r="EI315" s="45">
        <f t="shared" si="410"/>
        <v>7774.96</v>
      </c>
      <c r="EJ315" s="45">
        <f t="shared" si="410"/>
        <v>7462.15</v>
      </c>
      <c r="EK315" s="45">
        <f t="shared" si="410"/>
        <v>8142.55</v>
      </c>
      <c r="EL315" s="45">
        <f t="shared" si="410"/>
        <v>8217.2099999999991</v>
      </c>
      <c r="EM315" s="45">
        <f t="shared" si="410"/>
        <v>8559.15</v>
      </c>
      <c r="EN315" s="45">
        <f t="shared" si="410"/>
        <v>8053.16</v>
      </c>
      <c r="EO315" s="45">
        <f t="shared" si="410"/>
        <v>8300.76</v>
      </c>
      <c r="EP315" s="45">
        <f t="shared" si="410"/>
        <v>10244.450000000001</v>
      </c>
      <c r="EQ315" s="45">
        <f t="shared" si="410"/>
        <v>7845.22</v>
      </c>
      <c r="ER315" s="45">
        <f t="shared" si="410"/>
        <v>10180.969999999999</v>
      </c>
      <c r="ES315" s="45">
        <f t="shared" si="410"/>
        <v>14486.27</v>
      </c>
      <c r="ET315" s="45">
        <f t="shared" si="410"/>
        <v>14128.28</v>
      </c>
      <c r="EU315" s="45">
        <f t="shared" si="410"/>
        <v>8995.6299999999992</v>
      </c>
      <c r="EV315" s="45">
        <f t="shared" si="410"/>
        <v>16582.77</v>
      </c>
      <c r="EW315" s="45">
        <f t="shared" si="410"/>
        <v>10647.82</v>
      </c>
      <c r="EX315" s="45">
        <f t="shared" si="410"/>
        <v>12081.26</v>
      </c>
      <c r="EY315" s="45">
        <f t="shared" si="410"/>
        <v>8965.27</v>
      </c>
      <c r="EZ315" s="45">
        <f t="shared" si="410"/>
        <v>14318.73</v>
      </c>
      <c r="FA315" s="45">
        <f t="shared" si="410"/>
        <v>8199.02</v>
      </c>
      <c r="FB315" s="45">
        <f t="shared" si="410"/>
        <v>9792.68</v>
      </c>
      <c r="FC315" s="45">
        <f t="shared" si="410"/>
        <v>7545.65</v>
      </c>
      <c r="FD315" s="45">
        <f t="shared" si="410"/>
        <v>9782.0400000000009</v>
      </c>
      <c r="FE315" s="45">
        <f t="shared" si="410"/>
        <v>14741.23</v>
      </c>
      <c r="FF315" s="45">
        <f t="shared" si="410"/>
        <v>12675.46</v>
      </c>
      <c r="FG315" s="45">
        <f t="shared" si="410"/>
        <v>14763.28</v>
      </c>
      <c r="FH315" s="45">
        <f t="shared" si="410"/>
        <v>14950.35</v>
      </c>
      <c r="FI315" s="45">
        <f t="shared" si="410"/>
        <v>7807.22</v>
      </c>
      <c r="FJ315" s="45">
        <f t="shared" si="410"/>
        <v>7574.96</v>
      </c>
      <c r="FK315" s="45">
        <f t="shared" si="410"/>
        <v>7665.49</v>
      </c>
      <c r="FL315" s="45">
        <f t="shared" si="410"/>
        <v>7462.15</v>
      </c>
      <c r="FM315" s="45">
        <f t="shared" si="410"/>
        <v>7462.15</v>
      </c>
      <c r="FN315" s="45">
        <f t="shared" si="410"/>
        <v>7748.27</v>
      </c>
      <c r="FO315" s="45">
        <f t="shared" si="410"/>
        <v>7949.02</v>
      </c>
      <c r="FP315" s="45">
        <f t="shared" si="410"/>
        <v>8005.85</v>
      </c>
      <c r="FQ315" s="45">
        <f t="shared" si="410"/>
        <v>8338.41</v>
      </c>
      <c r="FR315" s="45">
        <f t="shared" si="410"/>
        <v>13776.7</v>
      </c>
      <c r="FS315" s="45">
        <f t="shared" si="410"/>
        <v>12712.34</v>
      </c>
      <c r="FT315" s="46">
        <f t="shared" si="410"/>
        <v>15726.03</v>
      </c>
      <c r="FU315" s="45">
        <f t="shared" si="410"/>
        <v>8773.41</v>
      </c>
      <c r="FV315" s="45">
        <f t="shared" si="410"/>
        <v>8397.24</v>
      </c>
      <c r="FW315" s="45">
        <f t="shared" si="410"/>
        <v>13912.29</v>
      </c>
      <c r="FX315" s="45">
        <f t="shared" si="410"/>
        <v>16104.95</v>
      </c>
      <c r="FY315" s="45"/>
      <c r="FZ315" s="45"/>
      <c r="GA315" s="45"/>
      <c r="GB315" s="45"/>
      <c r="GC315" s="45"/>
      <c r="GD315" s="45"/>
      <c r="GE315" s="5"/>
      <c r="GF315" s="5"/>
      <c r="GG315" s="5"/>
      <c r="GH315" s="5"/>
      <c r="GI315" s="5"/>
      <c r="GJ315" s="5"/>
      <c r="GK315" s="5"/>
      <c r="GL315" s="5"/>
      <c r="GM315" s="5"/>
    </row>
    <row r="316" spans="1:195" x14ac:dyDescent="0.2">
      <c r="A316" s="8"/>
      <c r="B316" s="2" t="s">
        <v>683</v>
      </c>
      <c r="C316" s="13">
        <f t="shared" ref="C316:V316" si="411">C120*(C95)+C159</f>
        <v>50013751.116137855</v>
      </c>
      <c r="D316" s="13">
        <f t="shared" si="411"/>
        <v>306153461.34233344</v>
      </c>
      <c r="E316" s="13">
        <f t="shared" si="411"/>
        <v>64263918.496484324</v>
      </c>
      <c r="F316" s="13">
        <f t="shared" si="411"/>
        <v>126050624.5163267</v>
      </c>
      <c r="G316" s="13">
        <f t="shared" si="411"/>
        <v>8215004.7563668899</v>
      </c>
      <c r="H316" s="13">
        <f t="shared" si="411"/>
        <v>7965522.0230234973</v>
      </c>
      <c r="I316" s="13">
        <f t="shared" si="411"/>
        <v>83864440.619987175</v>
      </c>
      <c r="J316" s="13">
        <f t="shared" si="411"/>
        <v>16046083.13052164</v>
      </c>
      <c r="K316" s="13">
        <f t="shared" si="411"/>
        <v>3160881.2986639449</v>
      </c>
      <c r="L316" s="13">
        <f t="shared" si="411"/>
        <v>22222753.524640452</v>
      </c>
      <c r="M316" s="13">
        <f t="shared" si="411"/>
        <v>13486545.802361529</v>
      </c>
      <c r="N316" s="13">
        <f t="shared" si="411"/>
        <v>398285735.587484</v>
      </c>
      <c r="O316" s="13">
        <f t="shared" si="411"/>
        <v>112465258.19616285</v>
      </c>
      <c r="P316" s="13">
        <f t="shared" si="411"/>
        <v>2335216.6689875182</v>
      </c>
      <c r="Q316" s="13">
        <f t="shared" si="411"/>
        <v>311694021.57701093</v>
      </c>
      <c r="R316" s="13">
        <f t="shared" si="411"/>
        <v>4050066.1360337301</v>
      </c>
      <c r="S316" s="13">
        <f t="shared" si="411"/>
        <v>11180017.35629007</v>
      </c>
      <c r="T316" s="13">
        <f t="shared" si="411"/>
        <v>1913910.2856680639</v>
      </c>
      <c r="U316" s="13">
        <f t="shared" si="411"/>
        <v>885238.31988868001</v>
      </c>
      <c r="V316" s="13">
        <f t="shared" si="411"/>
        <v>2838146.6610234082</v>
      </c>
      <c r="W316" s="13">
        <f>W315*W95</f>
        <v>861375.97599999991</v>
      </c>
      <c r="X316" s="13">
        <f>X120*(X95)+X159</f>
        <v>787510.36772800004</v>
      </c>
      <c r="Y316" s="13">
        <f>Y315*Y95</f>
        <v>4228218.2669999991</v>
      </c>
      <c r="Z316" s="13">
        <f t="shared" ref="Z316:AL316" si="412">Z120*(Z95)+Z159</f>
        <v>2751874.7437873473</v>
      </c>
      <c r="AA316" s="13">
        <f t="shared" si="412"/>
        <v>216382104.35389084</v>
      </c>
      <c r="AB316" s="13">
        <f t="shared" si="412"/>
        <v>223694346.77712506</v>
      </c>
      <c r="AC316" s="13">
        <f t="shared" si="412"/>
        <v>7371806.5478180554</v>
      </c>
      <c r="AD316" s="13">
        <f t="shared" si="412"/>
        <v>8590748.1313745286</v>
      </c>
      <c r="AE316" s="13">
        <f t="shared" si="412"/>
        <v>1556846.6595775979</v>
      </c>
      <c r="AF316" s="13">
        <f t="shared" si="412"/>
        <v>2256563.5135215218</v>
      </c>
      <c r="AG316" s="13">
        <f t="shared" si="412"/>
        <v>7313622.8022778425</v>
      </c>
      <c r="AH316" s="13">
        <f t="shared" si="412"/>
        <v>7923034.8344842121</v>
      </c>
      <c r="AI316" s="13">
        <f t="shared" si="412"/>
        <v>3477302.8115556696</v>
      </c>
      <c r="AJ316" s="13">
        <f t="shared" si="412"/>
        <v>2737623.2043660488</v>
      </c>
      <c r="AK316" s="13">
        <f t="shared" si="412"/>
        <v>2625749.726346809</v>
      </c>
      <c r="AL316" s="13">
        <f t="shared" si="412"/>
        <v>2936205.0412929598</v>
      </c>
      <c r="AM316" s="13">
        <f>AM315*AM95</f>
        <v>4038140.1959999991</v>
      </c>
      <c r="AN316" s="13">
        <f t="shared" ref="AN316:BX316" si="413">AN120*(AN95)+AN159</f>
        <v>3736937.5676374957</v>
      </c>
      <c r="AO316" s="13">
        <f t="shared" si="413"/>
        <v>37162177.64640294</v>
      </c>
      <c r="AP316" s="13">
        <f t="shared" si="413"/>
        <v>666324526.75015557</v>
      </c>
      <c r="AQ316" s="13">
        <f t="shared" si="413"/>
        <v>2921345.124738175</v>
      </c>
      <c r="AR316" s="13">
        <f t="shared" si="413"/>
        <v>450855560.7027564</v>
      </c>
      <c r="AS316" s="13">
        <f t="shared" si="413"/>
        <v>52672112.163469844</v>
      </c>
      <c r="AT316" s="13">
        <f t="shared" si="413"/>
        <v>19181538.688106701</v>
      </c>
      <c r="AU316" s="13">
        <f t="shared" si="413"/>
        <v>3540534.8500521369</v>
      </c>
      <c r="AV316" s="13">
        <f t="shared" si="413"/>
        <v>3242282.1350147845</v>
      </c>
      <c r="AW316" s="13">
        <f t="shared" si="413"/>
        <v>2587955.257899656</v>
      </c>
      <c r="AX316" s="13">
        <f t="shared" si="413"/>
        <v>832530.68276799994</v>
      </c>
      <c r="AY316" s="13">
        <f t="shared" si="413"/>
        <v>4872936.6293738848</v>
      </c>
      <c r="AZ316" s="13">
        <f t="shared" si="413"/>
        <v>86456306.971697673</v>
      </c>
      <c r="BA316" s="13">
        <f t="shared" si="413"/>
        <v>63927634.973134391</v>
      </c>
      <c r="BB316" s="13">
        <f t="shared" si="413"/>
        <v>56207023.922514111</v>
      </c>
      <c r="BC316" s="13">
        <f t="shared" si="413"/>
        <v>232414074.31198832</v>
      </c>
      <c r="BD316" s="13">
        <f t="shared" si="413"/>
        <v>35623054.563553356</v>
      </c>
      <c r="BE316" s="13">
        <f t="shared" si="413"/>
        <v>11316760.78212967</v>
      </c>
      <c r="BF316" s="13">
        <f t="shared" si="413"/>
        <v>169954955.90267187</v>
      </c>
      <c r="BG316" s="13">
        <f t="shared" si="413"/>
        <v>7849368.0363296401</v>
      </c>
      <c r="BH316" s="13">
        <f t="shared" si="413"/>
        <v>5426320.1075828271</v>
      </c>
      <c r="BI316" s="13">
        <f t="shared" si="413"/>
        <v>2851026.2729107281</v>
      </c>
      <c r="BJ316" s="13">
        <f t="shared" si="413"/>
        <v>43614470.466587096</v>
      </c>
      <c r="BK316" s="13">
        <f t="shared" si="413"/>
        <v>107855227.67452712</v>
      </c>
      <c r="BL316" s="13">
        <f t="shared" si="413"/>
        <v>2291559.9074131837</v>
      </c>
      <c r="BM316" s="13">
        <f t="shared" si="413"/>
        <v>3147078.557282045</v>
      </c>
      <c r="BN316" s="13">
        <f t="shared" si="413"/>
        <v>27315013.312415902</v>
      </c>
      <c r="BO316" s="13">
        <f t="shared" si="413"/>
        <v>11909843.570177553</v>
      </c>
      <c r="BP316" s="13">
        <f t="shared" si="413"/>
        <v>2562144.2981560403</v>
      </c>
      <c r="BQ316" s="13">
        <f t="shared" si="413"/>
        <v>45468075.221246205</v>
      </c>
      <c r="BR316" s="13">
        <f t="shared" si="413"/>
        <v>35204314.069821432</v>
      </c>
      <c r="BS316" s="13">
        <f t="shared" si="413"/>
        <v>8661725.5785751026</v>
      </c>
      <c r="BT316" s="13">
        <f t="shared" si="413"/>
        <v>3762120.5324607398</v>
      </c>
      <c r="BU316" s="13">
        <f t="shared" si="413"/>
        <v>4101766.7476648316</v>
      </c>
      <c r="BV316" s="13">
        <f t="shared" si="413"/>
        <v>9751754.992303839</v>
      </c>
      <c r="BW316" s="13">
        <f t="shared" si="413"/>
        <v>14205242.963800635</v>
      </c>
      <c r="BX316" s="13">
        <f t="shared" si="413"/>
        <v>1250934.387425208</v>
      </c>
      <c r="BY316" s="13">
        <f>BY315*BY95</f>
        <v>4513958.28</v>
      </c>
      <c r="BZ316" s="13">
        <f t="shared" ref="BZ316:EK316" si="414">BZ120*(BZ95)+BZ159</f>
        <v>2496618.0329665071</v>
      </c>
      <c r="CA316" s="13">
        <f t="shared" si="414"/>
        <v>2537709.4243788938</v>
      </c>
      <c r="CB316" s="13">
        <f t="shared" si="414"/>
        <v>617849608.03140569</v>
      </c>
      <c r="CC316" s="13">
        <f t="shared" si="414"/>
        <v>2122938.305693591</v>
      </c>
      <c r="CD316" s="13">
        <f t="shared" si="414"/>
        <v>1086884.786238112</v>
      </c>
      <c r="CE316" s="13">
        <f t="shared" si="414"/>
        <v>2128786.5253786901</v>
      </c>
      <c r="CF316" s="13">
        <f t="shared" si="414"/>
        <v>1583022.307129822</v>
      </c>
      <c r="CG316" s="13">
        <f t="shared" si="414"/>
        <v>2115400.556633472</v>
      </c>
      <c r="CH316" s="13">
        <f t="shared" si="414"/>
        <v>1785238.5324746759</v>
      </c>
      <c r="CI316" s="13">
        <f t="shared" si="414"/>
        <v>5717958.3484307285</v>
      </c>
      <c r="CJ316" s="13">
        <f t="shared" si="414"/>
        <v>8844722.8909095135</v>
      </c>
      <c r="CK316" s="13">
        <f t="shared" si="414"/>
        <v>36962983.07500764</v>
      </c>
      <c r="CL316" s="13">
        <f t="shared" si="414"/>
        <v>10616199.785010979</v>
      </c>
      <c r="CM316" s="13">
        <f t="shared" si="414"/>
        <v>6489871.9591870038</v>
      </c>
      <c r="CN316" s="13">
        <f t="shared" si="414"/>
        <v>201682782.43501633</v>
      </c>
      <c r="CO316" s="13">
        <f t="shared" si="414"/>
        <v>111330681.19962174</v>
      </c>
      <c r="CP316" s="13">
        <f t="shared" si="414"/>
        <v>8977121.5992796551</v>
      </c>
      <c r="CQ316" s="13">
        <f t="shared" si="414"/>
        <v>10263390.627122756</v>
      </c>
      <c r="CR316" s="13">
        <f t="shared" si="414"/>
        <v>2393320.9254656569</v>
      </c>
      <c r="CS316" s="13">
        <f t="shared" si="414"/>
        <v>3426450.189517065</v>
      </c>
      <c r="CT316" s="13">
        <f t="shared" si="414"/>
        <v>1371681.3266228</v>
      </c>
      <c r="CU316" s="13">
        <f t="shared" si="414"/>
        <v>351677.091055981</v>
      </c>
      <c r="CV316" s="13">
        <f t="shared" si="414"/>
        <v>766444.82347955194</v>
      </c>
      <c r="CW316" s="13">
        <f t="shared" si="414"/>
        <v>2147064.5658826283</v>
      </c>
      <c r="CX316" s="13">
        <f t="shared" si="414"/>
        <v>3972879.1985079567</v>
      </c>
      <c r="CY316" s="13">
        <f t="shared" si="414"/>
        <v>597477.497620282</v>
      </c>
      <c r="CZ316" s="13">
        <f t="shared" si="414"/>
        <v>16750620.42669571</v>
      </c>
      <c r="DA316" s="13">
        <f t="shared" si="414"/>
        <v>2390742.9113691216</v>
      </c>
      <c r="DB316" s="13">
        <f t="shared" si="414"/>
        <v>3180058.6771769142</v>
      </c>
      <c r="DC316" s="13">
        <f t="shared" si="414"/>
        <v>2333589.1110156039</v>
      </c>
      <c r="DD316" s="13">
        <f t="shared" si="414"/>
        <v>1884038.4525272748</v>
      </c>
      <c r="DE316" s="13">
        <f t="shared" si="414"/>
        <v>3872052.1092085377</v>
      </c>
      <c r="DF316" s="13">
        <f t="shared" si="414"/>
        <v>156136522.41411865</v>
      </c>
      <c r="DG316" s="13">
        <f t="shared" si="414"/>
        <v>1347505.2460654308</v>
      </c>
      <c r="DH316" s="13">
        <f t="shared" si="414"/>
        <v>15923303.73467619</v>
      </c>
      <c r="DI316" s="13">
        <f t="shared" si="414"/>
        <v>20557324.482164964</v>
      </c>
      <c r="DJ316" s="13">
        <f t="shared" si="414"/>
        <v>5821319.9577169996</v>
      </c>
      <c r="DK316" s="13">
        <f t="shared" si="414"/>
        <v>3641531.2529778117</v>
      </c>
      <c r="DL316" s="13">
        <f t="shared" si="414"/>
        <v>46332588.678045981</v>
      </c>
      <c r="DM316" s="13">
        <f t="shared" si="414"/>
        <v>3288695.5273053381</v>
      </c>
      <c r="DN316" s="13">
        <f t="shared" si="414"/>
        <v>11784547.296318715</v>
      </c>
      <c r="DO316" s="13">
        <f t="shared" si="414"/>
        <v>23521241.379473761</v>
      </c>
      <c r="DP316" s="13">
        <f t="shared" si="414"/>
        <v>2557372.3401590101</v>
      </c>
      <c r="DQ316" s="13">
        <f t="shared" si="414"/>
        <v>4379634.2078708783</v>
      </c>
      <c r="DR316" s="13">
        <f t="shared" si="414"/>
        <v>10786196.259094499</v>
      </c>
      <c r="DS316" s="13">
        <f t="shared" si="414"/>
        <v>6923198.1176776756</v>
      </c>
      <c r="DT316" s="13">
        <f t="shared" si="414"/>
        <v>2135974.6948482683</v>
      </c>
      <c r="DU316" s="13">
        <f t="shared" si="414"/>
        <v>3696095.1504323152</v>
      </c>
      <c r="DV316" s="13">
        <f t="shared" si="414"/>
        <v>2599219.3228980959</v>
      </c>
      <c r="DW316" s="13">
        <f t="shared" si="414"/>
        <v>3412501.6248405371</v>
      </c>
      <c r="DX316" s="13">
        <f t="shared" si="414"/>
        <v>2696701.3710308499</v>
      </c>
      <c r="DY316" s="13">
        <f t="shared" si="414"/>
        <v>3579110.1782778897</v>
      </c>
      <c r="DZ316" s="13">
        <f t="shared" si="414"/>
        <v>8484514.3260085993</v>
      </c>
      <c r="EA316" s="13">
        <f t="shared" si="414"/>
        <v>4759274.0930922078</v>
      </c>
      <c r="EB316" s="13">
        <f t="shared" si="414"/>
        <v>4790717.4583227392</v>
      </c>
      <c r="EC316" s="13">
        <f t="shared" si="414"/>
        <v>2912628.671880153</v>
      </c>
      <c r="ED316" s="13">
        <f t="shared" si="414"/>
        <v>16744272.934914658</v>
      </c>
      <c r="EE316" s="13">
        <f t="shared" si="414"/>
        <v>2495126.1377272471</v>
      </c>
      <c r="EF316" s="13">
        <f t="shared" si="414"/>
        <v>12226523.251499999</v>
      </c>
      <c r="EG316" s="13">
        <f t="shared" si="414"/>
        <v>2793880.306496588</v>
      </c>
      <c r="EH316" s="13">
        <f t="shared" si="414"/>
        <v>2494014.7494000541</v>
      </c>
      <c r="EI316" s="13">
        <f t="shared" si="414"/>
        <v>132643158.64439143</v>
      </c>
      <c r="EJ316" s="13">
        <f t="shared" si="414"/>
        <v>64466873.882439949</v>
      </c>
      <c r="EK316" s="13">
        <f t="shared" si="414"/>
        <v>5284514.3925942099</v>
      </c>
      <c r="EL316" s="13">
        <f t="shared" ref="EL316:ET316" si="415">EL120*(EL95)+EL159</f>
        <v>3987813.9422631711</v>
      </c>
      <c r="EM316" s="13">
        <f t="shared" si="415"/>
        <v>4501255.4325394165</v>
      </c>
      <c r="EN316" s="13">
        <f t="shared" si="415"/>
        <v>8208584.1196563588</v>
      </c>
      <c r="EO316" s="13">
        <f t="shared" si="415"/>
        <v>3828308.9642806049</v>
      </c>
      <c r="EP316" s="13">
        <f t="shared" si="415"/>
        <v>3818107.944648067</v>
      </c>
      <c r="EQ316" s="13">
        <f t="shared" si="415"/>
        <v>18380570.008846451</v>
      </c>
      <c r="ER316" s="13">
        <f t="shared" si="415"/>
        <v>3842299.0076852585</v>
      </c>
      <c r="ES316" s="13">
        <f t="shared" si="415"/>
        <v>1794849.1300297331</v>
      </c>
      <c r="ET316" s="13">
        <f t="shared" si="415"/>
        <v>2735235.5009940318</v>
      </c>
      <c r="EU316" s="13">
        <f>EU315*EU95</f>
        <v>5620469.6239999989</v>
      </c>
      <c r="EV316" s="13">
        <f t="shared" ref="EV316:FX316" si="416">EV120*(EV95)+EV159</f>
        <v>1091146.5217255859</v>
      </c>
      <c r="EW316" s="13">
        <f t="shared" si="416"/>
        <v>8555524.5783756189</v>
      </c>
      <c r="EX316" s="13">
        <f t="shared" si="416"/>
        <v>3090386.9906605324</v>
      </c>
      <c r="EY316" s="13">
        <f t="shared" si="416"/>
        <v>2199395.5656698998</v>
      </c>
      <c r="EZ316" s="13">
        <f t="shared" si="416"/>
        <v>1736862.413602723</v>
      </c>
      <c r="FA316" s="13">
        <f t="shared" si="416"/>
        <v>24998806.30310997</v>
      </c>
      <c r="FB316" s="13">
        <f t="shared" si="416"/>
        <v>3616436.4803531673</v>
      </c>
      <c r="FC316" s="13">
        <f t="shared" si="416"/>
        <v>19158404.10261374</v>
      </c>
      <c r="FD316" s="13">
        <f t="shared" si="416"/>
        <v>3430561.1321136258</v>
      </c>
      <c r="FE316" s="13">
        <f t="shared" si="416"/>
        <v>1615638.8353596239</v>
      </c>
      <c r="FF316" s="13">
        <f t="shared" si="416"/>
        <v>2443829.1050035041</v>
      </c>
      <c r="FG316" s="13">
        <f t="shared" si="416"/>
        <v>1724351.4194141759</v>
      </c>
      <c r="FH316" s="13">
        <f t="shared" si="416"/>
        <v>1329086.169455687</v>
      </c>
      <c r="FI316" s="13">
        <f t="shared" si="416"/>
        <v>14056116.860206127</v>
      </c>
      <c r="FJ316" s="13">
        <f t="shared" si="416"/>
        <v>13809144.118741579</v>
      </c>
      <c r="FK316" s="13">
        <f t="shared" si="416"/>
        <v>16633347.811732326</v>
      </c>
      <c r="FL316" s="13">
        <f t="shared" si="416"/>
        <v>32754604.572441008</v>
      </c>
      <c r="FM316" s="13">
        <f t="shared" si="416"/>
        <v>24333894.980991136</v>
      </c>
      <c r="FN316" s="13">
        <f t="shared" si="416"/>
        <v>153151485.91750476</v>
      </c>
      <c r="FO316" s="13">
        <f t="shared" si="416"/>
        <v>8723250.7184497435</v>
      </c>
      <c r="FP316" s="13">
        <f t="shared" si="416"/>
        <v>17985942.169097669</v>
      </c>
      <c r="FQ316" s="13">
        <f t="shared" si="416"/>
        <v>6651547.2003210448</v>
      </c>
      <c r="FR316" s="13">
        <f t="shared" si="416"/>
        <v>2100946.12373605</v>
      </c>
      <c r="FS316" s="13">
        <f t="shared" si="416"/>
        <v>2346698.6349598779</v>
      </c>
      <c r="FT316" s="16">
        <f t="shared" si="416"/>
        <v>1314696.126561464</v>
      </c>
      <c r="FU316" s="13">
        <f t="shared" si="416"/>
        <v>6774823.7453242075</v>
      </c>
      <c r="FV316" s="13">
        <f t="shared" si="416"/>
        <v>5672333.1347942408</v>
      </c>
      <c r="FW316" s="13">
        <f t="shared" si="416"/>
        <v>2161969.6984252562</v>
      </c>
      <c r="FX316" s="13">
        <f t="shared" si="416"/>
        <v>1180492.6779361188</v>
      </c>
      <c r="FY316" s="13">
        <f>FY130*(FY95)+FY159</f>
        <v>0</v>
      </c>
      <c r="FZ316" s="45">
        <f>SUM(C316:FY316)</f>
        <v>6404801181.5687027</v>
      </c>
      <c r="GA316" s="141">
        <f>FZ316/FZ95</f>
        <v>7854.8910467267042</v>
      </c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</row>
    <row r="317" spans="1:195" x14ac:dyDescent="0.2">
      <c r="A317" s="5"/>
      <c r="B317" s="19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45"/>
      <c r="GA317" s="141">
        <f>GA316*0.95</f>
        <v>7462.1464943903684</v>
      </c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</row>
    <row r="318" spans="1:195" x14ac:dyDescent="0.2">
      <c r="A318" s="5"/>
      <c r="B318" s="142" t="s">
        <v>684</v>
      </c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  <c r="FG318" s="19"/>
      <c r="FH318" s="19"/>
      <c r="FI318" s="19"/>
      <c r="FJ318" s="19"/>
      <c r="FK318" s="19"/>
      <c r="FL318" s="19"/>
      <c r="FM318" s="19"/>
      <c r="FN318" s="19"/>
      <c r="FO318" s="19"/>
      <c r="FP318" s="19"/>
      <c r="FQ318" s="19"/>
      <c r="FR318" s="19"/>
      <c r="FS318" s="19"/>
      <c r="FT318" s="19"/>
      <c r="FU318" s="19"/>
      <c r="FV318" s="19"/>
      <c r="FW318" s="19"/>
      <c r="FX318" s="19"/>
      <c r="FY318" s="19"/>
      <c r="FZ318" s="13">
        <f>SUM(C318:FY318)</f>
        <v>0</v>
      </c>
      <c r="GA318" s="106"/>
      <c r="GB318" s="13"/>
      <c r="GC318" s="112"/>
      <c r="GD318" s="13"/>
      <c r="GE318" s="5"/>
      <c r="GF318" s="5"/>
      <c r="GG318" s="5"/>
      <c r="GH318" s="5"/>
      <c r="GI318" s="5"/>
      <c r="GJ318" s="5"/>
      <c r="GK318" s="5"/>
      <c r="GL318" s="5"/>
      <c r="GM318" s="5"/>
    </row>
    <row r="319" spans="1:195" x14ac:dyDescent="0.2">
      <c r="A319" s="5"/>
      <c r="B319" s="19"/>
      <c r="C319" s="64"/>
      <c r="D319" s="5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  <c r="FA319" s="19"/>
      <c r="FB319" s="19"/>
      <c r="FC319" s="19"/>
      <c r="FD319" s="19"/>
      <c r="FE319" s="19"/>
      <c r="FF319" s="19"/>
      <c r="FG319" s="19"/>
      <c r="FH319" s="19"/>
      <c r="FI319" s="19"/>
      <c r="FJ319" s="19"/>
      <c r="FK319" s="19"/>
      <c r="FL319" s="19"/>
      <c r="FM319" s="19"/>
      <c r="FN319" s="19"/>
      <c r="FO319" s="19"/>
      <c r="FP319" s="19"/>
      <c r="FQ319" s="19"/>
      <c r="FR319" s="19"/>
      <c r="FS319" s="19"/>
      <c r="FT319" s="19"/>
      <c r="FU319" s="19"/>
      <c r="FV319" s="19"/>
      <c r="FW319" s="19"/>
      <c r="FX319" s="19"/>
      <c r="FY319" s="143"/>
      <c r="FZ319" s="19"/>
      <c r="GA319" s="106"/>
      <c r="GB319" s="106"/>
      <c r="GC319" s="144"/>
      <c r="GD319" s="106"/>
      <c r="GE319" s="5"/>
      <c r="GF319" s="5"/>
      <c r="GG319" s="5"/>
      <c r="GH319" s="5"/>
      <c r="GI319" s="5"/>
      <c r="GJ319" s="5"/>
      <c r="GK319" s="5"/>
      <c r="GL319" s="5"/>
      <c r="GM319" s="5"/>
    </row>
    <row r="320" spans="1:195" x14ac:dyDescent="0.2">
      <c r="A320" s="5"/>
      <c r="B320" s="19" t="s">
        <v>685</v>
      </c>
      <c r="C320" s="64"/>
      <c r="D320" s="5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  <c r="FA320" s="19"/>
      <c r="FB320" s="19"/>
      <c r="FC320" s="19"/>
      <c r="FD320" s="19"/>
      <c r="FE320" s="19"/>
      <c r="FF320" s="19"/>
      <c r="FG320" s="19"/>
      <c r="FH320" s="19"/>
      <c r="FI320" s="19"/>
      <c r="FJ320" s="19"/>
      <c r="FK320" s="19"/>
      <c r="FL320" s="19"/>
      <c r="FM320" s="19"/>
      <c r="FN320" s="19"/>
      <c r="FO320" s="19"/>
      <c r="FP320" s="19"/>
      <c r="FQ320" s="19"/>
      <c r="FR320" s="19"/>
      <c r="FS320" s="19"/>
      <c r="FT320" s="19"/>
      <c r="FU320" s="19"/>
      <c r="FV320" s="19"/>
      <c r="FW320" s="19"/>
      <c r="FX320" s="19"/>
      <c r="FY320" s="143"/>
      <c r="FZ320" s="106"/>
      <c r="GA320" s="106"/>
      <c r="GB320" s="106"/>
      <c r="GC320" s="144"/>
      <c r="GD320" s="106"/>
      <c r="GE320" s="5"/>
      <c r="GF320" s="145"/>
      <c r="GG320" s="5"/>
      <c r="GH320" s="5"/>
      <c r="GI320" s="5"/>
      <c r="GJ320" s="5"/>
      <c r="GK320" s="5"/>
      <c r="GL320" s="5"/>
      <c r="GM320" s="5"/>
    </row>
    <row r="321" spans="1:195" x14ac:dyDescent="0.2">
      <c r="A321" s="5"/>
      <c r="B321" s="19" t="s">
        <v>686</v>
      </c>
      <c r="C321" s="146">
        <v>30</v>
      </c>
      <c r="D321" s="146">
        <v>60</v>
      </c>
      <c r="E321" s="146">
        <v>111</v>
      </c>
      <c r="F321" s="146">
        <v>60</v>
      </c>
      <c r="G321" s="146">
        <v>0</v>
      </c>
      <c r="H321" s="146">
        <v>0</v>
      </c>
      <c r="I321" s="146">
        <v>36</v>
      </c>
      <c r="J321" s="146">
        <v>35</v>
      </c>
      <c r="K321" s="146">
        <v>0</v>
      </c>
      <c r="L321" s="146">
        <v>60</v>
      </c>
      <c r="M321" s="146">
        <v>100</v>
      </c>
      <c r="N321" s="146">
        <v>0</v>
      </c>
      <c r="O321" s="146">
        <v>0</v>
      </c>
      <c r="P321" s="146">
        <v>0</v>
      </c>
      <c r="Q321" s="146">
        <v>0</v>
      </c>
      <c r="R321" s="146">
        <v>0</v>
      </c>
      <c r="S321" s="146">
        <v>15</v>
      </c>
      <c r="T321" s="146">
        <v>0</v>
      </c>
      <c r="U321" s="146">
        <v>0</v>
      </c>
      <c r="V321" s="146">
        <v>0</v>
      </c>
      <c r="W321" s="147">
        <v>0</v>
      </c>
      <c r="X321" s="146">
        <v>1</v>
      </c>
      <c r="Y321" s="146">
        <v>0</v>
      </c>
      <c r="Z321" s="146">
        <v>0</v>
      </c>
      <c r="AA321" s="146">
        <v>15</v>
      </c>
      <c r="AB321" s="146">
        <v>78</v>
      </c>
      <c r="AC321" s="146">
        <v>15</v>
      </c>
      <c r="AD321" s="146">
        <v>18</v>
      </c>
      <c r="AE321" s="146">
        <v>4</v>
      </c>
      <c r="AF321" s="146">
        <v>0</v>
      </c>
      <c r="AG321" s="146">
        <v>10</v>
      </c>
      <c r="AH321" s="146">
        <v>18</v>
      </c>
      <c r="AI321" s="146">
        <v>0</v>
      </c>
      <c r="AJ321" s="146">
        <v>10</v>
      </c>
      <c r="AK321" s="146">
        <v>0</v>
      </c>
      <c r="AL321" s="146">
        <v>0</v>
      </c>
      <c r="AM321" s="146">
        <v>0</v>
      </c>
      <c r="AN321" s="146">
        <v>0</v>
      </c>
      <c r="AO321" s="146">
        <v>30</v>
      </c>
      <c r="AP321" s="40">
        <v>494</v>
      </c>
      <c r="AQ321" s="146">
        <v>0</v>
      </c>
      <c r="AR321" s="146">
        <v>0</v>
      </c>
      <c r="AS321" s="146">
        <v>0</v>
      </c>
      <c r="AT321" s="146">
        <v>0</v>
      </c>
      <c r="AU321" s="146">
        <v>0</v>
      </c>
      <c r="AV321" s="146">
        <v>0</v>
      </c>
      <c r="AW321" s="146">
        <v>0</v>
      </c>
      <c r="AX321" s="146">
        <v>0</v>
      </c>
      <c r="AY321" s="146">
        <v>0</v>
      </c>
      <c r="AZ321" s="146">
        <v>135</v>
      </c>
      <c r="BA321" s="146">
        <v>5</v>
      </c>
      <c r="BB321" s="146">
        <v>0</v>
      </c>
      <c r="BC321" s="146">
        <v>181</v>
      </c>
      <c r="BD321" s="146">
        <v>0</v>
      </c>
      <c r="BE321" s="146">
        <v>0</v>
      </c>
      <c r="BF321" s="146">
        <v>0</v>
      </c>
      <c r="BG321" s="146">
        <v>0</v>
      </c>
      <c r="BH321" s="146">
        <v>0</v>
      </c>
      <c r="BI321" s="146">
        <v>11</v>
      </c>
      <c r="BJ321" s="146">
        <v>0</v>
      </c>
      <c r="BK321" s="146">
        <v>0</v>
      </c>
      <c r="BL321" s="146">
        <v>5</v>
      </c>
      <c r="BM321" s="146">
        <v>0</v>
      </c>
      <c r="BN321" s="146">
        <v>30</v>
      </c>
      <c r="BO321" s="146">
        <v>16</v>
      </c>
      <c r="BP321" s="146">
        <v>0</v>
      </c>
      <c r="BQ321" s="146">
        <v>10</v>
      </c>
      <c r="BR321" s="146">
        <v>0</v>
      </c>
      <c r="BS321" s="146">
        <v>0</v>
      </c>
      <c r="BT321" s="146">
        <v>0</v>
      </c>
      <c r="BU321" s="146">
        <v>0</v>
      </c>
      <c r="BV321" s="146">
        <v>0</v>
      </c>
      <c r="BW321" s="146">
        <v>20</v>
      </c>
      <c r="BX321" s="146">
        <v>0</v>
      </c>
      <c r="BY321" s="146">
        <v>0</v>
      </c>
      <c r="BZ321" s="146">
        <v>0</v>
      </c>
      <c r="CA321" s="146">
        <v>0</v>
      </c>
      <c r="CB321" s="146">
        <v>105</v>
      </c>
      <c r="CC321" s="146">
        <v>0</v>
      </c>
      <c r="CD321" s="146">
        <v>2</v>
      </c>
      <c r="CE321" s="146">
        <v>5</v>
      </c>
      <c r="CF321" s="146">
        <v>0</v>
      </c>
      <c r="CG321" s="146">
        <v>0</v>
      </c>
      <c r="CH321" s="146">
        <v>3</v>
      </c>
      <c r="CI321" s="146">
        <v>15</v>
      </c>
      <c r="CJ321" s="146">
        <v>30</v>
      </c>
      <c r="CK321" s="146">
        <v>15</v>
      </c>
      <c r="CL321" s="146">
        <v>0</v>
      </c>
      <c r="CM321" s="146">
        <v>0</v>
      </c>
      <c r="CN321" s="146">
        <v>0</v>
      </c>
      <c r="CO321" s="146">
        <v>0</v>
      </c>
      <c r="CP321" s="146">
        <v>0</v>
      </c>
      <c r="CQ321" s="146">
        <v>15</v>
      </c>
      <c r="CR321" s="146">
        <v>0</v>
      </c>
      <c r="CS321" s="146">
        <v>0</v>
      </c>
      <c r="CT321" s="146">
        <v>3</v>
      </c>
      <c r="CU321" s="146">
        <v>0</v>
      </c>
      <c r="CV321" s="146">
        <v>0</v>
      </c>
      <c r="CW321" s="146">
        <v>0</v>
      </c>
      <c r="CX321" s="146">
        <v>0</v>
      </c>
      <c r="CY321" s="146">
        <v>0</v>
      </c>
      <c r="CZ321" s="146">
        <v>0</v>
      </c>
      <c r="DA321" s="146">
        <v>4</v>
      </c>
      <c r="DB321" s="146">
        <v>0</v>
      </c>
      <c r="DC321" s="146">
        <v>0</v>
      </c>
      <c r="DD321" s="146">
        <v>0</v>
      </c>
      <c r="DE321" s="146">
        <v>0</v>
      </c>
      <c r="DF321" s="146">
        <v>126</v>
      </c>
      <c r="DG321" s="146">
        <v>0</v>
      </c>
      <c r="DH321" s="146">
        <v>15</v>
      </c>
      <c r="DI321" s="146">
        <v>0</v>
      </c>
      <c r="DJ321" s="146">
        <v>0</v>
      </c>
      <c r="DK321" s="146">
        <v>0</v>
      </c>
      <c r="DL321" s="146">
        <v>15</v>
      </c>
      <c r="DM321" s="146">
        <v>4</v>
      </c>
      <c r="DN321" s="146">
        <v>0</v>
      </c>
      <c r="DO321" s="146">
        <v>15</v>
      </c>
      <c r="DP321" s="146">
        <v>0</v>
      </c>
      <c r="DQ321" s="146">
        <v>0</v>
      </c>
      <c r="DR321" s="146">
        <v>0</v>
      </c>
      <c r="DS321" s="146">
        <v>26</v>
      </c>
      <c r="DT321" s="146">
        <v>0</v>
      </c>
      <c r="DU321" s="146">
        <v>0</v>
      </c>
      <c r="DV321" s="146">
        <v>0</v>
      </c>
      <c r="DW321" s="146">
        <v>0</v>
      </c>
      <c r="DX321" s="146">
        <v>0</v>
      </c>
      <c r="DY321" s="146">
        <v>0</v>
      </c>
      <c r="DZ321" s="146">
        <v>10</v>
      </c>
      <c r="EA321" s="146">
        <v>0</v>
      </c>
      <c r="EB321" s="146">
        <v>15</v>
      </c>
      <c r="EC321" s="146">
        <v>0</v>
      </c>
      <c r="ED321" s="146">
        <v>0</v>
      </c>
      <c r="EE321" s="146">
        <v>8</v>
      </c>
      <c r="EF321" s="146">
        <v>15</v>
      </c>
      <c r="EG321" s="146">
        <v>0</v>
      </c>
      <c r="EH321" s="146">
        <v>0</v>
      </c>
      <c r="EI321" s="146">
        <v>165</v>
      </c>
      <c r="EJ321" s="146">
        <v>0</v>
      </c>
      <c r="EK321" s="146">
        <v>0</v>
      </c>
      <c r="EL321" s="146">
        <v>0</v>
      </c>
      <c r="EM321" s="146">
        <v>0</v>
      </c>
      <c r="EN321" s="146">
        <v>30</v>
      </c>
      <c r="EO321" s="146">
        <v>0</v>
      </c>
      <c r="EP321" s="146">
        <v>10</v>
      </c>
      <c r="EQ321" s="146">
        <v>0</v>
      </c>
      <c r="ER321" s="146">
        <v>7</v>
      </c>
      <c r="ES321" s="146">
        <v>0</v>
      </c>
      <c r="ET321" s="146">
        <v>0</v>
      </c>
      <c r="EU321" s="146">
        <v>15</v>
      </c>
      <c r="EV321" s="146">
        <v>0</v>
      </c>
      <c r="EW321" s="146">
        <v>0</v>
      </c>
      <c r="EX321" s="146">
        <v>0</v>
      </c>
      <c r="EY321" s="146">
        <v>0</v>
      </c>
      <c r="EZ321" s="146">
        <v>0</v>
      </c>
      <c r="FA321" s="146">
        <v>10</v>
      </c>
      <c r="FB321" s="146">
        <v>0</v>
      </c>
      <c r="FC321" s="146">
        <v>0</v>
      </c>
      <c r="FD321" s="146">
        <v>0</v>
      </c>
      <c r="FE321" s="146">
        <v>0</v>
      </c>
      <c r="FF321" s="146">
        <v>0</v>
      </c>
      <c r="FG321" s="146">
        <v>0</v>
      </c>
      <c r="FH321" s="146">
        <v>5</v>
      </c>
      <c r="FI321" s="146">
        <v>0</v>
      </c>
      <c r="FJ321" s="146">
        <v>0</v>
      </c>
      <c r="FK321" s="146">
        <v>30</v>
      </c>
      <c r="FL321" s="146">
        <v>0</v>
      </c>
      <c r="FM321" s="146">
        <v>0</v>
      </c>
      <c r="FN321" s="146">
        <v>90</v>
      </c>
      <c r="FO321" s="146">
        <v>0</v>
      </c>
      <c r="FP321" s="146">
        <v>18</v>
      </c>
      <c r="FQ321" s="146">
        <v>0</v>
      </c>
      <c r="FR321" s="146">
        <v>0</v>
      </c>
      <c r="FS321" s="146">
        <v>0</v>
      </c>
      <c r="FT321" s="147">
        <v>0</v>
      </c>
      <c r="FU321" s="146">
        <v>15</v>
      </c>
      <c r="FV321" s="146">
        <v>0</v>
      </c>
      <c r="FW321" s="146">
        <v>0</v>
      </c>
      <c r="FX321" s="146">
        <v>0</v>
      </c>
      <c r="FY321" s="38"/>
      <c r="FZ321" s="106"/>
      <c r="GA321" s="141"/>
      <c r="GB321" s="106"/>
      <c r="GC321" s="144"/>
      <c r="GD321" s="106"/>
      <c r="GE321" s="5"/>
      <c r="GF321" s="145"/>
      <c r="GG321" s="5"/>
      <c r="GH321" s="5"/>
      <c r="GI321" s="5"/>
      <c r="GJ321" s="5"/>
      <c r="GK321" s="5"/>
      <c r="GL321" s="5"/>
      <c r="GM321" s="5"/>
    </row>
    <row r="322" spans="1:195" x14ac:dyDescent="0.2">
      <c r="A322" s="5"/>
      <c r="B322" s="19" t="s">
        <v>687</v>
      </c>
      <c r="C322" s="146">
        <f>ROUND(C321*0.42,1)</f>
        <v>12.6</v>
      </c>
      <c r="D322" s="146">
        <f t="shared" ref="D322:BO322" si="417">ROUND(D321*0.42,1)</f>
        <v>25.2</v>
      </c>
      <c r="E322" s="146">
        <f t="shared" si="417"/>
        <v>46.6</v>
      </c>
      <c r="F322" s="146">
        <f t="shared" si="417"/>
        <v>25.2</v>
      </c>
      <c r="G322" s="146">
        <f t="shared" si="417"/>
        <v>0</v>
      </c>
      <c r="H322" s="146">
        <f t="shared" si="417"/>
        <v>0</v>
      </c>
      <c r="I322" s="146">
        <f t="shared" si="417"/>
        <v>15.1</v>
      </c>
      <c r="J322" s="146">
        <f t="shared" si="417"/>
        <v>14.7</v>
      </c>
      <c r="K322" s="146">
        <f t="shared" si="417"/>
        <v>0</v>
      </c>
      <c r="L322" s="146">
        <f t="shared" si="417"/>
        <v>25.2</v>
      </c>
      <c r="M322" s="146">
        <f t="shared" si="417"/>
        <v>42</v>
      </c>
      <c r="N322" s="146">
        <f t="shared" si="417"/>
        <v>0</v>
      </c>
      <c r="O322" s="146">
        <f t="shared" si="417"/>
        <v>0</v>
      </c>
      <c r="P322" s="146">
        <f t="shared" si="417"/>
        <v>0</v>
      </c>
      <c r="Q322" s="146">
        <f t="shared" si="417"/>
        <v>0</v>
      </c>
      <c r="R322" s="146">
        <f t="shared" si="417"/>
        <v>0</v>
      </c>
      <c r="S322" s="146">
        <f t="shared" si="417"/>
        <v>6.3</v>
      </c>
      <c r="T322" s="146">
        <f t="shared" si="417"/>
        <v>0</v>
      </c>
      <c r="U322" s="146">
        <f t="shared" si="417"/>
        <v>0</v>
      </c>
      <c r="V322" s="146">
        <f t="shared" si="417"/>
        <v>0</v>
      </c>
      <c r="W322" s="146">
        <f t="shared" si="417"/>
        <v>0</v>
      </c>
      <c r="X322" s="146">
        <f t="shared" si="417"/>
        <v>0.4</v>
      </c>
      <c r="Y322" s="146">
        <f t="shared" si="417"/>
        <v>0</v>
      </c>
      <c r="Z322" s="146">
        <f t="shared" si="417"/>
        <v>0</v>
      </c>
      <c r="AA322" s="146">
        <f t="shared" si="417"/>
        <v>6.3</v>
      </c>
      <c r="AB322" s="146">
        <f t="shared" si="417"/>
        <v>32.799999999999997</v>
      </c>
      <c r="AC322" s="146">
        <f t="shared" si="417"/>
        <v>6.3</v>
      </c>
      <c r="AD322" s="146">
        <f t="shared" si="417"/>
        <v>7.6</v>
      </c>
      <c r="AE322" s="146">
        <f t="shared" si="417"/>
        <v>1.7</v>
      </c>
      <c r="AF322" s="146">
        <f t="shared" si="417"/>
        <v>0</v>
      </c>
      <c r="AG322" s="146">
        <f t="shared" si="417"/>
        <v>4.2</v>
      </c>
      <c r="AH322" s="146">
        <f t="shared" si="417"/>
        <v>7.6</v>
      </c>
      <c r="AI322" s="146">
        <f t="shared" si="417"/>
        <v>0</v>
      </c>
      <c r="AJ322" s="146">
        <f t="shared" si="417"/>
        <v>4.2</v>
      </c>
      <c r="AK322" s="146">
        <f t="shared" si="417"/>
        <v>0</v>
      </c>
      <c r="AL322" s="146">
        <f t="shared" si="417"/>
        <v>0</v>
      </c>
      <c r="AM322" s="146">
        <f t="shared" si="417"/>
        <v>0</v>
      </c>
      <c r="AN322" s="146">
        <f t="shared" si="417"/>
        <v>0</v>
      </c>
      <c r="AO322" s="146">
        <f t="shared" si="417"/>
        <v>12.6</v>
      </c>
      <c r="AP322" s="146">
        <f t="shared" si="417"/>
        <v>207.5</v>
      </c>
      <c r="AQ322" s="146">
        <f t="shared" si="417"/>
        <v>0</v>
      </c>
      <c r="AR322" s="146">
        <f t="shared" si="417"/>
        <v>0</v>
      </c>
      <c r="AS322" s="146">
        <f t="shared" si="417"/>
        <v>0</v>
      </c>
      <c r="AT322" s="146">
        <f t="shared" si="417"/>
        <v>0</v>
      </c>
      <c r="AU322" s="146">
        <f t="shared" si="417"/>
        <v>0</v>
      </c>
      <c r="AV322" s="146">
        <f t="shared" si="417"/>
        <v>0</v>
      </c>
      <c r="AW322" s="146">
        <f t="shared" si="417"/>
        <v>0</v>
      </c>
      <c r="AX322" s="146">
        <f t="shared" si="417"/>
        <v>0</v>
      </c>
      <c r="AY322" s="146">
        <f t="shared" si="417"/>
        <v>0</v>
      </c>
      <c r="AZ322" s="146">
        <f t="shared" si="417"/>
        <v>56.7</v>
      </c>
      <c r="BA322" s="146">
        <f t="shared" si="417"/>
        <v>2.1</v>
      </c>
      <c r="BB322" s="146">
        <f t="shared" si="417"/>
        <v>0</v>
      </c>
      <c r="BC322" s="146">
        <f t="shared" si="417"/>
        <v>76</v>
      </c>
      <c r="BD322" s="146">
        <f t="shared" si="417"/>
        <v>0</v>
      </c>
      <c r="BE322" s="146">
        <f t="shared" si="417"/>
        <v>0</v>
      </c>
      <c r="BF322" s="146">
        <f t="shared" si="417"/>
        <v>0</v>
      </c>
      <c r="BG322" s="146">
        <f t="shared" si="417"/>
        <v>0</v>
      </c>
      <c r="BH322" s="146">
        <f t="shared" si="417"/>
        <v>0</v>
      </c>
      <c r="BI322" s="146">
        <f t="shared" si="417"/>
        <v>4.5999999999999996</v>
      </c>
      <c r="BJ322" s="146">
        <f t="shared" si="417"/>
        <v>0</v>
      </c>
      <c r="BK322" s="146">
        <f t="shared" si="417"/>
        <v>0</v>
      </c>
      <c r="BL322" s="146">
        <f t="shared" si="417"/>
        <v>2.1</v>
      </c>
      <c r="BM322" s="146">
        <f t="shared" si="417"/>
        <v>0</v>
      </c>
      <c r="BN322" s="146">
        <f t="shared" si="417"/>
        <v>12.6</v>
      </c>
      <c r="BO322" s="146">
        <f t="shared" si="417"/>
        <v>6.7</v>
      </c>
      <c r="BP322" s="146">
        <f t="shared" ref="BP322:EA322" si="418">ROUND(BP321*0.42,1)</f>
        <v>0</v>
      </c>
      <c r="BQ322" s="146">
        <f t="shared" si="418"/>
        <v>4.2</v>
      </c>
      <c r="BR322" s="146">
        <f t="shared" si="418"/>
        <v>0</v>
      </c>
      <c r="BS322" s="146">
        <f t="shared" si="418"/>
        <v>0</v>
      </c>
      <c r="BT322" s="146">
        <f t="shared" si="418"/>
        <v>0</v>
      </c>
      <c r="BU322" s="146">
        <f t="shared" si="418"/>
        <v>0</v>
      </c>
      <c r="BV322" s="146">
        <f t="shared" si="418"/>
        <v>0</v>
      </c>
      <c r="BW322" s="146">
        <f t="shared" si="418"/>
        <v>8.4</v>
      </c>
      <c r="BX322" s="146">
        <f t="shared" si="418"/>
        <v>0</v>
      </c>
      <c r="BY322" s="146">
        <f t="shared" si="418"/>
        <v>0</v>
      </c>
      <c r="BZ322" s="146">
        <f t="shared" si="418"/>
        <v>0</v>
      </c>
      <c r="CA322" s="146">
        <f t="shared" si="418"/>
        <v>0</v>
      </c>
      <c r="CB322" s="146">
        <f t="shared" si="418"/>
        <v>44.1</v>
      </c>
      <c r="CC322" s="146">
        <f t="shared" si="418"/>
        <v>0</v>
      </c>
      <c r="CD322" s="146">
        <f t="shared" si="418"/>
        <v>0.8</v>
      </c>
      <c r="CE322" s="146">
        <f t="shared" si="418"/>
        <v>2.1</v>
      </c>
      <c r="CF322" s="146">
        <f t="shared" si="418"/>
        <v>0</v>
      </c>
      <c r="CG322" s="146">
        <f t="shared" si="418"/>
        <v>0</v>
      </c>
      <c r="CH322" s="146">
        <f t="shared" si="418"/>
        <v>1.3</v>
      </c>
      <c r="CI322" s="146">
        <f t="shared" si="418"/>
        <v>6.3</v>
      </c>
      <c r="CJ322" s="146">
        <f t="shared" si="418"/>
        <v>12.6</v>
      </c>
      <c r="CK322" s="146">
        <f t="shared" si="418"/>
        <v>6.3</v>
      </c>
      <c r="CL322" s="146">
        <f t="shared" si="418"/>
        <v>0</v>
      </c>
      <c r="CM322" s="146">
        <f t="shared" si="418"/>
        <v>0</v>
      </c>
      <c r="CN322" s="146">
        <f t="shared" si="418"/>
        <v>0</v>
      </c>
      <c r="CO322" s="146">
        <f t="shared" si="418"/>
        <v>0</v>
      </c>
      <c r="CP322" s="146">
        <f t="shared" si="418"/>
        <v>0</v>
      </c>
      <c r="CQ322" s="146">
        <f t="shared" si="418"/>
        <v>6.3</v>
      </c>
      <c r="CR322" s="146">
        <f t="shared" si="418"/>
        <v>0</v>
      </c>
      <c r="CS322" s="146">
        <f t="shared" si="418"/>
        <v>0</v>
      </c>
      <c r="CT322" s="146">
        <f t="shared" si="418"/>
        <v>1.3</v>
      </c>
      <c r="CU322" s="146">
        <f t="shared" si="418"/>
        <v>0</v>
      </c>
      <c r="CV322" s="146">
        <f t="shared" si="418"/>
        <v>0</v>
      </c>
      <c r="CW322" s="146">
        <f t="shared" si="418"/>
        <v>0</v>
      </c>
      <c r="CX322" s="146">
        <f t="shared" si="418"/>
        <v>0</v>
      </c>
      <c r="CY322" s="146">
        <f t="shared" si="418"/>
        <v>0</v>
      </c>
      <c r="CZ322" s="146">
        <f t="shared" si="418"/>
        <v>0</v>
      </c>
      <c r="DA322" s="146">
        <f t="shared" si="418"/>
        <v>1.7</v>
      </c>
      <c r="DB322" s="146">
        <f t="shared" si="418"/>
        <v>0</v>
      </c>
      <c r="DC322" s="146">
        <f t="shared" si="418"/>
        <v>0</v>
      </c>
      <c r="DD322" s="146">
        <f t="shared" si="418"/>
        <v>0</v>
      </c>
      <c r="DE322" s="146">
        <f t="shared" si="418"/>
        <v>0</v>
      </c>
      <c r="DF322" s="146">
        <f t="shared" si="418"/>
        <v>52.9</v>
      </c>
      <c r="DG322" s="146">
        <f t="shared" si="418"/>
        <v>0</v>
      </c>
      <c r="DH322" s="146">
        <f t="shared" si="418"/>
        <v>6.3</v>
      </c>
      <c r="DI322" s="146">
        <f t="shared" si="418"/>
        <v>0</v>
      </c>
      <c r="DJ322" s="146">
        <f t="shared" si="418"/>
        <v>0</v>
      </c>
      <c r="DK322" s="146">
        <f t="shared" si="418"/>
        <v>0</v>
      </c>
      <c r="DL322" s="146">
        <f t="shared" si="418"/>
        <v>6.3</v>
      </c>
      <c r="DM322" s="146">
        <f t="shared" si="418"/>
        <v>1.7</v>
      </c>
      <c r="DN322" s="146">
        <f t="shared" si="418"/>
        <v>0</v>
      </c>
      <c r="DO322" s="146">
        <f t="shared" si="418"/>
        <v>6.3</v>
      </c>
      <c r="DP322" s="146">
        <f t="shared" si="418"/>
        <v>0</v>
      </c>
      <c r="DQ322" s="146">
        <f t="shared" si="418"/>
        <v>0</v>
      </c>
      <c r="DR322" s="146">
        <f t="shared" si="418"/>
        <v>0</v>
      </c>
      <c r="DS322" s="146">
        <f t="shared" si="418"/>
        <v>10.9</v>
      </c>
      <c r="DT322" s="146">
        <f t="shared" si="418"/>
        <v>0</v>
      </c>
      <c r="DU322" s="146">
        <f t="shared" si="418"/>
        <v>0</v>
      </c>
      <c r="DV322" s="146">
        <f t="shared" si="418"/>
        <v>0</v>
      </c>
      <c r="DW322" s="146">
        <f t="shared" si="418"/>
        <v>0</v>
      </c>
      <c r="DX322" s="146">
        <f t="shared" si="418"/>
        <v>0</v>
      </c>
      <c r="DY322" s="146">
        <f t="shared" si="418"/>
        <v>0</v>
      </c>
      <c r="DZ322" s="146">
        <f t="shared" si="418"/>
        <v>4.2</v>
      </c>
      <c r="EA322" s="146">
        <f t="shared" si="418"/>
        <v>0</v>
      </c>
      <c r="EB322" s="146">
        <f t="shared" ref="EB322:FX322" si="419">ROUND(EB321*0.42,1)</f>
        <v>6.3</v>
      </c>
      <c r="EC322" s="146">
        <f t="shared" si="419"/>
        <v>0</v>
      </c>
      <c r="ED322" s="146">
        <f t="shared" si="419"/>
        <v>0</v>
      </c>
      <c r="EE322" s="146">
        <f t="shared" si="419"/>
        <v>3.4</v>
      </c>
      <c r="EF322" s="146">
        <f t="shared" si="419"/>
        <v>6.3</v>
      </c>
      <c r="EG322" s="146">
        <f t="shared" si="419"/>
        <v>0</v>
      </c>
      <c r="EH322" s="146">
        <f t="shared" si="419"/>
        <v>0</v>
      </c>
      <c r="EI322" s="146">
        <f t="shared" si="419"/>
        <v>69.3</v>
      </c>
      <c r="EJ322" s="146">
        <f t="shared" si="419"/>
        <v>0</v>
      </c>
      <c r="EK322" s="146">
        <f t="shared" si="419"/>
        <v>0</v>
      </c>
      <c r="EL322" s="146">
        <f t="shared" si="419"/>
        <v>0</v>
      </c>
      <c r="EM322" s="146">
        <f t="shared" si="419"/>
        <v>0</v>
      </c>
      <c r="EN322" s="146">
        <f t="shared" si="419"/>
        <v>12.6</v>
      </c>
      <c r="EO322" s="146">
        <f t="shared" si="419"/>
        <v>0</v>
      </c>
      <c r="EP322" s="146">
        <f t="shared" si="419"/>
        <v>4.2</v>
      </c>
      <c r="EQ322" s="146">
        <f t="shared" si="419"/>
        <v>0</v>
      </c>
      <c r="ER322" s="146">
        <f t="shared" si="419"/>
        <v>2.9</v>
      </c>
      <c r="ES322" s="146">
        <f t="shared" si="419"/>
        <v>0</v>
      </c>
      <c r="ET322" s="146">
        <f t="shared" si="419"/>
        <v>0</v>
      </c>
      <c r="EU322" s="146">
        <f t="shared" si="419"/>
        <v>6.3</v>
      </c>
      <c r="EV322" s="146">
        <f t="shared" si="419"/>
        <v>0</v>
      </c>
      <c r="EW322" s="146">
        <f t="shared" si="419"/>
        <v>0</v>
      </c>
      <c r="EX322" s="146">
        <f t="shared" si="419"/>
        <v>0</v>
      </c>
      <c r="EY322" s="146">
        <f t="shared" si="419"/>
        <v>0</v>
      </c>
      <c r="EZ322" s="146">
        <f t="shared" si="419"/>
        <v>0</v>
      </c>
      <c r="FA322" s="146">
        <f t="shared" si="419"/>
        <v>4.2</v>
      </c>
      <c r="FB322" s="146">
        <f t="shared" si="419"/>
        <v>0</v>
      </c>
      <c r="FC322" s="146">
        <f t="shared" si="419"/>
        <v>0</v>
      </c>
      <c r="FD322" s="146">
        <f t="shared" si="419"/>
        <v>0</v>
      </c>
      <c r="FE322" s="146">
        <f t="shared" si="419"/>
        <v>0</v>
      </c>
      <c r="FF322" s="146">
        <f t="shared" si="419"/>
        <v>0</v>
      </c>
      <c r="FG322" s="146">
        <f t="shared" si="419"/>
        <v>0</v>
      </c>
      <c r="FH322" s="146">
        <f t="shared" si="419"/>
        <v>2.1</v>
      </c>
      <c r="FI322" s="146">
        <f t="shared" si="419"/>
        <v>0</v>
      </c>
      <c r="FJ322" s="146">
        <f t="shared" si="419"/>
        <v>0</v>
      </c>
      <c r="FK322" s="146">
        <f t="shared" si="419"/>
        <v>12.6</v>
      </c>
      <c r="FL322" s="146">
        <f t="shared" si="419"/>
        <v>0</v>
      </c>
      <c r="FM322" s="146">
        <f t="shared" si="419"/>
        <v>0</v>
      </c>
      <c r="FN322" s="146">
        <f t="shared" si="419"/>
        <v>37.799999999999997</v>
      </c>
      <c r="FO322" s="146">
        <f t="shared" si="419"/>
        <v>0</v>
      </c>
      <c r="FP322" s="146">
        <f t="shared" si="419"/>
        <v>7.6</v>
      </c>
      <c r="FQ322" s="146">
        <f t="shared" si="419"/>
        <v>0</v>
      </c>
      <c r="FR322" s="146">
        <f t="shared" si="419"/>
        <v>0</v>
      </c>
      <c r="FS322" s="146">
        <f t="shared" si="419"/>
        <v>0</v>
      </c>
      <c r="FT322" s="147">
        <f t="shared" si="419"/>
        <v>0</v>
      </c>
      <c r="FU322" s="146">
        <f t="shared" si="419"/>
        <v>6.3</v>
      </c>
      <c r="FV322" s="146">
        <f t="shared" si="419"/>
        <v>0</v>
      </c>
      <c r="FW322" s="146">
        <f t="shared" si="419"/>
        <v>0</v>
      </c>
      <c r="FX322" s="146">
        <f t="shared" si="419"/>
        <v>0</v>
      </c>
      <c r="FY322" s="38"/>
      <c r="FZ322" s="106"/>
      <c r="GA322" s="141"/>
      <c r="GB322" s="106"/>
      <c r="GC322" s="144"/>
      <c r="GD322" s="106"/>
      <c r="GE322" s="5"/>
      <c r="GF322" s="145"/>
      <c r="GG322" s="5"/>
      <c r="GH322" s="5"/>
      <c r="GI322" s="5"/>
      <c r="GJ322" s="5"/>
      <c r="GK322" s="5"/>
      <c r="GL322" s="5"/>
      <c r="GM322" s="5"/>
    </row>
    <row r="323" spans="1:195" x14ac:dyDescent="0.2">
      <c r="A323" s="5"/>
      <c r="B323" s="19" t="s">
        <v>688</v>
      </c>
      <c r="C323" s="148">
        <f t="shared" ref="C323:BN323" si="420">C322*C287</f>
        <v>84289.297088562293</v>
      </c>
      <c r="D323" s="148">
        <f t="shared" si="420"/>
        <v>163281.66728689062</v>
      </c>
      <c r="E323" s="148">
        <f t="shared" si="420"/>
        <v>327382.34104444762</v>
      </c>
      <c r="F323" s="148">
        <f t="shared" si="420"/>
        <v>161583.77795677955</v>
      </c>
      <c r="G323" s="148">
        <f t="shared" si="420"/>
        <v>0</v>
      </c>
      <c r="H323" s="148">
        <f t="shared" si="420"/>
        <v>0</v>
      </c>
      <c r="I323" s="148">
        <f t="shared" si="420"/>
        <v>104365.21313468184</v>
      </c>
      <c r="J323" s="148">
        <f t="shared" si="420"/>
        <v>95832.069906350429</v>
      </c>
      <c r="K323" s="148">
        <f t="shared" si="420"/>
        <v>0</v>
      </c>
      <c r="L323" s="148">
        <f t="shared" si="420"/>
        <v>172394.81885113593</v>
      </c>
      <c r="M323" s="148">
        <f t="shared" si="420"/>
        <v>326152.93534436566</v>
      </c>
      <c r="N323" s="148">
        <f t="shared" si="420"/>
        <v>0</v>
      </c>
      <c r="O323" s="148">
        <f t="shared" si="420"/>
        <v>0</v>
      </c>
      <c r="P323" s="148">
        <f t="shared" si="420"/>
        <v>0</v>
      </c>
      <c r="Q323" s="148">
        <f t="shared" si="420"/>
        <v>0</v>
      </c>
      <c r="R323" s="148">
        <f t="shared" si="420"/>
        <v>0</v>
      </c>
      <c r="S323" s="148">
        <f t="shared" si="420"/>
        <v>42286.48381721117</v>
      </c>
      <c r="T323" s="148">
        <f t="shared" si="420"/>
        <v>0</v>
      </c>
      <c r="U323" s="148">
        <f t="shared" si="420"/>
        <v>0</v>
      </c>
      <c r="V323" s="148">
        <f t="shared" si="420"/>
        <v>0</v>
      </c>
      <c r="W323" s="148">
        <f t="shared" si="420"/>
        <v>0</v>
      </c>
      <c r="X323" s="148">
        <f t="shared" si="420"/>
        <v>5328.5588751799733</v>
      </c>
      <c r="Y323" s="148">
        <f t="shared" si="420"/>
        <v>0</v>
      </c>
      <c r="Z323" s="148">
        <f t="shared" si="420"/>
        <v>0</v>
      </c>
      <c r="AA323" s="148">
        <f t="shared" si="420"/>
        <v>41160.853629700345</v>
      </c>
      <c r="AB323" s="148">
        <f t="shared" si="420"/>
        <v>215131.05948137882</v>
      </c>
      <c r="AC323" s="148">
        <f t="shared" si="420"/>
        <v>43168.270445025824</v>
      </c>
      <c r="AD323" s="148">
        <f t="shared" si="420"/>
        <v>50160.309456619194</v>
      </c>
      <c r="AE323" s="148">
        <f t="shared" si="420"/>
        <v>20239.65633655732</v>
      </c>
      <c r="AF323" s="148">
        <f t="shared" si="420"/>
        <v>0</v>
      </c>
      <c r="AG323" s="148">
        <f t="shared" si="420"/>
        <v>34944.661809491292</v>
      </c>
      <c r="AH323" s="148">
        <f t="shared" si="420"/>
        <v>49794.105872670247</v>
      </c>
      <c r="AI323" s="148">
        <f t="shared" si="420"/>
        <v>0</v>
      </c>
      <c r="AJ323" s="148">
        <f t="shared" si="420"/>
        <v>42522.647744485075</v>
      </c>
      <c r="AK323" s="148">
        <f t="shared" si="420"/>
        <v>0</v>
      </c>
      <c r="AL323" s="148">
        <f t="shared" si="420"/>
        <v>0</v>
      </c>
      <c r="AM323" s="148">
        <f t="shared" si="420"/>
        <v>0</v>
      </c>
      <c r="AN323" s="148">
        <f t="shared" si="420"/>
        <v>0</v>
      </c>
      <c r="AO323" s="148">
        <f t="shared" si="420"/>
        <v>79940.007333238085</v>
      </c>
      <c r="AP323" s="148">
        <f t="shared" si="420"/>
        <v>1455304.941558501</v>
      </c>
      <c r="AQ323" s="148">
        <f t="shared" si="420"/>
        <v>0</v>
      </c>
      <c r="AR323" s="148">
        <f t="shared" si="420"/>
        <v>0</v>
      </c>
      <c r="AS323" s="148">
        <f t="shared" si="420"/>
        <v>0</v>
      </c>
      <c r="AT323" s="148">
        <f t="shared" si="420"/>
        <v>0</v>
      </c>
      <c r="AU323" s="148">
        <f t="shared" si="420"/>
        <v>0</v>
      </c>
      <c r="AV323" s="148">
        <f t="shared" si="420"/>
        <v>0</v>
      </c>
      <c r="AW323" s="148">
        <f t="shared" si="420"/>
        <v>0</v>
      </c>
      <c r="AX323" s="148">
        <f t="shared" si="420"/>
        <v>0</v>
      </c>
      <c r="AY323" s="148">
        <f t="shared" si="420"/>
        <v>0</v>
      </c>
      <c r="AZ323" s="148">
        <f t="shared" si="420"/>
        <v>382179.71932279249</v>
      </c>
      <c r="BA323" s="148">
        <f t="shared" si="420"/>
        <v>13253.96519318253</v>
      </c>
      <c r="BB323" s="148">
        <f t="shared" si="420"/>
        <v>0</v>
      </c>
      <c r="BC323" s="148">
        <f t="shared" si="420"/>
        <v>496396.7242976898</v>
      </c>
      <c r="BD323" s="148">
        <f t="shared" si="420"/>
        <v>0</v>
      </c>
      <c r="BE323" s="148">
        <f t="shared" si="420"/>
        <v>0</v>
      </c>
      <c r="BF323" s="148">
        <f t="shared" si="420"/>
        <v>0</v>
      </c>
      <c r="BG323" s="148">
        <f t="shared" si="420"/>
        <v>0</v>
      </c>
      <c r="BH323" s="148">
        <f t="shared" si="420"/>
        <v>0</v>
      </c>
      <c r="BI323" s="148">
        <f t="shared" si="420"/>
        <v>48994.364461648402</v>
      </c>
      <c r="BJ323" s="148">
        <f t="shared" si="420"/>
        <v>0</v>
      </c>
      <c r="BK323" s="148">
        <f t="shared" si="420"/>
        <v>0</v>
      </c>
      <c r="BL323" s="148">
        <f t="shared" si="420"/>
        <v>23400.896073700278</v>
      </c>
      <c r="BM323" s="148">
        <f t="shared" si="420"/>
        <v>0</v>
      </c>
      <c r="BN323" s="148">
        <f t="shared" si="420"/>
        <v>79523.964029093579</v>
      </c>
      <c r="BO323" s="148">
        <f t="shared" ref="BO323:DZ323" si="421">BO322*BO287</f>
        <v>43257.765972965964</v>
      </c>
      <c r="BP323" s="148">
        <f t="shared" si="421"/>
        <v>0</v>
      </c>
      <c r="BQ323" s="148">
        <f t="shared" si="421"/>
        <v>28820.780295413195</v>
      </c>
      <c r="BR323" s="148">
        <f t="shared" si="421"/>
        <v>0</v>
      </c>
      <c r="BS323" s="148">
        <f t="shared" si="421"/>
        <v>0</v>
      </c>
      <c r="BT323" s="148">
        <f t="shared" si="421"/>
        <v>0</v>
      </c>
      <c r="BU323" s="148">
        <f t="shared" si="421"/>
        <v>0</v>
      </c>
      <c r="BV323" s="148">
        <f t="shared" si="421"/>
        <v>0</v>
      </c>
      <c r="BW323" s="148">
        <f t="shared" si="421"/>
        <v>55626.57900078196</v>
      </c>
      <c r="BX323" s="148">
        <f t="shared" si="421"/>
        <v>0</v>
      </c>
      <c r="BY323" s="148">
        <f t="shared" si="421"/>
        <v>0</v>
      </c>
      <c r="BZ323" s="148">
        <f t="shared" si="421"/>
        <v>0</v>
      </c>
      <c r="CA323" s="148">
        <f t="shared" si="421"/>
        <v>0</v>
      </c>
      <c r="CB323" s="148">
        <f t="shared" si="421"/>
        <v>285863.5084190215</v>
      </c>
      <c r="CC323" s="148">
        <f t="shared" si="421"/>
        <v>0</v>
      </c>
      <c r="CD323" s="148">
        <f t="shared" si="421"/>
        <v>9965.0764928366116</v>
      </c>
      <c r="CE323" s="148">
        <f t="shared" si="421"/>
        <v>22985.238069826359</v>
      </c>
      <c r="CF323" s="148">
        <f t="shared" si="421"/>
        <v>0</v>
      </c>
      <c r="CG323" s="148">
        <f t="shared" si="421"/>
        <v>0</v>
      </c>
      <c r="CH323" s="148">
        <f t="shared" si="421"/>
        <v>15690.825565980187</v>
      </c>
      <c r="CI323" s="148">
        <f t="shared" si="421"/>
        <v>41725.659411712724</v>
      </c>
      <c r="CJ323" s="148">
        <f t="shared" si="421"/>
        <v>89403.407089625471</v>
      </c>
      <c r="CK323" s="148">
        <f t="shared" si="421"/>
        <v>41166.359675302156</v>
      </c>
      <c r="CL323" s="148">
        <f t="shared" si="421"/>
        <v>0</v>
      </c>
      <c r="CM323" s="148">
        <f t="shared" si="421"/>
        <v>0</v>
      </c>
      <c r="CN323" s="148">
        <f t="shared" si="421"/>
        <v>0</v>
      </c>
      <c r="CO323" s="148">
        <f t="shared" si="421"/>
        <v>0</v>
      </c>
      <c r="CP323" s="148">
        <f t="shared" si="421"/>
        <v>0</v>
      </c>
      <c r="CQ323" s="148">
        <f t="shared" si="421"/>
        <v>42635.348156776847</v>
      </c>
      <c r="CR323" s="148">
        <f t="shared" si="421"/>
        <v>0</v>
      </c>
      <c r="CS323" s="148">
        <f t="shared" si="421"/>
        <v>0</v>
      </c>
      <c r="CT323" s="148">
        <f t="shared" si="421"/>
        <v>15875.831281129038</v>
      </c>
      <c r="CU323" s="148">
        <f t="shared" si="421"/>
        <v>0</v>
      </c>
      <c r="CV323" s="148">
        <f t="shared" si="421"/>
        <v>0</v>
      </c>
      <c r="CW323" s="148">
        <f t="shared" si="421"/>
        <v>0</v>
      </c>
      <c r="CX323" s="148">
        <f t="shared" si="421"/>
        <v>0</v>
      </c>
      <c r="CY323" s="148">
        <f t="shared" si="421"/>
        <v>0</v>
      </c>
      <c r="CZ323" s="148">
        <f t="shared" si="421"/>
        <v>0</v>
      </c>
      <c r="DA323" s="148">
        <f t="shared" si="421"/>
        <v>18073.188807604653</v>
      </c>
      <c r="DB323" s="148">
        <f t="shared" si="421"/>
        <v>0</v>
      </c>
      <c r="DC323" s="148">
        <f t="shared" si="421"/>
        <v>0</v>
      </c>
      <c r="DD323" s="148">
        <f t="shared" si="421"/>
        <v>0</v>
      </c>
      <c r="DE323" s="148">
        <f t="shared" si="421"/>
        <v>0</v>
      </c>
      <c r="DF323" s="148">
        <f t="shared" si="421"/>
        <v>333865.95054673922</v>
      </c>
      <c r="DG323" s="148">
        <f t="shared" si="421"/>
        <v>0</v>
      </c>
      <c r="DH323" s="148">
        <f t="shared" si="421"/>
        <v>39761.982014546789</v>
      </c>
      <c r="DI323" s="148">
        <f t="shared" si="421"/>
        <v>0</v>
      </c>
      <c r="DJ323" s="148">
        <f t="shared" si="421"/>
        <v>0</v>
      </c>
      <c r="DK323" s="148">
        <f t="shared" si="421"/>
        <v>0</v>
      </c>
      <c r="DL323" s="148">
        <f t="shared" si="421"/>
        <v>41516.610434047092</v>
      </c>
      <c r="DM323" s="148">
        <f t="shared" si="421"/>
        <v>16430.292693460182</v>
      </c>
      <c r="DN323" s="148">
        <f t="shared" si="421"/>
        <v>0</v>
      </c>
      <c r="DO323" s="148">
        <f t="shared" si="421"/>
        <v>42046.654957807383</v>
      </c>
      <c r="DP323" s="148">
        <f t="shared" si="421"/>
        <v>0</v>
      </c>
      <c r="DQ323" s="148">
        <f t="shared" si="421"/>
        <v>0</v>
      </c>
      <c r="DR323" s="148">
        <f t="shared" si="421"/>
        <v>0</v>
      </c>
      <c r="DS323" s="148">
        <f t="shared" si="421"/>
        <v>79031.540599121072</v>
      </c>
      <c r="DT323" s="148">
        <f t="shared" si="421"/>
        <v>0</v>
      </c>
      <c r="DU323" s="148">
        <f t="shared" si="421"/>
        <v>0</v>
      </c>
      <c r="DV323" s="148">
        <f t="shared" si="421"/>
        <v>0</v>
      </c>
      <c r="DW323" s="148">
        <f t="shared" si="421"/>
        <v>0</v>
      </c>
      <c r="DX323" s="148">
        <f t="shared" si="421"/>
        <v>0</v>
      </c>
      <c r="DY323" s="148">
        <f t="shared" si="421"/>
        <v>0</v>
      </c>
      <c r="DZ323" s="148">
        <f t="shared" si="421"/>
        <v>29247.371372282149</v>
      </c>
      <c r="EA323" s="148">
        <f t="shared" ref="EA323:FX323" si="422">EA322*EA287</f>
        <v>0</v>
      </c>
      <c r="EB323" s="148">
        <f t="shared" si="422"/>
        <v>43921.685977641559</v>
      </c>
      <c r="EC323" s="148">
        <f t="shared" si="422"/>
        <v>0</v>
      </c>
      <c r="ED323" s="148">
        <f t="shared" si="422"/>
        <v>0</v>
      </c>
      <c r="EE323" s="148">
        <f t="shared" si="422"/>
        <v>33867.498639877398</v>
      </c>
      <c r="EF323" s="148">
        <f t="shared" si="422"/>
        <v>41686.514698334075</v>
      </c>
      <c r="EG323" s="148">
        <f t="shared" si="422"/>
        <v>0</v>
      </c>
      <c r="EH323" s="148">
        <f t="shared" si="422"/>
        <v>0</v>
      </c>
      <c r="EI323" s="148">
        <f t="shared" si="422"/>
        <v>455716.68162300478</v>
      </c>
      <c r="EJ323" s="148">
        <f t="shared" si="422"/>
        <v>0</v>
      </c>
      <c r="EK323" s="148">
        <f t="shared" si="422"/>
        <v>0</v>
      </c>
      <c r="EL323" s="148">
        <f t="shared" si="422"/>
        <v>0</v>
      </c>
      <c r="EM323" s="148">
        <f t="shared" si="422"/>
        <v>0</v>
      </c>
      <c r="EN323" s="148">
        <f t="shared" si="422"/>
        <v>85184.572720204698</v>
      </c>
      <c r="EO323" s="148">
        <f t="shared" si="422"/>
        <v>0</v>
      </c>
      <c r="EP323" s="148">
        <f t="shared" si="422"/>
        <v>36391.637680551743</v>
      </c>
      <c r="EQ323" s="148">
        <f t="shared" si="422"/>
        <v>0</v>
      </c>
      <c r="ER323" s="148">
        <f t="shared" si="422"/>
        <v>24971.852515154496</v>
      </c>
      <c r="ES323" s="148">
        <f t="shared" si="422"/>
        <v>0</v>
      </c>
      <c r="ET323" s="148">
        <f t="shared" si="422"/>
        <v>0</v>
      </c>
      <c r="EU323" s="148">
        <f t="shared" si="422"/>
        <v>47933.13561540845</v>
      </c>
      <c r="EV323" s="148">
        <f t="shared" si="422"/>
        <v>0</v>
      </c>
      <c r="EW323" s="148">
        <f t="shared" si="422"/>
        <v>0</v>
      </c>
      <c r="EX323" s="148">
        <f t="shared" si="422"/>
        <v>0</v>
      </c>
      <c r="EY323" s="148">
        <f t="shared" si="422"/>
        <v>0</v>
      </c>
      <c r="EZ323" s="148">
        <f t="shared" si="422"/>
        <v>0</v>
      </c>
      <c r="FA323" s="148">
        <f t="shared" si="422"/>
        <v>29125.583708366419</v>
      </c>
      <c r="FB323" s="148">
        <f t="shared" si="422"/>
        <v>0</v>
      </c>
      <c r="FC323" s="148">
        <f t="shared" si="422"/>
        <v>0</v>
      </c>
      <c r="FD323" s="148">
        <f t="shared" si="422"/>
        <v>0</v>
      </c>
      <c r="FE323" s="148">
        <f t="shared" si="422"/>
        <v>0</v>
      </c>
      <c r="FF323" s="148">
        <f t="shared" si="422"/>
        <v>0</v>
      </c>
      <c r="FG323" s="148">
        <f t="shared" si="422"/>
        <v>0</v>
      </c>
      <c r="FH323" s="148">
        <f t="shared" si="422"/>
        <v>26554.258152178256</v>
      </c>
      <c r="FI323" s="148">
        <f t="shared" si="422"/>
        <v>0</v>
      </c>
      <c r="FJ323" s="148">
        <f t="shared" si="422"/>
        <v>0</v>
      </c>
      <c r="FK323" s="148">
        <f t="shared" si="422"/>
        <v>81690.959018020993</v>
      </c>
      <c r="FL323" s="148">
        <f t="shared" si="422"/>
        <v>0</v>
      </c>
      <c r="FM323" s="148">
        <f t="shared" si="422"/>
        <v>0</v>
      </c>
      <c r="FN323" s="148">
        <f t="shared" si="422"/>
        <v>247629.71053323528</v>
      </c>
      <c r="FO323" s="148">
        <f t="shared" si="422"/>
        <v>0</v>
      </c>
      <c r="FP323" s="148">
        <f t="shared" si="422"/>
        <v>51461.747641355658</v>
      </c>
      <c r="FQ323" s="148">
        <f t="shared" si="422"/>
        <v>0</v>
      </c>
      <c r="FR323" s="148">
        <f t="shared" si="422"/>
        <v>0</v>
      </c>
      <c r="FS323" s="148">
        <f t="shared" si="422"/>
        <v>0</v>
      </c>
      <c r="FT323" s="60">
        <f t="shared" si="422"/>
        <v>0</v>
      </c>
      <c r="FU323" s="148">
        <f t="shared" si="422"/>
        <v>46748.992297995697</v>
      </c>
      <c r="FV323" s="148">
        <f t="shared" si="422"/>
        <v>0</v>
      </c>
      <c r="FW323" s="148">
        <f t="shared" si="422"/>
        <v>0</v>
      </c>
      <c r="FX323" s="148">
        <f t="shared" si="422"/>
        <v>0</v>
      </c>
      <c r="FY323" s="5"/>
      <c r="FZ323" s="141">
        <f>SUM(C323:FY323)</f>
        <v>7104888.1120296894</v>
      </c>
      <c r="GB323" s="106"/>
      <c r="GC323" s="144"/>
      <c r="GD323" s="106"/>
      <c r="GE323" s="5"/>
      <c r="GF323" s="145"/>
      <c r="GG323" s="5"/>
      <c r="GH323" s="5"/>
      <c r="GI323" s="5"/>
      <c r="GJ323" s="5"/>
      <c r="GK323" s="5"/>
      <c r="GL323" s="5"/>
      <c r="GM323" s="5"/>
    </row>
    <row r="324" spans="1:195" x14ac:dyDescent="0.2">
      <c r="A324" s="5"/>
      <c r="B324" s="19" t="s">
        <v>689</v>
      </c>
      <c r="C324" s="148">
        <f t="shared" ref="C324:BN324" si="423">C322*C275</f>
        <v>99657.305999999997</v>
      </c>
      <c r="D324" s="148">
        <f t="shared" si="423"/>
        <v>193051.908</v>
      </c>
      <c r="E324" s="148">
        <f t="shared" si="423"/>
        <v>387072.18200000003</v>
      </c>
      <c r="F324" s="148">
        <f t="shared" si="423"/>
        <v>191044.476</v>
      </c>
      <c r="G324" s="148">
        <f t="shared" si="423"/>
        <v>0</v>
      </c>
      <c r="H324" s="148">
        <f t="shared" si="423"/>
        <v>0</v>
      </c>
      <c r="I324" s="148">
        <f t="shared" si="423"/>
        <v>123393.425</v>
      </c>
      <c r="J324" s="148">
        <f t="shared" si="423"/>
        <v>113304.51299999999</v>
      </c>
      <c r="K324" s="148">
        <f t="shared" si="423"/>
        <v>0</v>
      </c>
      <c r="L324" s="148">
        <f t="shared" si="423"/>
        <v>203826.42</v>
      </c>
      <c r="M324" s="148">
        <f t="shared" si="423"/>
        <v>385618.38</v>
      </c>
      <c r="N324" s="148">
        <f t="shared" si="423"/>
        <v>0</v>
      </c>
      <c r="O324" s="148">
        <f t="shared" si="423"/>
        <v>0</v>
      </c>
      <c r="P324" s="148">
        <f t="shared" si="423"/>
        <v>0</v>
      </c>
      <c r="Q324" s="148">
        <f t="shared" si="423"/>
        <v>0</v>
      </c>
      <c r="R324" s="148">
        <f t="shared" si="423"/>
        <v>0</v>
      </c>
      <c r="S324" s="148">
        <f t="shared" si="423"/>
        <v>49996.296000000002</v>
      </c>
      <c r="T324" s="148">
        <f t="shared" si="423"/>
        <v>0</v>
      </c>
      <c r="U324" s="148">
        <f t="shared" si="423"/>
        <v>0</v>
      </c>
      <c r="V324" s="148">
        <f t="shared" si="423"/>
        <v>0</v>
      </c>
      <c r="W324" s="148">
        <f t="shared" si="423"/>
        <v>0</v>
      </c>
      <c r="X324" s="148">
        <f t="shared" si="423"/>
        <v>6300.0839999999998</v>
      </c>
      <c r="Y324" s="148">
        <f t="shared" si="423"/>
        <v>0</v>
      </c>
      <c r="Z324" s="148">
        <f t="shared" si="423"/>
        <v>0</v>
      </c>
      <c r="AA324" s="148">
        <f t="shared" si="423"/>
        <v>48665.484000000004</v>
      </c>
      <c r="AB324" s="148">
        <f t="shared" si="423"/>
        <v>254354.48799999998</v>
      </c>
      <c r="AC324" s="148">
        <f t="shared" si="423"/>
        <v>51038.882999999994</v>
      </c>
      <c r="AD324" s="148">
        <f t="shared" si="423"/>
        <v>59305.764000000003</v>
      </c>
      <c r="AE324" s="148">
        <f t="shared" si="423"/>
        <v>23929.829000000002</v>
      </c>
      <c r="AF324" s="148">
        <f t="shared" si="423"/>
        <v>0</v>
      </c>
      <c r="AG324" s="148">
        <f t="shared" si="423"/>
        <v>34957.565999999999</v>
      </c>
      <c r="AH324" s="148">
        <f t="shared" si="423"/>
        <v>58872.792000000001</v>
      </c>
      <c r="AI324" s="148">
        <f t="shared" si="423"/>
        <v>0</v>
      </c>
      <c r="AJ324" s="148">
        <f t="shared" si="423"/>
        <v>50275.554000000004</v>
      </c>
      <c r="AK324" s="148">
        <f t="shared" si="423"/>
        <v>0</v>
      </c>
      <c r="AL324" s="148">
        <f t="shared" si="423"/>
        <v>0</v>
      </c>
      <c r="AM324" s="148">
        <f t="shared" si="423"/>
        <v>0</v>
      </c>
      <c r="AN324" s="148">
        <f t="shared" si="423"/>
        <v>0</v>
      </c>
      <c r="AO324" s="148">
        <f t="shared" si="423"/>
        <v>94514.993999999992</v>
      </c>
      <c r="AP324" s="148">
        <f t="shared" si="423"/>
        <v>1720641.875</v>
      </c>
      <c r="AQ324" s="148">
        <f t="shared" si="423"/>
        <v>0</v>
      </c>
      <c r="AR324" s="148">
        <f t="shared" si="423"/>
        <v>0</v>
      </c>
      <c r="AS324" s="148">
        <f t="shared" si="423"/>
        <v>0</v>
      </c>
      <c r="AT324" s="148">
        <f t="shared" si="423"/>
        <v>0</v>
      </c>
      <c r="AU324" s="148">
        <f t="shared" si="423"/>
        <v>0</v>
      </c>
      <c r="AV324" s="148">
        <f t="shared" si="423"/>
        <v>0</v>
      </c>
      <c r="AW324" s="148">
        <f t="shared" si="423"/>
        <v>0</v>
      </c>
      <c r="AX324" s="148">
        <f t="shared" si="423"/>
        <v>0</v>
      </c>
      <c r="AY324" s="148">
        <f t="shared" si="423"/>
        <v>0</v>
      </c>
      <c r="AZ324" s="148">
        <f t="shared" si="423"/>
        <v>451860.44400000002</v>
      </c>
      <c r="BA324" s="148">
        <f t="shared" si="423"/>
        <v>15670.473000000002</v>
      </c>
      <c r="BB324" s="148">
        <f t="shared" si="423"/>
        <v>0</v>
      </c>
      <c r="BC324" s="148">
        <f t="shared" si="423"/>
        <v>586901.64</v>
      </c>
      <c r="BD324" s="148">
        <f t="shared" si="423"/>
        <v>0</v>
      </c>
      <c r="BE324" s="148">
        <f t="shared" si="423"/>
        <v>0</v>
      </c>
      <c r="BF324" s="148">
        <f t="shared" si="423"/>
        <v>0</v>
      </c>
      <c r="BG324" s="148">
        <f t="shared" si="423"/>
        <v>0</v>
      </c>
      <c r="BH324" s="148">
        <f t="shared" si="423"/>
        <v>0</v>
      </c>
      <c r="BI324" s="148">
        <f t="shared" si="423"/>
        <v>57927.201999999997</v>
      </c>
      <c r="BJ324" s="148">
        <f t="shared" si="423"/>
        <v>0</v>
      </c>
      <c r="BK324" s="148">
        <f t="shared" si="423"/>
        <v>0</v>
      </c>
      <c r="BL324" s="148">
        <f t="shared" si="423"/>
        <v>27667.436999999998</v>
      </c>
      <c r="BM324" s="148">
        <f t="shared" si="423"/>
        <v>0</v>
      </c>
      <c r="BN324" s="148">
        <f t="shared" si="423"/>
        <v>94023.09</v>
      </c>
      <c r="BO324" s="148">
        <f t="shared" ref="BO324:DZ324" si="424">BO322*BO275</f>
        <v>51144.718000000001</v>
      </c>
      <c r="BP324" s="148">
        <f t="shared" si="424"/>
        <v>0</v>
      </c>
      <c r="BQ324" s="148">
        <f t="shared" si="424"/>
        <v>34075.482000000004</v>
      </c>
      <c r="BR324" s="148">
        <f t="shared" si="424"/>
        <v>0</v>
      </c>
      <c r="BS324" s="148">
        <f t="shared" si="424"/>
        <v>0</v>
      </c>
      <c r="BT324" s="148">
        <f t="shared" si="424"/>
        <v>0</v>
      </c>
      <c r="BU324" s="148">
        <f t="shared" si="424"/>
        <v>0</v>
      </c>
      <c r="BV324" s="148">
        <f t="shared" si="424"/>
        <v>0</v>
      </c>
      <c r="BW324" s="148">
        <f t="shared" si="424"/>
        <v>65768.639999999999</v>
      </c>
      <c r="BX324" s="148">
        <f t="shared" si="424"/>
        <v>0</v>
      </c>
      <c r="BY324" s="148">
        <f t="shared" si="424"/>
        <v>0</v>
      </c>
      <c r="BZ324" s="148">
        <f t="shared" si="424"/>
        <v>0</v>
      </c>
      <c r="CA324" s="148">
        <f t="shared" si="424"/>
        <v>0</v>
      </c>
      <c r="CB324" s="148">
        <f t="shared" si="424"/>
        <v>337983.28200000001</v>
      </c>
      <c r="CC324" s="148">
        <f t="shared" si="424"/>
        <v>0</v>
      </c>
      <c r="CD324" s="148">
        <f t="shared" si="424"/>
        <v>11781.952000000001</v>
      </c>
      <c r="CE324" s="148">
        <f t="shared" si="424"/>
        <v>27175.995000000003</v>
      </c>
      <c r="CF324" s="148">
        <f t="shared" si="424"/>
        <v>0</v>
      </c>
      <c r="CG324" s="148">
        <f t="shared" si="424"/>
        <v>0</v>
      </c>
      <c r="CH324" s="148">
        <f t="shared" si="424"/>
        <v>18551.636999999999</v>
      </c>
      <c r="CI324" s="148">
        <f t="shared" si="424"/>
        <v>49333.220999999998</v>
      </c>
      <c r="CJ324" s="148">
        <f t="shared" si="424"/>
        <v>105703.79400000001</v>
      </c>
      <c r="CK324" s="148">
        <f t="shared" si="424"/>
        <v>48671.972999999998</v>
      </c>
      <c r="CL324" s="148">
        <f t="shared" si="424"/>
        <v>0</v>
      </c>
      <c r="CM324" s="148">
        <f t="shared" si="424"/>
        <v>0</v>
      </c>
      <c r="CN324" s="148">
        <f t="shared" si="424"/>
        <v>0</v>
      </c>
      <c r="CO324" s="148">
        <f t="shared" si="424"/>
        <v>0</v>
      </c>
      <c r="CP324" s="148">
        <f t="shared" si="424"/>
        <v>0</v>
      </c>
      <c r="CQ324" s="148">
        <f t="shared" si="424"/>
        <v>50408.82</v>
      </c>
      <c r="CR324" s="148">
        <f t="shared" si="424"/>
        <v>0</v>
      </c>
      <c r="CS324" s="148">
        <f t="shared" si="424"/>
        <v>0</v>
      </c>
      <c r="CT324" s="148">
        <f t="shared" si="424"/>
        <v>18770.375</v>
      </c>
      <c r="CU324" s="148">
        <f t="shared" si="424"/>
        <v>0</v>
      </c>
      <c r="CV324" s="148">
        <f t="shared" si="424"/>
        <v>0</v>
      </c>
      <c r="CW324" s="148">
        <f t="shared" si="424"/>
        <v>0</v>
      </c>
      <c r="CX324" s="148">
        <f t="shared" si="424"/>
        <v>0</v>
      </c>
      <c r="CY324" s="148">
        <f t="shared" si="424"/>
        <v>0</v>
      </c>
      <c r="CZ324" s="148">
        <f t="shared" si="424"/>
        <v>0</v>
      </c>
      <c r="DA324" s="148">
        <f t="shared" si="424"/>
        <v>21368.370999999999</v>
      </c>
      <c r="DB324" s="148">
        <f t="shared" si="424"/>
        <v>0</v>
      </c>
      <c r="DC324" s="148">
        <f t="shared" si="424"/>
        <v>0</v>
      </c>
      <c r="DD324" s="148">
        <f t="shared" si="424"/>
        <v>0</v>
      </c>
      <c r="DE324" s="148">
        <f t="shared" si="424"/>
        <v>0</v>
      </c>
      <c r="DF324" s="148">
        <f t="shared" si="424"/>
        <v>394737.68400000001</v>
      </c>
      <c r="DG324" s="148">
        <f t="shared" si="424"/>
        <v>0</v>
      </c>
      <c r="DH324" s="148">
        <f t="shared" si="424"/>
        <v>47011.544999999998</v>
      </c>
      <c r="DI324" s="148">
        <f t="shared" si="424"/>
        <v>0</v>
      </c>
      <c r="DJ324" s="148">
        <f t="shared" si="424"/>
        <v>0</v>
      </c>
      <c r="DK324" s="148">
        <f t="shared" si="424"/>
        <v>0</v>
      </c>
      <c r="DL324" s="148">
        <f t="shared" si="424"/>
        <v>49086.071999999993</v>
      </c>
      <c r="DM324" s="148">
        <f t="shared" si="424"/>
        <v>19425.934000000001</v>
      </c>
      <c r="DN324" s="148">
        <f t="shared" si="424"/>
        <v>0</v>
      </c>
      <c r="DO324" s="148">
        <f t="shared" si="424"/>
        <v>49712.796000000002</v>
      </c>
      <c r="DP324" s="148">
        <f t="shared" si="424"/>
        <v>0</v>
      </c>
      <c r="DQ324" s="148">
        <f t="shared" si="424"/>
        <v>0</v>
      </c>
      <c r="DR324" s="148">
        <f t="shared" si="424"/>
        <v>0</v>
      </c>
      <c r="DS324" s="148">
        <f t="shared" si="424"/>
        <v>93440.903999999995</v>
      </c>
      <c r="DT324" s="148">
        <f t="shared" si="424"/>
        <v>0</v>
      </c>
      <c r="DU324" s="148">
        <f t="shared" si="424"/>
        <v>0</v>
      </c>
      <c r="DV324" s="148">
        <f t="shared" si="424"/>
        <v>0</v>
      </c>
      <c r="DW324" s="148">
        <f t="shared" si="424"/>
        <v>0</v>
      </c>
      <c r="DX324" s="148">
        <f t="shared" si="424"/>
        <v>0</v>
      </c>
      <c r="DY324" s="148">
        <f t="shared" si="424"/>
        <v>0</v>
      </c>
      <c r="DZ324" s="148">
        <f t="shared" si="424"/>
        <v>34579.86</v>
      </c>
      <c r="EA324" s="148">
        <f t="shared" ref="EA324:FX324" si="425">EA322*EA275</f>
        <v>0</v>
      </c>
      <c r="EB324" s="148">
        <f t="shared" si="425"/>
        <v>51929.639999999992</v>
      </c>
      <c r="EC324" s="148">
        <f t="shared" si="425"/>
        <v>0</v>
      </c>
      <c r="ED324" s="148">
        <f t="shared" si="425"/>
        <v>0</v>
      </c>
      <c r="EE324" s="148">
        <f t="shared" si="425"/>
        <v>40042.343999999997</v>
      </c>
      <c r="EF324" s="148">
        <f t="shared" si="425"/>
        <v>49286.978999999999</v>
      </c>
      <c r="EG324" s="148">
        <f t="shared" si="425"/>
        <v>0</v>
      </c>
      <c r="EH324" s="148">
        <f t="shared" si="425"/>
        <v>0</v>
      </c>
      <c r="EI324" s="148">
        <f t="shared" si="425"/>
        <v>538804.728</v>
      </c>
      <c r="EJ324" s="148">
        <f t="shared" si="425"/>
        <v>0</v>
      </c>
      <c r="EK324" s="148">
        <f t="shared" si="425"/>
        <v>0</v>
      </c>
      <c r="EL324" s="148">
        <f t="shared" si="425"/>
        <v>0</v>
      </c>
      <c r="EM324" s="148">
        <f t="shared" si="425"/>
        <v>0</v>
      </c>
      <c r="EN324" s="148">
        <f t="shared" si="425"/>
        <v>100715.70600000001</v>
      </c>
      <c r="EO324" s="148">
        <f t="shared" si="425"/>
        <v>0</v>
      </c>
      <c r="EP324" s="148">
        <f t="shared" si="425"/>
        <v>43026.69</v>
      </c>
      <c r="EQ324" s="148">
        <f t="shared" si="425"/>
        <v>0</v>
      </c>
      <c r="ER324" s="148">
        <f t="shared" si="425"/>
        <v>29524.812999999998</v>
      </c>
      <c r="ES324" s="148">
        <f t="shared" si="425"/>
        <v>0</v>
      </c>
      <c r="ET324" s="148">
        <f t="shared" si="425"/>
        <v>0</v>
      </c>
      <c r="EU324" s="148">
        <f t="shared" si="425"/>
        <v>56672.46899999999</v>
      </c>
      <c r="EV324" s="148">
        <f t="shared" si="425"/>
        <v>0</v>
      </c>
      <c r="EW324" s="148">
        <f t="shared" si="425"/>
        <v>0</v>
      </c>
      <c r="EX324" s="148">
        <f t="shared" si="425"/>
        <v>0</v>
      </c>
      <c r="EY324" s="148">
        <f t="shared" si="425"/>
        <v>0</v>
      </c>
      <c r="EZ324" s="148">
        <f t="shared" si="425"/>
        <v>0</v>
      </c>
      <c r="FA324" s="148">
        <f t="shared" si="425"/>
        <v>34435.884000000005</v>
      </c>
      <c r="FB324" s="148">
        <f t="shared" si="425"/>
        <v>0</v>
      </c>
      <c r="FC324" s="148">
        <f t="shared" si="425"/>
        <v>0</v>
      </c>
      <c r="FD324" s="148">
        <f t="shared" si="425"/>
        <v>0</v>
      </c>
      <c r="FE324" s="148">
        <f t="shared" si="425"/>
        <v>0</v>
      </c>
      <c r="FF324" s="148">
        <f t="shared" si="425"/>
        <v>0</v>
      </c>
      <c r="FG324" s="148">
        <f t="shared" si="425"/>
        <v>0</v>
      </c>
      <c r="FH324" s="148">
        <f t="shared" si="425"/>
        <v>31395.735000000001</v>
      </c>
      <c r="FI324" s="148">
        <f t="shared" si="425"/>
        <v>0</v>
      </c>
      <c r="FJ324" s="148">
        <f t="shared" si="425"/>
        <v>0</v>
      </c>
      <c r="FK324" s="148">
        <f t="shared" si="425"/>
        <v>96585.173999999999</v>
      </c>
      <c r="FL324" s="148">
        <f t="shared" si="425"/>
        <v>0</v>
      </c>
      <c r="FM324" s="148">
        <f t="shared" si="425"/>
        <v>0</v>
      </c>
      <c r="FN324" s="148">
        <f t="shared" si="425"/>
        <v>292778.38799999998</v>
      </c>
      <c r="FO324" s="148">
        <f t="shared" si="425"/>
        <v>0</v>
      </c>
      <c r="FP324" s="148">
        <f t="shared" si="425"/>
        <v>60844.46</v>
      </c>
      <c r="FQ324" s="148">
        <f t="shared" si="425"/>
        <v>0</v>
      </c>
      <c r="FR324" s="148">
        <f t="shared" si="425"/>
        <v>0</v>
      </c>
      <c r="FS324" s="148">
        <f t="shared" si="425"/>
        <v>0</v>
      </c>
      <c r="FT324" s="60">
        <f t="shared" si="425"/>
        <v>0</v>
      </c>
      <c r="FU324" s="148">
        <f t="shared" si="425"/>
        <v>55272.483</v>
      </c>
      <c r="FV324" s="148">
        <f t="shared" si="425"/>
        <v>0</v>
      </c>
      <c r="FW324" s="148">
        <f t="shared" si="425"/>
        <v>0</v>
      </c>
      <c r="FX324" s="148">
        <f t="shared" si="425"/>
        <v>0</v>
      </c>
      <c r="FY324" s="148"/>
      <c r="FZ324" s="141">
        <f>SUM(C324:FY324)</f>
        <v>8393921.0529999994</v>
      </c>
      <c r="GB324" s="141"/>
      <c r="GC324" s="141"/>
      <c r="GD324" s="141"/>
      <c r="GE324" s="5"/>
      <c r="GF324" s="145"/>
      <c r="GG324" s="5"/>
      <c r="GH324" s="5"/>
      <c r="GI324" s="5"/>
      <c r="GJ324" s="5"/>
      <c r="GK324" s="5"/>
      <c r="GL324" s="5"/>
      <c r="GM324" s="5"/>
    </row>
    <row r="325" spans="1:195" x14ac:dyDescent="0.2">
      <c r="C325" s="149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19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19"/>
      <c r="FU325" s="5"/>
      <c r="FV325" s="5"/>
      <c r="FW325" s="5"/>
      <c r="FX325" s="5"/>
      <c r="FY325" s="5"/>
      <c r="FZ325" s="150"/>
      <c r="GB325" s="141"/>
      <c r="GC325" s="141"/>
      <c r="GD325" s="141"/>
      <c r="GE325" s="145"/>
      <c r="GF325" s="145"/>
      <c r="GG325" s="5"/>
      <c r="GH325" s="5"/>
      <c r="GI325" s="5"/>
      <c r="GJ325" s="5"/>
      <c r="GK325" s="5"/>
      <c r="GL325" s="5"/>
      <c r="GM325" s="5"/>
    </row>
    <row r="326" spans="1:195" x14ac:dyDescent="0.2">
      <c r="C326" s="151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  <c r="AA326" s="151"/>
      <c r="AB326" s="151"/>
      <c r="AC326" s="151"/>
      <c r="AD326" s="151"/>
      <c r="AE326" s="151"/>
      <c r="AF326" s="151"/>
      <c r="AG326" s="151"/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  <c r="BI326" s="151"/>
      <c r="BJ326" s="151"/>
      <c r="BK326" s="151"/>
      <c r="BL326" s="151"/>
      <c r="BM326" s="151"/>
      <c r="BN326" s="151"/>
      <c r="BO326" s="151"/>
      <c r="BP326" s="151"/>
      <c r="BQ326" s="151"/>
      <c r="BR326" s="151"/>
      <c r="BS326" s="151"/>
      <c r="BT326" s="151"/>
      <c r="BU326" s="151"/>
      <c r="BV326" s="151"/>
      <c r="BW326" s="151"/>
      <c r="BX326" s="151"/>
      <c r="BY326" s="151"/>
      <c r="BZ326" s="151"/>
      <c r="CA326" s="151"/>
      <c r="CB326" s="151"/>
      <c r="CC326" s="151"/>
      <c r="CD326" s="151"/>
      <c r="CE326" s="151"/>
      <c r="CF326" s="151"/>
      <c r="CG326" s="151"/>
      <c r="CH326" s="151"/>
      <c r="CI326" s="151"/>
      <c r="CJ326" s="151"/>
      <c r="CK326" s="151"/>
      <c r="CL326" s="151"/>
      <c r="CM326" s="151"/>
      <c r="CN326" s="151"/>
      <c r="CO326" s="151"/>
      <c r="CP326" s="151"/>
      <c r="CQ326" s="151"/>
      <c r="CR326" s="151"/>
      <c r="CS326" s="151"/>
      <c r="CT326" s="151"/>
      <c r="CU326" s="151"/>
      <c r="CV326" s="151"/>
      <c r="CW326" s="151"/>
      <c r="CX326" s="151"/>
      <c r="CY326" s="151"/>
      <c r="CZ326" s="151"/>
      <c r="DA326" s="151"/>
      <c r="DB326" s="151"/>
      <c r="DC326" s="151"/>
      <c r="DD326" s="151"/>
      <c r="DE326" s="151"/>
      <c r="DF326" s="151"/>
      <c r="DG326" s="151"/>
      <c r="DH326" s="151"/>
      <c r="DI326" s="151"/>
      <c r="DJ326" s="151"/>
      <c r="DK326" s="151"/>
      <c r="DL326" s="151"/>
      <c r="DM326" s="151"/>
      <c r="DN326" s="151"/>
      <c r="DO326" s="151"/>
      <c r="DP326" s="151"/>
      <c r="DQ326" s="151"/>
      <c r="DR326" s="151"/>
      <c r="DS326" s="151"/>
      <c r="DT326" s="151"/>
      <c r="DU326" s="151"/>
      <c r="DV326" s="151"/>
      <c r="DW326" s="151"/>
      <c r="DX326" s="151"/>
      <c r="DY326" s="151"/>
      <c r="DZ326" s="151"/>
      <c r="EA326" s="151"/>
      <c r="EB326" s="151"/>
      <c r="EC326" s="151"/>
      <c r="ED326" s="151"/>
      <c r="EE326" s="151"/>
      <c r="EF326" s="151"/>
      <c r="EG326" s="151"/>
      <c r="EH326" s="151"/>
      <c r="EI326" s="151"/>
      <c r="EJ326" s="151"/>
      <c r="EK326" s="151"/>
      <c r="EL326" s="151"/>
      <c r="EM326" s="151"/>
      <c r="EN326" s="151"/>
      <c r="EO326" s="151"/>
      <c r="EP326" s="151"/>
      <c r="EQ326" s="151"/>
      <c r="ER326" s="151"/>
      <c r="ES326" s="151"/>
      <c r="ET326" s="151"/>
      <c r="EU326" s="151"/>
      <c r="EV326" s="151"/>
      <c r="EW326" s="151"/>
      <c r="EX326" s="151"/>
      <c r="EY326" s="151"/>
      <c r="EZ326" s="151"/>
      <c r="FA326" s="151"/>
      <c r="FB326" s="151"/>
      <c r="FC326" s="151"/>
      <c r="FD326" s="151"/>
      <c r="FE326" s="151"/>
      <c r="FF326" s="151"/>
      <c r="FG326" s="151"/>
      <c r="FH326" s="151"/>
      <c r="FI326" s="151"/>
      <c r="FJ326" s="151"/>
      <c r="FK326" s="151"/>
      <c r="FL326" s="151"/>
      <c r="FM326" s="151"/>
      <c r="FN326" s="151"/>
      <c r="FO326" s="151"/>
      <c r="FP326" s="151"/>
      <c r="FQ326" s="151"/>
      <c r="FR326" s="151"/>
      <c r="FS326" s="151"/>
      <c r="FT326" s="151"/>
      <c r="FU326" s="151"/>
      <c r="FV326" s="151"/>
      <c r="FW326" s="151"/>
      <c r="FX326" s="151"/>
      <c r="GE326" s="145"/>
      <c r="GF326" s="145"/>
      <c r="GG326" s="5"/>
      <c r="GH326" s="5"/>
      <c r="GI326" s="5"/>
      <c r="GJ326" s="5"/>
      <c r="GK326" s="5"/>
      <c r="GL326" s="5"/>
      <c r="GM326" s="5"/>
    </row>
    <row r="327" spans="1:195" x14ac:dyDescent="0.2"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  <c r="BI327" s="151"/>
      <c r="BJ327" s="151"/>
      <c r="BK327" s="151"/>
      <c r="BL327" s="151"/>
      <c r="BM327" s="151"/>
      <c r="BN327" s="151"/>
      <c r="BO327" s="151"/>
      <c r="BP327" s="151"/>
      <c r="BQ327" s="151"/>
      <c r="BR327" s="151"/>
      <c r="BS327" s="151"/>
      <c r="BT327" s="151"/>
      <c r="BU327" s="151"/>
      <c r="BV327" s="151"/>
      <c r="BW327" s="151"/>
      <c r="BX327" s="151"/>
      <c r="BY327" s="151"/>
      <c r="BZ327" s="151"/>
      <c r="CA327" s="151"/>
      <c r="CB327" s="151"/>
      <c r="CC327" s="151"/>
      <c r="CD327" s="151"/>
      <c r="CE327" s="151"/>
      <c r="CF327" s="151"/>
      <c r="CG327" s="151"/>
      <c r="CH327" s="151"/>
      <c r="CI327" s="151"/>
      <c r="CJ327" s="151"/>
      <c r="CK327" s="151"/>
      <c r="CL327" s="151"/>
      <c r="CM327" s="151"/>
      <c r="CN327" s="151"/>
      <c r="CO327" s="151"/>
      <c r="CP327" s="151"/>
      <c r="CQ327" s="151"/>
      <c r="CR327" s="151"/>
      <c r="CS327" s="151"/>
      <c r="CT327" s="151"/>
      <c r="CU327" s="151"/>
      <c r="CV327" s="151"/>
      <c r="CW327" s="151"/>
      <c r="CX327" s="151"/>
      <c r="CY327" s="151"/>
      <c r="CZ327" s="151"/>
      <c r="DA327" s="151"/>
      <c r="DB327" s="151"/>
      <c r="DC327" s="151"/>
      <c r="DD327" s="151"/>
      <c r="DE327" s="151"/>
      <c r="DF327" s="151"/>
      <c r="DG327" s="151"/>
      <c r="DH327" s="151"/>
      <c r="DI327" s="151"/>
      <c r="DJ327" s="151"/>
      <c r="DK327" s="151"/>
      <c r="DL327" s="151"/>
      <c r="DM327" s="151"/>
      <c r="DN327" s="151"/>
      <c r="DO327" s="151"/>
      <c r="DP327" s="151"/>
      <c r="DQ327" s="151"/>
      <c r="DR327" s="151"/>
      <c r="DS327" s="151"/>
      <c r="DT327" s="151"/>
      <c r="DU327" s="151"/>
      <c r="DV327" s="151"/>
      <c r="DW327" s="151"/>
      <c r="DX327" s="151"/>
      <c r="DY327" s="151"/>
      <c r="DZ327" s="151"/>
      <c r="EA327" s="151"/>
      <c r="EB327" s="151"/>
      <c r="EC327" s="151"/>
      <c r="ED327" s="151"/>
      <c r="EE327" s="151"/>
      <c r="EF327" s="151"/>
      <c r="EG327" s="151"/>
      <c r="EH327" s="151"/>
      <c r="EI327" s="151"/>
      <c r="EJ327" s="151"/>
      <c r="EK327" s="151"/>
      <c r="EL327" s="151"/>
      <c r="EM327" s="151"/>
      <c r="EN327" s="151"/>
      <c r="EO327" s="151"/>
      <c r="EP327" s="151"/>
      <c r="EQ327" s="151"/>
      <c r="ER327" s="151"/>
      <c r="ES327" s="151"/>
      <c r="ET327" s="151"/>
      <c r="EU327" s="151"/>
      <c r="EV327" s="151"/>
      <c r="EW327" s="151"/>
      <c r="EX327" s="151"/>
      <c r="EY327" s="151"/>
      <c r="EZ327" s="151"/>
      <c r="FA327" s="151"/>
      <c r="FB327" s="151"/>
      <c r="FC327" s="151"/>
      <c r="FD327" s="151"/>
      <c r="FE327" s="151"/>
      <c r="FF327" s="151"/>
      <c r="FG327" s="151"/>
      <c r="FH327" s="151"/>
      <c r="FI327" s="151"/>
      <c r="FJ327" s="151"/>
      <c r="FK327" s="151"/>
      <c r="FL327" s="151"/>
      <c r="FM327" s="151"/>
      <c r="FN327" s="151"/>
      <c r="FO327" s="151"/>
      <c r="FP327" s="151"/>
      <c r="FQ327" s="151"/>
      <c r="FR327" s="151"/>
      <c r="FS327" s="151"/>
      <c r="FT327" s="152"/>
      <c r="FU327" s="151"/>
      <c r="FV327" s="151"/>
      <c r="FW327" s="151"/>
      <c r="FX327" s="151"/>
    </row>
    <row r="328" spans="1:195" x14ac:dyDescent="0.2"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  <c r="BI328" s="151"/>
      <c r="BJ328" s="151"/>
      <c r="BK328" s="151"/>
      <c r="BL328" s="151"/>
      <c r="BM328" s="151"/>
      <c r="BN328" s="151"/>
      <c r="BO328" s="151"/>
      <c r="BP328" s="151"/>
      <c r="BQ328" s="151"/>
      <c r="BR328" s="151"/>
      <c r="BS328" s="151"/>
      <c r="BT328" s="151"/>
      <c r="BU328" s="151"/>
      <c r="BV328" s="151"/>
      <c r="BW328" s="151"/>
      <c r="BX328" s="151"/>
      <c r="BY328" s="151"/>
      <c r="BZ328" s="151"/>
      <c r="CA328" s="151"/>
      <c r="CB328" s="151"/>
      <c r="CC328" s="151"/>
      <c r="CD328" s="151"/>
      <c r="CE328" s="151"/>
      <c r="CF328" s="151"/>
      <c r="CG328" s="151"/>
      <c r="CH328" s="151"/>
      <c r="CI328" s="151"/>
      <c r="CJ328" s="151"/>
      <c r="CK328" s="151"/>
      <c r="CL328" s="151"/>
      <c r="CM328" s="151"/>
      <c r="CN328" s="151"/>
      <c r="CO328" s="151"/>
      <c r="CP328" s="151"/>
      <c r="CQ328" s="151"/>
      <c r="CR328" s="151"/>
      <c r="CS328" s="151"/>
      <c r="CT328" s="151"/>
      <c r="CU328" s="151"/>
      <c r="CV328" s="151"/>
      <c r="CW328" s="151"/>
      <c r="CX328" s="151"/>
      <c r="CY328" s="151"/>
      <c r="CZ328" s="151"/>
      <c r="DA328" s="151"/>
      <c r="DB328" s="151"/>
      <c r="DC328" s="151"/>
      <c r="DD328" s="151"/>
      <c r="DE328" s="151"/>
      <c r="DF328" s="151"/>
      <c r="DG328" s="151"/>
      <c r="DH328" s="151"/>
      <c r="DI328" s="151"/>
      <c r="DJ328" s="151"/>
      <c r="DK328" s="151"/>
      <c r="DL328" s="151"/>
      <c r="DM328" s="151"/>
      <c r="DN328" s="151"/>
      <c r="DO328" s="151"/>
      <c r="DP328" s="151"/>
      <c r="DQ328" s="151"/>
      <c r="DR328" s="151"/>
      <c r="DS328" s="151"/>
      <c r="DT328" s="151"/>
      <c r="DU328" s="151"/>
      <c r="DV328" s="151"/>
      <c r="DW328" s="151"/>
      <c r="DX328" s="151"/>
      <c r="DY328" s="151"/>
      <c r="DZ328" s="151"/>
      <c r="EA328" s="151"/>
      <c r="EB328" s="151"/>
      <c r="EC328" s="151"/>
      <c r="ED328" s="151"/>
      <c r="EE328" s="151"/>
      <c r="EF328" s="151"/>
      <c r="EG328" s="151"/>
      <c r="EH328" s="151"/>
      <c r="EI328" s="151"/>
      <c r="EJ328" s="151"/>
      <c r="EK328" s="151"/>
      <c r="EL328" s="151"/>
      <c r="EM328" s="151"/>
      <c r="EN328" s="151"/>
      <c r="EO328" s="151"/>
      <c r="EP328" s="151"/>
      <c r="EQ328" s="151"/>
      <c r="ER328" s="151"/>
      <c r="ES328" s="151"/>
      <c r="ET328" s="151"/>
      <c r="EU328" s="151"/>
      <c r="EV328" s="151"/>
      <c r="EW328" s="151"/>
      <c r="EX328" s="151"/>
      <c r="EY328" s="151"/>
      <c r="EZ328" s="151"/>
      <c r="FA328" s="151"/>
      <c r="FB328" s="151"/>
      <c r="FC328" s="151"/>
      <c r="FD328" s="151"/>
      <c r="FE328" s="151"/>
      <c r="FF328" s="151"/>
      <c r="FG328" s="151"/>
      <c r="FH328" s="151"/>
      <c r="FI328" s="151"/>
      <c r="FJ328" s="151"/>
      <c r="FK328" s="151"/>
      <c r="FL328" s="151"/>
      <c r="FM328" s="151"/>
      <c r="FN328" s="151"/>
      <c r="FO328" s="151"/>
      <c r="FP328" s="151"/>
      <c r="FQ328" s="151"/>
      <c r="FR328" s="151"/>
      <c r="FS328" s="151"/>
      <c r="FT328" s="151"/>
      <c r="FU328" s="151"/>
      <c r="FV328" s="151"/>
      <c r="FW328" s="151"/>
      <c r="FX328" s="151"/>
      <c r="FY328" s="151"/>
    </row>
    <row r="329" spans="1:195" x14ac:dyDescent="0.2"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  <c r="BI329" s="151"/>
      <c r="BJ329" s="151"/>
      <c r="BK329" s="151"/>
      <c r="BL329" s="151"/>
      <c r="BM329" s="151"/>
      <c r="BN329" s="151"/>
      <c r="BO329" s="151"/>
      <c r="BP329" s="151"/>
      <c r="BQ329" s="151"/>
      <c r="BR329" s="151"/>
      <c r="BS329" s="151"/>
      <c r="BT329" s="151"/>
      <c r="BU329" s="151"/>
      <c r="BV329" s="151"/>
      <c r="BW329" s="151"/>
      <c r="BX329" s="151"/>
      <c r="BY329" s="151"/>
      <c r="BZ329" s="151"/>
      <c r="CA329" s="151"/>
      <c r="CB329" s="151"/>
      <c r="CC329" s="151"/>
      <c r="CD329" s="151"/>
      <c r="CE329" s="151"/>
      <c r="CF329" s="151"/>
      <c r="CG329" s="151"/>
      <c r="CH329" s="151"/>
      <c r="CI329" s="151"/>
      <c r="CJ329" s="151"/>
      <c r="CK329" s="151"/>
      <c r="CL329" s="151"/>
      <c r="CM329" s="151"/>
      <c r="CN329" s="151"/>
      <c r="CO329" s="151"/>
      <c r="CP329" s="151"/>
      <c r="CQ329" s="151"/>
      <c r="CR329" s="151"/>
      <c r="CS329" s="151"/>
      <c r="CT329" s="151"/>
      <c r="CU329" s="151"/>
      <c r="CV329" s="151"/>
      <c r="CW329" s="151"/>
      <c r="CX329" s="151"/>
      <c r="CY329" s="151"/>
      <c r="CZ329" s="151"/>
      <c r="DA329" s="151"/>
      <c r="DB329" s="151"/>
      <c r="DC329" s="151"/>
      <c r="DD329" s="151"/>
      <c r="DE329" s="151"/>
      <c r="DF329" s="151"/>
      <c r="DG329" s="151"/>
      <c r="DH329" s="151"/>
      <c r="DI329" s="151"/>
      <c r="DJ329" s="151"/>
      <c r="DK329" s="151"/>
      <c r="DL329" s="151"/>
      <c r="DM329" s="151"/>
      <c r="DN329" s="151"/>
      <c r="DO329" s="151"/>
      <c r="DP329" s="151"/>
      <c r="DQ329" s="151"/>
      <c r="DR329" s="151"/>
      <c r="DS329" s="151"/>
      <c r="DT329" s="151"/>
      <c r="DU329" s="151"/>
      <c r="DV329" s="151"/>
      <c r="DW329" s="151"/>
      <c r="DX329" s="151"/>
      <c r="DY329" s="151"/>
      <c r="DZ329" s="151"/>
      <c r="EA329" s="151"/>
      <c r="EB329" s="151"/>
      <c r="EC329" s="151"/>
      <c r="ED329" s="151"/>
      <c r="EE329" s="151"/>
      <c r="EF329" s="151"/>
      <c r="EG329" s="151"/>
      <c r="EH329" s="151"/>
      <c r="EI329" s="151"/>
      <c r="EJ329" s="151"/>
      <c r="EK329" s="151"/>
      <c r="EL329" s="151"/>
      <c r="EM329" s="151"/>
      <c r="EN329" s="151"/>
      <c r="EO329" s="151"/>
      <c r="EP329" s="151"/>
      <c r="EQ329" s="151"/>
      <c r="ER329" s="151"/>
      <c r="ES329" s="151"/>
      <c r="ET329" s="151"/>
      <c r="EU329" s="151"/>
      <c r="EV329" s="151"/>
      <c r="EW329" s="151"/>
      <c r="EX329" s="151"/>
      <c r="EY329" s="151"/>
      <c r="EZ329" s="151"/>
      <c r="FA329" s="151"/>
      <c r="FB329" s="151"/>
      <c r="FC329" s="151"/>
      <c r="FD329" s="151"/>
      <c r="FE329" s="151"/>
      <c r="FF329" s="151"/>
      <c r="FG329" s="151"/>
      <c r="FH329" s="151"/>
      <c r="FI329" s="151"/>
      <c r="FJ329" s="151"/>
      <c r="FK329" s="151"/>
      <c r="FL329" s="151"/>
      <c r="FM329" s="151"/>
      <c r="FN329" s="151"/>
      <c r="FO329" s="151"/>
      <c r="FP329" s="151"/>
      <c r="FQ329" s="151"/>
      <c r="FR329" s="151"/>
      <c r="FS329" s="151"/>
      <c r="FT329" s="152"/>
      <c r="FU329" s="151"/>
      <c r="FV329" s="151"/>
      <c r="FW329" s="151"/>
      <c r="FX329" s="151"/>
      <c r="FY329" s="151"/>
    </row>
    <row r="330" spans="1:195" x14ac:dyDescent="0.2">
      <c r="C330" s="151"/>
      <c r="D330" s="153"/>
      <c r="E330" s="154"/>
      <c r="F330" s="155"/>
      <c r="G330" s="155"/>
      <c r="H330" s="155"/>
      <c r="I330" s="52"/>
      <c r="J330" s="52"/>
    </row>
    <row r="331" spans="1:195" x14ac:dyDescent="0.2"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1"/>
      <c r="BN331" s="151"/>
      <c r="BO331" s="151"/>
      <c r="BP331" s="151"/>
      <c r="BQ331" s="151"/>
      <c r="BR331" s="151"/>
      <c r="BS331" s="151"/>
      <c r="BT331" s="151"/>
      <c r="BU331" s="151"/>
      <c r="BV331" s="151"/>
      <c r="BW331" s="151"/>
      <c r="BX331" s="151"/>
      <c r="BY331" s="151"/>
      <c r="BZ331" s="151"/>
      <c r="CA331" s="151"/>
      <c r="CB331" s="151"/>
      <c r="CC331" s="151"/>
      <c r="CD331" s="151"/>
      <c r="CE331" s="151"/>
      <c r="CF331" s="151"/>
      <c r="CG331" s="151"/>
      <c r="CH331" s="151"/>
      <c r="CI331" s="151"/>
      <c r="CJ331" s="151"/>
      <c r="CK331" s="151"/>
      <c r="CL331" s="151"/>
      <c r="CM331" s="151"/>
      <c r="CN331" s="151"/>
      <c r="CO331" s="151"/>
      <c r="CP331" s="151"/>
      <c r="CQ331" s="151"/>
      <c r="CR331" s="151"/>
      <c r="CS331" s="151"/>
      <c r="CT331" s="151"/>
      <c r="CU331" s="151"/>
      <c r="CV331" s="151"/>
      <c r="CW331" s="151"/>
      <c r="CX331" s="151"/>
      <c r="CY331" s="151"/>
      <c r="CZ331" s="151"/>
      <c r="DA331" s="151"/>
      <c r="DB331" s="151"/>
      <c r="DC331" s="151"/>
      <c r="DD331" s="151"/>
      <c r="DE331" s="151"/>
      <c r="DF331" s="151"/>
      <c r="DG331" s="151"/>
      <c r="DH331" s="151"/>
      <c r="DI331" s="151"/>
      <c r="DJ331" s="151"/>
      <c r="DK331" s="151"/>
      <c r="DL331" s="151"/>
      <c r="DM331" s="151"/>
      <c r="DN331" s="151"/>
      <c r="DO331" s="151"/>
      <c r="DP331" s="151"/>
      <c r="DQ331" s="151"/>
      <c r="DR331" s="151"/>
      <c r="DS331" s="151"/>
      <c r="DT331" s="151"/>
      <c r="DU331" s="151"/>
      <c r="DV331" s="151"/>
      <c r="DW331" s="151"/>
      <c r="DX331" s="151"/>
      <c r="DY331" s="151"/>
      <c r="DZ331" s="151"/>
      <c r="EA331" s="151"/>
      <c r="EB331" s="151"/>
      <c r="EC331" s="151"/>
      <c r="ED331" s="151"/>
      <c r="EE331" s="151"/>
      <c r="EF331" s="151"/>
      <c r="EG331" s="151"/>
      <c r="EH331" s="151"/>
      <c r="EI331" s="151"/>
      <c r="EJ331" s="151"/>
      <c r="EK331" s="151"/>
      <c r="EL331" s="151"/>
      <c r="EM331" s="151"/>
      <c r="EN331" s="151"/>
      <c r="EO331" s="151"/>
      <c r="EP331" s="151"/>
      <c r="EQ331" s="151"/>
      <c r="ER331" s="151"/>
      <c r="ES331" s="151"/>
      <c r="ET331" s="151"/>
      <c r="EU331" s="151"/>
      <c r="EV331" s="151"/>
      <c r="EW331" s="151"/>
      <c r="EX331" s="151"/>
      <c r="EY331" s="151"/>
      <c r="EZ331" s="151"/>
      <c r="FA331" s="151"/>
      <c r="FB331" s="151"/>
      <c r="FC331" s="151"/>
      <c r="FD331" s="151"/>
      <c r="FE331" s="151"/>
      <c r="FF331" s="151"/>
      <c r="FG331" s="151"/>
      <c r="FH331" s="151"/>
      <c r="FI331" s="151"/>
      <c r="FJ331" s="151"/>
      <c r="FK331" s="151"/>
      <c r="FL331" s="151"/>
      <c r="FM331" s="151"/>
      <c r="FN331" s="151"/>
      <c r="FO331" s="151"/>
      <c r="FP331" s="151"/>
      <c r="FQ331" s="151"/>
      <c r="FR331" s="151"/>
      <c r="FS331" s="151"/>
      <c r="FT331" s="152"/>
      <c r="FU331" s="151"/>
      <c r="FV331" s="151"/>
      <c r="FW331" s="151"/>
      <c r="FX331" s="151"/>
      <c r="FY331" s="151"/>
    </row>
    <row r="332" spans="1:195" x14ac:dyDescent="0.2">
      <c r="C332" s="151"/>
      <c r="D332" s="39"/>
      <c r="E332" s="39"/>
      <c r="F332" s="155"/>
      <c r="G332" s="155"/>
      <c r="H332" s="155"/>
      <c r="I332" s="52"/>
      <c r="J332" s="52"/>
    </row>
    <row r="333" spans="1:195" x14ac:dyDescent="0.2"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1"/>
      <c r="BN333" s="151"/>
      <c r="BO333" s="151"/>
      <c r="BP333" s="151"/>
      <c r="BQ333" s="151"/>
      <c r="BR333" s="151"/>
      <c r="BS333" s="151"/>
      <c r="BT333" s="151"/>
      <c r="BU333" s="151"/>
      <c r="BV333" s="151"/>
      <c r="BW333" s="151"/>
      <c r="BX333" s="151"/>
      <c r="BY333" s="151"/>
      <c r="BZ333" s="151"/>
      <c r="CA333" s="151"/>
      <c r="CB333" s="151"/>
      <c r="CC333" s="151"/>
      <c r="CD333" s="151"/>
      <c r="CE333" s="151"/>
      <c r="CF333" s="151"/>
      <c r="CG333" s="151"/>
      <c r="CH333" s="151"/>
      <c r="CI333" s="151"/>
      <c r="CJ333" s="151"/>
      <c r="CK333" s="151"/>
      <c r="CL333" s="151"/>
      <c r="CM333" s="151"/>
      <c r="CN333" s="151"/>
      <c r="CO333" s="151"/>
      <c r="CP333" s="151"/>
      <c r="CQ333" s="151"/>
      <c r="CR333" s="151"/>
      <c r="CS333" s="151"/>
      <c r="CT333" s="151"/>
      <c r="CU333" s="151"/>
      <c r="CV333" s="151"/>
      <c r="CW333" s="151"/>
      <c r="CX333" s="151"/>
      <c r="CY333" s="151"/>
      <c r="CZ333" s="151"/>
      <c r="DA333" s="151"/>
      <c r="DB333" s="151"/>
      <c r="DC333" s="151"/>
      <c r="DD333" s="151"/>
      <c r="DE333" s="151"/>
      <c r="DF333" s="151"/>
      <c r="DG333" s="151"/>
      <c r="DH333" s="151"/>
      <c r="DI333" s="151"/>
      <c r="DJ333" s="151"/>
      <c r="DK333" s="151"/>
      <c r="DL333" s="151"/>
      <c r="DM333" s="151"/>
      <c r="DN333" s="151"/>
      <c r="DO333" s="151"/>
      <c r="DP333" s="151"/>
      <c r="DQ333" s="151"/>
      <c r="DR333" s="151"/>
      <c r="DS333" s="151"/>
      <c r="DT333" s="151"/>
      <c r="DU333" s="151"/>
      <c r="DV333" s="151"/>
      <c r="DW333" s="151"/>
      <c r="DX333" s="151"/>
      <c r="DY333" s="151"/>
      <c r="DZ333" s="151"/>
      <c r="EA333" s="151"/>
      <c r="EB333" s="151"/>
      <c r="EC333" s="151"/>
      <c r="ED333" s="151"/>
      <c r="EE333" s="151"/>
      <c r="EF333" s="151"/>
      <c r="EG333" s="151"/>
      <c r="EH333" s="151"/>
      <c r="EI333" s="151"/>
      <c r="EJ333" s="151"/>
      <c r="EK333" s="151"/>
      <c r="EL333" s="151"/>
      <c r="EM333" s="151"/>
      <c r="EN333" s="151"/>
      <c r="EO333" s="151"/>
      <c r="EP333" s="151"/>
      <c r="EQ333" s="151"/>
      <c r="ER333" s="151"/>
      <c r="ES333" s="151"/>
      <c r="ET333" s="151"/>
      <c r="EU333" s="151"/>
      <c r="EV333" s="151"/>
      <c r="EW333" s="151"/>
      <c r="EX333" s="151"/>
      <c r="EY333" s="151"/>
      <c r="EZ333" s="151"/>
      <c r="FA333" s="151"/>
      <c r="FB333" s="151"/>
      <c r="FC333" s="151"/>
      <c r="FD333" s="151"/>
      <c r="FE333" s="151"/>
      <c r="FF333" s="151"/>
      <c r="FG333" s="151"/>
      <c r="FH333" s="151"/>
      <c r="FI333" s="151"/>
      <c r="FJ333" s="151"/>
      <c r="FK333" s="151"/>
      <c r="FL333" s="151"/>
      <c r="FM333" s="151"/>
      <c r="FN333" s="151"/>
      <c r="FO333" s="151"/>
      <c r="FP333" s="151"/>
      <c r="FQ333" s="151"/>
      <c r="FR333" s="151"/>
      <c r="FS333" s="151"/>
      <c r="FT333" s="151"/>
      <c r="FU333" s="151"/>
      <c r="FV333" s="151"/>
      <c r="FW333" s="151"/>
      <c r="FX333" s="151"/>
      <c r="FY333" s="151"/>
      <c r="FZ333" s="151"/>
    </row>
    <row r="334" spans="1:195" x14ac:dyDescent="0.2"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1"/>
      <c r="BN334" s="151"/>
      <c r="BO334" s="151"/>
      <c r="BP334" s="151"/>
      <c r="BQ334" s="151"/>
      <c r="BR334" s="151"/>
      <c r="BS334" s="151"/>
      <c r="BT334" s="151"/>
      <c r="BU334" s="151"/>
      <c r="BV334" s="151"/>
      <c r="BW334" s="151"/>
      <c r="BX334" s="151"/>
      <c r="BY334" s="151"/>
      <c r="BZ334" s="151"/>
      <c r="CA334" s="151"/>
      <c r="CB334" s="151"/>
      <c r="CC334" s="151"/>
      <c r="CD334" s="151"/>
      <c r="CE334" s="151"/>
      <c r="CF334" s="151"/>
      <c r="CG334" s="151"/>
      <c r="CH334" s="151"/>
      <c r="CI334" s="151"/>
      <c r="CJ334" s="151"/>
      <c r="CK334" s="151"/>
      <c r="CL334" s="151"/>
      <c r="CM334" s="151"/>
      <c r="CN334" s="151"/>
      <c r="CO334" s="151"/>
      <c r="CP334" s="151"/>
      <c r="CQ334" s="151"/>
      <c r="CR334" s="151"/>
      <c r="CS334" s="151"/>
      <c r="CT334" s="151"/>
      <c r="CU334" s="151"/>
      <c r="CV334" s="151"/>
      <c r="CW334" s="151"/>
      <c r="CX334" s="151"/>
      <c r="CY334" s="151"/>
      <c r="CZ334" s="151"/>
      <c r="DA334" s="151"/>
      <c r="DB334" s="151"/>
      <c r="DC334" s="151"/>
      <c r="DD334" s="151"/>
      <c r="DE334" s="151"/>
      <c r="DF334" s="151"/>
      <c r="DG334" s="151"/>
      <c r="DH334" s="151"/>
      <c r="DI334" s="151"/>
      <c r="DJ334" s="151"/>
      <c r="DK334" s="151"/>
      <c r="DL334" s="151"/>
      <c r="DM334" s="151"/>
      <c r="DN334" s="151"/>
      <c r="DO334" s="151"/>
      <c r="DP334" s="151"/>
      <c r="DQ334" s="151"/>
      <c r="DR334" s="151"/>
      <c r="DS334" s="151"/>
      <c r="DT334" s="151"/>
      <c r="DU334" s="151"/>
      <c r="DV334" s="151"/>
      <c r="DW334" s="151"/>
      <c r="DX334" s="151"/>
      <c r="DY334" s="151"/>
      <c r="DZ334" s="151"/>
      <c r="EA334" s="151"/>
      <c r="EB334" s="151"/>
      <c r="EC334" s="151"/>
      <c r="ED334" s="151"/>
      <c r="EE334" s="151"/>
      <c r="EF334" s="151"/>
      <c r="EG334" s="151"/>
      <c r="EH334" s="151"/>
      <c r="EI334" s="151"/>
      <c r="EJ334" s="151"/>
      <c r="EK334" s="151"/>
      <c r="EL334" s="151"/>
      <c r="EM334" s="151"/>
      <c r="EN334" s="151"/>
      <c r="EO334" s="151"/>
      <c r="EP334" s="151"/>
      <c r="EQ334" s="151"/>
      <c r="ER334" s="151"/>
      <c r="ES334" s="151"/>
      <c r="ET334" s="151"/>
      <c r="EU334" s="151"/>
      <c r="EV334" s="151"/>
      <c r="EW334" s="151"/>
      <c r="EX334" s="151"/>
      <c r="EY334" s="151"/>
      <c r="EZ334" s="151"/>
      <c r="FA334" s="151"/>
      <c r="FB334" s="151"/>
      <c r="FC334" s="151"/>
      <c r="FD334" s="151"/>
      <c r="FE334" s="151"/>
      <c r="FF334" s="151"/>
      <c r="FG334" s="151"/>
      <c r="FH334" s="151"/>
      <c r="FI334" s="151"/>
      <c r="FJ334" s="151"/>
      <c r="FK334" s="151"/>
      <c r="FL334" s="151"/>
      <c r="FM334" s="151"/>
      <c r="FN334" s="151"/>
      <c r="FO334" s="151"/>
      <c r="FP334" s="151"/>
      <c r="FQ334" s="151"/>
      <c r="FR334" s="151"/>
      <c r="FS334" s="151"/>
      <c r="FT334" s="151"/>
      <c r="FU334" s="151"/>
      <c r="FV334" s="151"/>
      <c r="FW334" s="151"/>
      <c r="FX334" s="151"/>
      <c r="FY334" s="151"/>
    </row>
    <row r="335" spans="1:195" x14ac:dyDescent="0.2"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1"/>
      <c r="BN335" s="151"/>
      <c r="BO335" s="151"/>
      <c r="BP335" s="151"/>
      <c r="BQ335" s="151"/>
      <c r="BR335" s="151"/>
      <c r="BS335" s="151"/>
      <c r="BT335" s="151"/>
      <c r="BU335" s="151"/>
      <c r="BV335" s="151"/>
      <c r="BW335" s="151"/>
      <c r="BX335" s="151"/>
      <c r="BY335" s="151"/>
      <c r="BZ335" s="151"/>
      <c r="CA335" s="151"/>
      <c r="CB335" s="151"/>
      <c r="CC335" s="151"/>
      <c r="CD335" s="151"/>
      <c r="CE335" s="151"/>
      <c r="CF335" s="151"/>
      <c r="CG335" s="151"/>
      <c r="CH335" s="151"/>
      <c r="CI335" s="151"/>
      <c r="CJ335" s="151"/>
      <c r="CK335" s="151"/>
      <c r="CL335" s="151"/>
      <c r="CM335" s="151"/>
      <c r="CN335" s="151"/>
      <c r="CO335" s="151"/>
      <c r="CP335" s="151"/>
      <c r="CQ335" s="151"/>
      <c r="CR335" s="151"/>
      <c r="CS335" s="151"/>
      <c r="CT335" s="151"/>
      <c r="CU335" s="151"/>
      <c r="CV335" s="151"/>
      <c r="CW335" s="151"/>
      <c r="CX335" s="151"/>
      <c r="CY335" s="151"/>
      <c r="CZ335" s="151"/>
      <c r="DA335" s="151"/>
      <c r="DB335" s="151"/>
      <c r="DC335" s="151"/>
      <c r="DD335" s="151"/>
      <c r="DE335" s="151"/>
      <c r="DF335" s="151"/>
      <c r="DG335" s="151"/>
      <c r="DH335" s="151"/>
      <c r="DI335" s="151"/>
      <c r="DJ335" s="151"/>
      <c r="DK335" s="151"/>
      <c r="DL335" s="151"/>
      <c r="DM335" s="151"/>
      <c r="DN335" s="151"/>
      <c r="DO335" s="151"/>
      <c r="DP335" s="151"/>
      <c r="DQ335" s="151"/>
      <c r="DR335" s="151"/>
      <c r="DS335" s="151"/>
      <c r="DT335" s="151"/>
      <c r="DU335" s="151"/>
      <c r="DV335" s="151"/>
      <c r="DW335" s="151"/>
      <c r="DX335" s="151"/>
      <c r="DY335" s="151"/>
      <c r="DZ335" s="151"/>
      <c r="EA335" s="151"/>
      <c r="EB335" s="151"/>
      <c r="EC335" s="151"/>
      <c r="ED335" s="151"/>
      <c r="EE335" s="151"/>
      <c r="EF335" s="151"/>
      <c r="EG335" s="151"/>
      <c r="EH335" s="151"/>
      <c r="EI335" s="151"/>
      <c r="EJ335" s="151"/>
      <c r="EK335" s="151"/>
      <c r="EL335" s="151"/>
      <c r="EM335" s="151"/>
      <c r="EN335" s="151"/>
      <c r="EO335" s="151"/>
      <c r="EP335" s="151"/>
      <c r="EQ335" s="151"/>
      <c r="ER335" s="151"/>
      <c r="ES335" s="151"/>
      <c r="ET335" s="151"/>
      <c r="EU335" s="151"/>
      <c r="EV335" s="151"/>
      <c r="EW335" s="151"/>
      <c r="EX335" s="151"/>
      <c r="EY335" s="151"/>
      <c r="EZ335" s="151"/>
      <c r="FA335" s="151"/>
      <c r="FB335" s="151"/>
      <c r="FC335" s="151"/>
      <c r="FD335" s="151"/>
      <c r="FE335" s="151"/>
      <c r="FF335" s="151"/>
      <c r="FG335" s="151"/>
      <c r="FH335" s="151"/>
      <c r="FI335" s="151"/>
      <c r="FJ335" s="151"/>
      <c r="FK335" s="151"/>
      <c r="FL335" s="151"/>
      <c r="FM335" s="151"/>
      <c r="FN335" s="151"/>
      <c r="FO335" s="151"/>
      <c r="FP335" s="151"/>
      <c r="FQ335" s="151"/>
      <c r="FR335" s="151"/>
      <c r="FS335" s="151"/>
      <c r="FT335" s="151"/>
      <c r="FU335" s="151"/>
      <c r="FV335" s="151"/>
      <c r="FW335" s="151"/>
      <c r="FX335" s="151"/>
      <c r="FY335" s="151"/>
    </row>
    <row r="336" spans="1:195" x14ac:dyDescent="0.2"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151"/>
      <c r="BN336" s="151"/>
      <c r="BO336" s="151"/>
      <c r="BP336" s="151"/>
      <c r="BQ336" s="151"/>
      <c r="BR336" s="151"/>
      <c r="BS336" s="151"/>
      <c r="BT336" s="151"/>
      <c r="BU336" s="151"/>
      <c r="BV336" s="151"/>
      <c r="BW336" s="151"/>
      <c r="BX336" s="151"/>
      <c r="BY336" s="151"/>
      <c r="BZ336" s="151"/>
      <c r="CA336" s="151"/>
      <c r="CB336" s="151"/>
      <c r="CC336" s="151"/>
      <c r="CD336" s="151"/>
      <c r="CE336" s="151"/>
      <c r="CF336" s="151"/>
      <c r="CG336" s="151"/>
      <c r="CH336" s="151"/>
      <c r="CI336" s="151"/>
      <c r="CJ336" s="151"/>
      <c r="CK336" s="151"/>
      <c r="CL336" s="151"/>
      <c r="CM336" s="151"/>
      <c r="CN336" s="151"/>
      <c r="CO336" s="151"/>
      <c r="CP336" s="151"/>
      <c r="CQ336" s="151"/>
      <c r="CR336" s="151"/>
      <c r="CS336" s="151"/>
      <c r="CT336" s="151"/>
      <c r="CU336" s="151"/>
      <c r="CV336" s="151"/>
      <c r="CW336" s="151"/>
      <c r="CX336" s="151"/>
      <c r="CY336" s="151"/>
      <c r="CZ336" s="151"/>
      <c r="DA336" s="151"/>
      <c r="DB336" s="151"/>
      <c r="DC336" s="151"/>
      <c r="DD336" s="151"/>
      <c r="DE336" s="151"/>
      <c r="DF336" s="151"/>
      <c r="DG336" s="151"/>
      <c r="DH336" s="151"/>
      <c r="DI336" s="151"/>
      <c r="DJ336" s="151"/>
      <c r="DK336" s="151"/>
      <c r="DL336" s="151"/>
      <c r="DM336" s="151"/>
      <c r="DN336" s="151"/>
      <c r="DO336" s="151"/>
      <c r="DP336" s="151"/>
      <c r="DQ336" s="151"/>
      <c r="DR336" s="151"/>
      <c r="DS336" s="151"/>
      <c r="DT336" s="151"/>
      <c r="DU336" s="151"/>
      <c r="DV336" s="151"/>
      <c r="DW336" s="151"/>
      <c r="DX336" s="151"/>
      <c r="DY336" s="151"/>
      <c r="DZ336" s="151"/>
      <c r="EA336" s="151"/>
      <c r="EB336" s="151"/>
      <c r="EC336" s="151"/>
      <c r="ED336" s="151"/>
      <c r="EE336" s="151"/>
      <c r="EF336" s="151"/>
      <c r="EG336" s="151"/>
      <c r="EH336" s="151"/>
      <c r="EI336" s="151"/>
      <c r="EJ336" s="151"/>
      <c r="EK336" s="151"/>
      <c r="EL336" s="151"/>
      <c r="EM336" s="151"/>
      <c r="EN336" s="151"/>
      <c r="EO336" s="151"/>
      <c r="EP336" s="151"/>
      <c r="EQ336" s="151"/>
      <c r="ER336" s="151"/>
      <c r="ES336" s="151"/>
      <c r="ET336" s="151"/>
      <c r="EU336" s="151"/>
      <c r="EV336" s="151"/>
      <c r="EW336" s="151"/>
      <c r="EX336" s="151"/>
      <c r="EY336" s="151"/>
      <c r="EZ336" s="151"/>
      <c r="FA336" s="151"/>
      <c r="FB336" s="151"/>
      <c r="FC336" s="151"/>
      <c r="FD336" s="151"/>
      <c r="FE336" s="151"/>
      <c r="FF336" s="151"/>
      <c r="FG336" s="151"/>
      <c r="FH336" s="151"/>
      <c r="FI336" s="151"/>
      <c r="FJ336" s="151"/>
      <c r="FK336" s="151"/>
      <c r="FL336" s="151"/>
      <c r="FM336" s="151"/>
      <c r="FN336" s="151"/>
      <c r="FO336" s="151"/>
      <c r="FP336" s="151"/>
      <c r="FQ336" s="151"/>
      <c r="FR336" s="151"/>
      <c r="FS336" s="151"/>
      <c r="FT336" s="151"/>
      <c r="FU336" s="151"/>
      <c r="FV336" s="151"/>
      <c r="FW336" s="151"/>
      <c r="FX336" s="151"/>
      <c r="FY336" s="151"/>
    </row>
    <row r="337" spans="3:181" x14ac:dyDescent="0.2"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  <c r="BI337" s="151"/>
      <c r="BJ337" s="151"/>
      <c r="BK337" s="151"/>
      <c r="BL337" s="151"/>
      <c r="BM337" s="151"/>
      <c r="BN337" s="151"/>
      <c r="BO337" s="151"/>
      <c r="BP337" s="151"/>
      <c r="BQ337" s="151"/>
      <c r="BR337" s="151"/>
      <c r="BS337" s="151"/>
      <c r="BT337" s="151"/>
      <c r="BU337" s="151"/>
      <c r="BV337" s="151"/>
      <c r="BW337" s="151"/>
      <c r="BX337" s="151"/>
      <c r="BY337" s="151"/>
      <c r="BZ337" s="151"/>
      <c r="CA337" s="151"/>
      <c r="CB337" s="151"/>
      <c r="CC337" s="151"/>
      <c r="CD337" s="151"/>
      <c r="CE337" s="151"/>
      <c r="CF337" s="151"/>
      <c r="CG337" s="151"/>
      <c r="CH337" s="151"/>
      <c r="CI337" s="151"/>
      <c r="CJ337" s="151"/>
      <c r="CK337" s="151"/>
      <c r="CL337" s="151"/>
      <c r="CM337" s="151"/>
      <c r="CN337" s="151"/>
      <c r="CO337" s="151"/>
      <c r="CP337" s="151"/>
      <c r="CQ337" s="151"/>
      <c r="CR337" s="151"/>
      <c r="CS337" s="151"/>
      <c r="CT337" s="151"/>
      <c r="CU337" s="151"/>
      <c r="CV337" s="151"/>
      <c r="CW337" s="151"/>
      <c r="CX337" s="151"/>
      <c r="CY337" s="151"/>
      <c r="CZ337" s="151"/>
      <c r="DA337" s="151"/>
      <c r="DB337" s="151"/>
      <c r="DC337" s="151"/>
      <c r="DD337" s="151"/>
      <c r="DE337" s="151"/>
      <c r="DF337" s="151"/>
      <c r="DG337" s="151"/>
      <c r="DH337" s="151"/>
      <c r="DI337" s="151"/>
      <c r="DJ337" s="151"/>
      <c r="DK337" s="151"/>
      <c r="DL337" s="151"/>
      <c r="DM337" s="151"/>
      <c r="DN337" s="151"/>
      <c r="DO337" s="151"/>
      <c r="DP337" s="151"/>
      <c r="DQ337" s="151"/>
      <c r="DR337" s="151"/>
      <c r="DS337" s="151"/>
      <c r="DT337" s="151"/>
      <c r="DU337" s="151"/>
      <c r="DV337" s="151"/>
      <c r="DW337" s="151"/>
      <c r="DX337" s="151"/>
      <c r="DY337" s="151"/>
      <c r="DZ337" s="151"/>
      <c r="EA337" s="151"/>
      <c r="EB337" s="151"/>
      <c r="EC337" s="151"/>
      <c r="ED337" s="151"/>
      <c r="EE337" s="151"/>
      <c r="EF337" s="151"/>
      <c r="EG337" s="151"/>
      <c r="EH337" s="151"/>
      <c r="EI337" s="151"/>
      <c r="EJ337" s="151"/>
      <c r="EK337" s="151"/>
      <c r="EL337" s="151"/>
      <c r="EM337" s="151"/>
      <c r="EN337" s="151"/>
      <c r="EO337" s="151"/>
      <c r="EP337" s="151"/>
      <c r="EQ337" s="151"/>
      <c r="ER337" s="151"/>
      <c r="ES337" s="151"/>
      <c r="ET337" s="151"/>
      <c r="EU337" s="151"/>
      <c r="EV337" s="151"/>
      <c r="EW337" s="151"/>
      <c r="EX337" s="151"/>
      <c r="EY337" s="151"/>
      <c r="EZ337" s="151"/>
      <c r="FA337" s="151"/>
      <c r="FB337" s="151"/>
      <c r="FC337" s="151"/>
      <c r="FD337" s="151"/>
      <c r="FE337" s="151"/>
      <c r="FF337" s="151"/>
      <c r="FG337" s="151"/>
      <c r="FH337" s="151"/>
      <c r="FI337" s="151"/>
      <c r="FJ337" s="151"/>
      <c r="FK337" s="151"/>
      <c r="FL337" s="151"/>
      <c r="FM337" s="151"/>
      <c r="FN337" s="151"/>
      <c r="FO337" s="151"/>
      <c r="FP337" s="151"/>
      <c r="FQ337" s="151"/>
      <c r="FR337" s="151"/>
      <c r="FS337" s="151"/>
      <c r="FT337" s="151"/>
      <c r="FU337" s="151"/>
      <c r="FV337" s="151"/>
      <c r="FW337" s="151"/>
      <c r="FX337" s="151"/>
      <c r="FY337" s="151"/>
    </row>
    <row r="338" spans="3:181" x14ac:dyDescent="0.2">
      <c r="C338" s="151"/>
      <c r="D338" s="39"/>
      <c r="E338" s="154"/>
      <c r="F338" s="155"/>
      <c r="G338" s="155"/>
      <c r="H338" s="154"/>
      <c r="I338" s="52"/>
      <c r="J338" s="52"/>
    </row>
    <row r="339" spans="3:181" x14ac:dyDescent="0.2">
      <c r="C339" s="151"/>
      <c r="D339" s="39"/>
      <c r="E339" s="154"/>
      <c r="F339" s="155"/>
      <c r="G339" s="155"/>
      <c r="H339" s="154"/>
      <c r="I339" s="52"/>
      <c r="J339" s="52"/>
    </row>
    <row r="340" spans="3:181" x14ac:dyDescent="0.2">
      <c r="C340" s="151"/>
      <c r="D340" s="39"/>
      <c r="E340" s="154"/>
      <c r="F340" s="155"/>
      <c r="G340" s="155"/>
      <c r="H340" s="154"/>
      <c r="I340" s="52"/>
      <c r="J340" s="52"/>
    </row>
    <row r="341" spans="3:181" x14ac:dyDescent="0.2">
      <c r="C341" s="151"/>
      <c r="D341" s="39"/>
      <c r="E341" s="154"/>
      <c r="F341" s="155"/>
      <c r="G341" s="155"/>
      <c r="H341" s="154"/>
      <c r="I341" s="52"/>
      <c r="J341" s="52"/>
    </row>
    <row r="342" spans="3:181" x14ac:dyDescent="0.2">
      <c r="C342" s="151"/>
      <c r="D342" s="39"/>
      <c r="E342" s="154"/>
      <c r="F342" s="155"/>
      <c r="G342" s="155"/>
      <c r="H342" s="154"/>
      <c r="I342" s="52"/>
      <c r="J342" s="52"/>
    </row>
    <row r="343" spans="3:181" x14ac:dyDescent="0.2">
      <c r="C343" s="151"/>
      <c r="D343" s="39"/>
      <c r="E343" s="154"/>
      <c r="F343" s="155"/>
      <c r="G343" s="155"/>
      <c r="H343" s="154"/>
      <c r="I343" s="52"/>
      <c r="J343" s="52"/>
    </row>
    <row r="344" spans="3:181" x14ac:dyDescent="0.2">
      <c r="C344" s="151"/>
      <c r="D344" s="39"/>
      <c r="E344" s="154"/>
      <c r="F344" s="155"/>
      <c r="G344" s="155"/>
      <c r="H344" s="154"/>
      <c r="I344" s="52"/>
      <c r="J344" s="52"/>
    </row>
    <row r="345" spans="3:181" x14ac:dyDescent="0.2">
      <c r="C345" s="151"/>
      <c r="D345" s="39"/>
      <c r="E345" s="154"/>
      <c r="F345" s="155"/>
      <c r="G345" s="155"/>
      <c r="H345" s="154"/>
      <c r="I345" s="52"/>
      <c r="J345" s="52"/>
    </row>
    <row r="346" spans="3:181" x14ac:dyDescent="0.2">
      <c r="C346" s="151"/>
      <c r="D346" s="39"/>
      <c r="E346" s="154"/>
      <c r="F346" s="155"/>
      <c r="G346" s="155"/>
      <c r="H346" s="154"/>
      <c r="I346" s="52"/>
      <c r="J346" s="52"/>
    </row>
    <row r="347" spans="3:181" x14ac:dyDescent="0.2">
      <c r="C347" s="151"/>
      <c r="D347" s="39"/>
      <c r="E347" s="154"/>
      <c r="F347" s="155"/>
      <c r="G347" s="155"/>
      <c r="H347" s="154"/>
      <c r="I347" s="52"/>
      <c r="J347" s="52"/>
    </row>
    <row r="348" spans="3:181" x14ac:dyDescent="0.2">
      <c r="C348" s="151"/>
      <c r="D348" s="39"/>
      <c r="E348" s="154"/>
      <c r="F348" s="155"/>
      <c r="G348" s="155"/>
      <c r="H348" s="154"/>
      <c r="I348" s="52"/>
      <c r="J348" s="52"/>
    </row>
    <row r="349" spans="3:181" x14ac:dyDescent="0.2">
      <c r="C349" s="151"/>
      <c r="D349" s="39"/>
      <c r="E349" s="154"/>
      <c r="F349" s="155"/>
      <c r="G349" s="155"/>
      <c r="H349" s="154"/>
      <c r="I349" s="52"/>
      <c r="J349" s="52"/>
    </row>
    <row r="350" spans="3:181" x14ac:dyDescent="0.2">
      <c r="C350" s="151"/>
      <c r="D350" s="39"/>
      <c r="E350" s="154"/>
      <c r="F350" s="155"/>
      <c r="G350" s="155"/>
      <c r="H350" s="154"/>
      <c r="I350" s="52"/>
      <c r="J350" s="52"/>
    </row>
    <row r="351" spans="3:181" x14ac:dyDescent="0.2">
      <c r="C351" s="151"/>
      <c r="D351" s="39"/>
      <c r="E351" s="154"/>
      <c r="F351" s="155"/>
      <c r="G351" s="155"/>
      <c r="H351" s="154"/>
      <c r="I351" s="52"/>
      <c r="J351" s="52"/>
    </row>
    <row r="352" spans="3:181" x14ac:dyDescent="0.2">
      <c r="C352" s="151"/>
      <c r="D352" s="39"/>
      <c r="E352" s="154"/>
      <c r="F352" s="155"/>
      <c r="G352" s="155"/>
      <c r="H352" s="154"/>
      <c r="I352" s="52"/>
      <c r="J352" s="52"/>
    </row>
    <row r="353" spans="3:10" x14ac:dyDescent="0.2">
      <c r="C353" s="151"/>
      <c r="D353" s="39"/>
      <c r="E353" s="154"/>
      <c r="F353" s="155"/>
      <c r="G353" s="155"/>
      <c r="H353" s="154"/>
      <c r="I353" s="52"/>
      <c r="J353" s="52"/>
    </row>
    <row r="354" spans="3:10" x14ac:dyDescent="0.2">
      <c r="C354" s="151"/>
      <c r="D354" s="39"/>
      <c r="E354" s="154"/>
      <c r="F354" s="155"/>
      <c r="G354" s="155"/>
      <c r="H354" s="154"/>
      <c r="I354" s="52"/>
      <c r="J354" s="52"/>
    </row>
    <row r="355" spans="3:10" x14ac:dyDescent="0.2">
      <c r="C355" s="151"/>
      <c r="D355" s="39"/>
      <c r="E355" s="154"/>
      <c r="F355" s="155"/>
      <c r="G355" s="155"/>
      <c r="H355" s="154"/>
      <c r="I355" s="52"/>
      <c r="J355" s="52"/>
    </row>
    <row r="356" spans="3:10" x14ac:dyDescent="0.2">
      <c r="C356" s="151"/>
      <c r="D356" s="39"/>
      <c r="E356" s="154"/>
      <c r="F356" s="155"/>
      <c r="G356" s="155"/>
      <c r="H356" s="154"/>
      <c r="I356" s="52"/>
      <c r="J356" s="52"/>
    </row>
    <row r="357" spans="3:10" x14ac:dyDescent="0.2">
      <c r="C357" s="151"/>
      <c r="D357" s="39"/>
      <c r="E357" s="154"/>
      <c r="F357" s="155"/>
      <c r="G357" s="155"/>
      <c r="H357" s="154"/>
      <c r="I357" s="52"/>
      <c r="J357" s="52"/>
    </row>
    <row r="358" spans="3:10" x14ac:dyDescent="0.2">
      <c r="F358" s="155"/>
      <c r="G358" s="155"/>
    </row>
    <row r="359" spans="3:10" x14ac:dyDescent="0.2">
      <c r="D359" s="39"/>
      <c r="E359" s="154"/>
      <c r="F359" s="155"/>
      <c r="G359" s="155"/>
      <c r="H359" s="154"/>
      <c r="J359" s="52"/>
    </row>
    <row r="360" spans="3:10" x14ac:dyDescent="0.2">
      <c r="F360" s="155"/>
      <c r="G360" s="155"/>
    </row>
    <row r="361" spans="3:10" x14ac:dyDescent="0.2">
      <c r="F361" s="155"/>
      <c r="G361" s="155"/>
    </row>
    <row r="362" spans="3:10" x14ac:dyDescent="0.2">
      <c r="F362" s="155"/>
      <c r="G362" s="155"/>
    </row>
    <row r="363" spans="3:10" x14ac:dyDescent="0.2">
      <c r="F363" s="155"/>
      <c r="G363" s="155"/>
    </row>
    <row r="364" spans="3:10" x14ac:dyDescent="0.2">
      <c r="F364" s="155"/>
      <c r="G364" s="155"/>
    </row>
    <row r="365" spans="3:10" x14ac:dyDescent="0.2">
      <c r="F365" s="155"/>
      <c r="G365" s="155"/>
    </row>
    <row r="366" spans="3:10" x14ac:dyDescent="0.2">
      <c r="F366" s="155"/>
      <c r="G366" s="155"/>
    </row>
    <row r="367" spans="3:10" x14ac:dyDescent="0.2">
      <c r="F367" s="155"/>
      <c r="G367" s="155"/>
    </row>
    <row r="368" spans="3:10" x14ac:dyDescent="0.2">
      <c r="F368" s="155"/>
      <c r="G368" s="155"/>
    </row>
    <row r="369" spans="6:7" x14ac:dyDescent="0.2">
      <c r="F369" s="155"/>
      <c r="G369" s="155"/>
    </row>
    <row r="370" spans="6:7" x14ac:dyDescent="0.2">
      <c r="F370" s="155"/>
      <c r="G370" s="155"/>
    </row>
    <row r="371" spans="6:7" x14ac:dyDescent="0.2">
      <c r="F371" s="155"/>
      <c r="G371" s="155"/>
    </row>
    <row r="372" spans="6:7" x14ac:dyDescent="0.2">
      <c r="F372" s="155"/>
      <c r="G372" s="155"/>
    </row>
    <row r="373" spans="6:7" x14ac:dyDescent="0.2">
      <c r="F373" s="155"/>
      <c r="G373" s="155"/>
    </row>
    <row r="374" spans="6:7" x14ac:dyDescent="0.2">
      <c r="F374" s="155"/>
      <c r="G374" s="155"/>
    </row>
    <row r="375" spans="6:7" x14ac:dyDescent="0.2">
      <c r="F375" s="155"/>
      <c r="G375" s="155"/>
    </row>
    <row r="376" spans="6:7" x14ac:dyDescent="0.2">
      <c r="F376" s="155"/>
      <c r="G376" s="155"/>
    </row>
    <row r="377" spans="6:7" x14ac:dyDescent="0.2">
      <c r="F377" s="155"/>
      <c r="G377" s="155"/>
    </row>
    <row r="378" spans="6:7" x14ac:dyDescent="0.2">
      <c r="F378" s="155"/>
      <c r="G378" s="155"/>
    </row>
    <row r="379" spans="6:7" x14ac:dyDescent="0.2">
      <c r="F379" s="155"/>
      <c r="G379" s="155"/>
    </row>
    <row r="380" spans="6:7" x14ac:dyDescent="0.2">
      <c r="F380" s="155"/>
      <c r="G380" s="155"/>
    </row>
    <row r="381" spans="6:7" x14ac:dyDescent="0.2">
      <c r="F381" s="155"/>
      <c r="G381" s="155"/>
    </row>
    <row r="382" spans="6:7" x14ac:dyDescent="0.2">
      <c r="F382" s="155"/>
      <c r="G382" s="155"/>
    </row>
    <row r="383" spans="6:7" x14ac:dyDescent="0.2">
      <c r="F383" s="155"/>
      <c r="G383" s="155"/>
    </row>
    <row r="384" spans="6:7" x14ac:dyDescent="0.2">
      <c r="F384" s="155"/>
      <c r="G384" s="155"/>
    </row>
    <row r="385" spans="6:7" x14ac:dyDescent="0.2">
      <c r="F385" s="155"/>
      <c r="G385" s="155"/>
    </row>
    <row r="386" spans="6:7" x14ac:dyDescent="0.2">
      <c r="F386" s="155"/>
      <c r="G386" s="155"/>
    </row>
    <row r="387" spans="6:7" x14ac:dyDescent="0.2">
      <c r="F387" s="155"/>
      <c r="G387" s="155"/>
    </row>
    <row r="388" spans="6:7" x14ac:dyDescent="0.2">
      <c r="F388" s="155"/>
      <c r="G388" s="155"/>
    </row>
    <row r="389" spans="6:7" x14ac:dyDescent="0.2">
      <c r="F389" s="155"/>
      <c r="G389" s="155"/>
    </row>
    <row r="390" spans="6:7" x14ac:dyDescent="0.2">
      <c r="F390" s="155"/>
      <c r="G390" s="155"/>
    </row>
    <row r="391" spans="6:7" x14ac:dyDescent="0.2">
      <c r="F391" s="155"/>
      <c r="G391" s="155"/>
    </row>
    <row r="392" spans="6:7" x14ac:dyDescent="0.2">
      <c r="F392" s="155"/>
      <c r="G392" s="155"/>
    </row>
    <row r="393" spans="6:7" x14ac:dyDescent="0.2">
      <c r="F393" s="155"/>
      <c r="G393" s="155"/>
    </row>
    <row r="394" spans="6:7" x14ac:dyDescent="0.2">
      <c r="F394" s="155"/>
      <c r="G394" s="155"/>
    </row>
    <row r="395" spans="6:7" x14ac:dyDescent="0.2">
      <c r="F395" s="155"/>
      <c r="G395" s="155"/>
    </row>
    <row r="396" spans="6:7" x14ac:dyDescent="0.2">
      <c r="F396" s="155"/>
      <c r="G396" s="155"/>
    </row>
    <row r="397" spans="6:7" x14ac:dyDescent="0.2">
      <c r="F397" s="155"/>
      <c r="G397" s="155"/>
    </row>
    <row r="398" spans="6:7" x14ac:dyDescent="0.2">
      <c r="F398" s="155"/>
      <c r="G398" s="155"/>
    </row>
    <row r="399" spans="6:7" x14ac:dyDescent="0.2">
      <c r="F399" s="155"/>
      <c r="G399" s="155"/>
    </row>
    <row r="400" spans="6:7" x14ac:dyDescent="0.2">
      <c r="F400" s="155"/>
      <c r="G400" s="155"/>
    </row>
    <row r="401" spans="6:7" x14ac:dyDescent="0.2">
      <c r="F401" s="155"/>
      <c r="G401" s="155"/>
    </row>
    <row r="402" spans="6:7" x14ac:dyDescent="0.2">
      <c r="F402" s="155"/>
      <c r="G402" s="155"/>
    </row>
    <row r="403" spans="6:7" x14ac:dyDescent="0.2">
      <c r="F403" s="155"/>
      <c r="G403" s="155"/>
    </row>
    <row r="404" spans="6:7" x14ac:dyDescent="0.2">
      <c r="F404" s="155"/>
      <c r="G404" s="155"/>
    </row>
    <row r="405" spans="6:7" x14ac:dyDescent="0.2">
      <c r="F405" s="155"/>
      <c r="G405" s="155"/>
    </row>
    <row r="406" spans="6:7" x14ac:dyDescent="0.2">
      <c r="F406" s="155"/>
      <c r="G406" s="155"/>
    </row>
    <row r="407" spans="6:7" x14ac:dyDescent="0.2">
      <c r="F407" s="155"/>
      <c r="G407" s="155"/>
    </row>
    <row r="408" spans="6:7" x14ac:dyDescent="0.2">
      <c r="F408" s="155"/>
      <c r="G408" s="155"/>
    </row>
    <row r="409" spans="6:7" x14ac:dyDescent="0.2">
      <c r="F409" s="155"/>
      <c r="G409" s="155"/>
    </row>
    <row r="410" spans="6:7" x14ac:dyDescent="0.2">
      <c r="F410" s="155"/>
      <c r="G410" s="155"/>
    </row>
    <row r="411" spans="6:7" x14ac:dyDescent="0.2">
      <c r="F411" s="155"/>
      <c r="G411" s="155"/>
    </row>
    <row r="412" spans="6:7" x14ac:dyDescent="0.2">
      <c r="F412" s="155"/>
      <c r="G412" s="155"/>
    </row>
    <row r="413" spans="6:7" x14ac:dyDescent="0.2">
      <c r="F413" s="155"/>
      <c r="G413" s="155"/>
    </row>
    <row r="414" spans="6:7" x14ac:dyDescent="0.2">
      <c r="F414" s="155"/>
      <c r="G414" s="155"/>
    </row>
    <row r="415" spans="6:7" x14ac:dyDescent="0.2">
      <c r="F415" s="155"/>
      <c r="G415" s="155"/>
    </row>
    <row r="416" spans="6:7" x14ac:dyDescent="0.2">
      <c r="F416" s="155"/>
      <c r="G416" s="155"/>
    </row>
    <row r="417" spans="6:7" x14ac:dyDescent="0.2">
      <c r="F417" s="155"/>
      <c r="G417" s="155"/>
    </row>
    <row r="418" spans="6:7" x14ac:dyDescent="0.2">
      <c r="F418" s="155"/>
      <c r="G418" s="155"/>
    </row>
    <row r="419" spans="6:7" x14ac:dyDescent="0.2">
      <c r="F419" s="155"/>
      <c r="G419" s="155"/>
    </row>
    <row r="420" spans="6:7" x14ac:dyDescent="0.2">
      <c r="F420" s="155"/>
      <c r="G420" s="155"/>
    </row>
    <row r="421" spans="6:7" x14ac:dyDescent="0.2">
      <c r="F421" s="155"/>
      <c r="G421" s="155"/>
    </row>
    <row r="422" spans="6:7" x14ac:dyDescent="0.2">
      <c r="F422" s="155"/>
      <c r="G422" s="155"/>
    </row>
    <row r="423" spans="6:7" x14ac:dyDescent="0.2">
      <c r="F423" s="155"/>
      <c r="G423" s="155"/>
    </row>
    <row r="424" spans="6:7" x14ac:dyDescent="0.2">
      <c r="F424" s="155"/>
      <c r="G424" s="155"/>
    </row>
    <row r="425" spans="6:7" x14ac:dyDescent="0.2">
      <c r="F425" s="155"/>
      <c r="G425" s="155"/>
    </row>
    <row r="426" spans="6:7" x14ac:dyDescent="0.2">
      <c r="F426" s="155"/>
      <c r="G426" s="155"/>
    </row>
    <row r="427" spans="6:7" x14ac:dyDescent="0.2">
      <c r="F427" s="155"/>
      <c r="G427" s="155"/>
    </row>
    <row r="428" spans="6:7" x14ac:dyDescent="0.2">
      <c r="F428" s="155"/>
      <c r="G428" s="155"/>
    </row>
    <row r="429" spans="6:7" x14ac:dyDescent="0.2">
      <c r="F429" s="155"/>
      <c r="G429" s="155"/>
    </row>
    <row r="430" spans="6:7" x14ac:dyDescent="0.2">
      <c r="F430" s="155"/>
      <c r="G430" s="155"/>
    </row>
    <row r="431" spans="6:7" x14ac:dyDescent="0.2">
      <c r="F431" s="155"/>
      <c r="G431" s="155"/>
    </row>
    <row r="432" spans="6:7" x14ac:dyDescent="0.2">
      <c r="F432" s="155"/>
      <c r="G432" s="155"/>
    </row>
    <row r="433" spans="6:7" x14ac:dyDescent="0.2">
      <c r="F433" s="155"/>
      <c r="G433" s="155"/>
    </row>
    <row r="434" spans="6:7" x14ac:dyDescent="0.2">
      <c r="F434" s="155"/>
      <c r="G434" s="155"/>
    </row>
    <row r="435" spans="6:7" x14ac:dyDescent="0.2">
      <c r="F435" s="155"/>
      <c r="G435" s="155"/>
    </row>
    <row r="436" spans="6:7" x14ac:dyDescent="0.2">
      <c r="F436" s="155"/>
      <c r="G436" s="155"/>
    </row>
    <row r="437" spans="6:7" x14ac:dyDescent="0.2">
      <c r="F437" s="155"/>
      <c r="G437" s="155"/>
    </row>
    <row r="438" spans="6:7" x14ac:dyDescent="0.2">
      <c r="F438" s="155"/>
      <c r="G438" s="155"/>
    </row>
    <row r="439" spans="6:7" x14ac:dyDescent="0.2">
      <c r="F439" s="155"/>
      <c r="G439" s="155"/>
    </row>
    <row r="440" spans="6:7" x14ac:dyDescent="0.2">
      <c r="F440" s="155"/>
      <c r="G440" s="155"/>
    </row>
    <row r="441" spans="6:7" x14ac:dyDescent="0.2">
      <c r="F441" s="155"/>
      <c r="G441" s="155"/>
    </row>
    <row r="442" spans="6:7" x14ac:dyDescent="0.2">
      <c r="F442" s="155"/>
      <c r="G442" s="155"/>
    </row>
    <row r="443" spans="6:7" x14ac:dyDescent="0.2">
      <c r="F443" s="155"/>
      <c r="G443" s="155"/>
    </row>
    <row r="444" spans="6:7" x14ac:dyDescent="0.2">
      <c r="F444" s="155"/>
      <c r="G444" s="155"/>
    </row>
    <row r="445" spans="6:7" x14ac:dyDescent="0.2">
      <c r="F445" s="155"/>
      <c r="G445" s="155"/>
    </row>
    <row r="446" spans="6:7" x14ac:dyDescent="0.2">
      <c r="F446" s="155"/>
      <c r="G446" s="155"/>
    </row>
    <row r="447" spans="6:7" x14ac:dyDescent="0.2">
      <c r="F447" s="155"/>
      <c r="G447" s="155"/>
    </row>
    <row r="448" spans="6:7" x14ac:dyDescent="0.2">
      <c r="F448" s="155"/>
      <c r="G448" s="155"/>
    </row>
    <row r="449" spans="6:7" x14ac:dyDescent="0.2">
      <c r="F449" s="155"/>
      <c r="G449" s="155"/>
    </row>
    <row r="450" spans="6:7" x14ac:dyDescent="0.2">
      <c r="F450" s="155"/>
      <c r="G450" s="155"/>
    </row>
    <row r="451" spans="6:7" x14ac:dyDescent="0.2">
      <c r="F451" s="155"/>
      <c r="G451" s="155"/>
    </row>
    <row r="452" spans="6:7" x14ac:dyDescent="0.2">
      <c r="F452" s="155"/>
      <c r="G452" s="155"/>
    </row>
    <row r="453" spans="6:7" x14ac:dyDescent="0.2">
      <c r="F453" s="155"/>
      <c r="G453" s="155"/>
    </row>
    <row r="454" spans="6:7" x14ac:dyDescent="0.2">
      <c r="F454" s="155"/>
      <c r="G454" s="155"/>
    </row>
    <row r="455" spans="6:7" x14ac:dyDescent="0.2">
      <c r="F455" s="155"/>
      <c r="G455" s="155"/>
    </row>
    <row r="456" spans="6:7" x14ac:dyDescent="0.2">
      <c r="F456" s="155"/>
      <c r="G456" s="155"/>
    </row>
    <row r="457" spans="6:7" x14ac:dyDescent="0.2">
      <c r="F457" s="155"/>
      <c r="G457" s="155"/>
    </row>
    <row r="458" spans="6:7" x14ac:dyDescent="0.2">
      <c r="F458" s="155"/>
      <c r="G458" s="155"/>
    </row>
    <row r="459" spans="6:7" x14ac:dyDescent="0.2">
      <c r="F459" s="155"/>
      <c r="G459" s="155"/>
    </row>
    <row r="460" spans="6:7" x14ac:dyDescent="0.2">
      <c r="F460" s="155"/>
      <c r="G460" s="155"/>
    </row>
    <row r="461" spans="6:7" x14ac:dyDescent="0.2">
      <c r="F461" s="155"/>
      <c r="G461" s="155"/>
    </row>
    <row r="462" spans="6:7" x14ac:dyDescent="0.2">
      <c r="F462" s="155"/>
      <c r="G462" s="155"/>
    </row>
    <row r="463" spans="6:7" x14ac:dyDescent="0.2">
      <c r="F463" s="155"/>
      <c r="G463" s="155"/>
    </row>
    <row r="464" spans="6:7" x14ac:dyDescent="0.2">
      <c r="F464" s="155"/>
      <c r="G464" s="155"/>
    </row>
    <row r="465" spans="6:7" x14ac:dyDescent="0.2">
      <c r="F465" s="155"/>
      <c r="G465" s="155"/>
    </row>
    <row r="466" spans="6:7" x14ac:dyDescent="0.2">
      <c r="F466" s="155"/>
      <c r="G466" s="155"/>
    </row>
    <row r="467" spans="6:7" x14ac:dyDescent="0.2">
      <c r="F467" s="155"/>
      <c r="G467" s="155"/>
    </row>
    <row r="468" spans="6:7" x14ac:dyDescent="0.2">
      <c r="F468" s="155"/>
      <c r="G468" s="155"/>
    </row>
    <row r="469" spans="6:7" x14ac:dyDescent="0.2">
      <c r="F469" s="155"/>
      <c r="G469" s="155"/>
    </row>
    <row r="470" spans="6:7" x14ac:dyDescent="0.2">
      <c r="F470" s="155"/>
      <c r="G470" s="155"/>
    </row>
    <row r="471" spans="6:7" x14ac:dyDescent="0.2">
      <c r="F471" s="155"/>
      <c r="G471" s="155"/>
    </row>
    <row r="472" spans="6:7" x14ac:dyDescent="0.2">
      <c r="F472" s="155"/>
      <c r="G472" s="155"/>
    </row>
    <row r="473" spans="6:7" x14ac:dyDescent="0.2">
      <c r="F473" s="155"/>
      <c r="G473" s="155"/>
    </row>
    <row r="474" spans="6:7" x14ac:dyDescent="0.2">
      <c r="F474" s="155"/>
      <c r="G474" s="155"/>
    </row>
    <row r="475" spans="6:7" x14ac:dyDescent="0.2">
      <c r="F475" s="155"/>
      <c r="G475" s="155"/>
    </row>
    <row r="476" spans="6:7" x14ac:dyDescent="0.2">
      <c r="F476" s="155"/>
      <c r="G476" s="155"/>
    </row>
    <row r="477" spans="6:7" x14ac:dyDescent="0.2">
      <c r="F477" s="155"/>
      <c r="G477" s="155"/>
    </row>
    <row r="478" spans="6:7" x14ac:dyDescent="0.2">
      <c r="F478" s="155"/>
      <c r="G478" s="155"/>
    </row>
    <row r="479" spans="6:7" x14ac:dyDescent="0.2">
      <c r="F479" s="155"/>
      <c r="G479" s="155"/>
    </row>
    <row r="480" spans="6:7" x14ac:dyDescent="0.2">
      <c r="F480" s="155"/>
      <c r="G480" s="155"/>
    </row>
    <row r="481" spans="6:7" x14ac:dyDescent="0.2">
      <c r="F481" s="155"/>
      <c r="G481" s="155"/>
    </row>
    <row r="482" spans="6:7" x14ac:dyDescent="0.2">
      <c r="F482" s="155"/>
      <c r="G482" s="155"/>
    </row>
    <row r="483" spans="6:7" x14ac:dyDescent="0.2">
      <c r="F483" s="155"/>
      <c r="G483" s="155"/>
    </row>
    <row r="484" spans="6:7" x14ac:dyDescent="0.2">
      <c r="F484" s="155"/>
      <c r="G484" s="155"/>
    </row>
    <row r="485" spans="6:7" x14ac:dyDescent="0.2">
      <c r="F485" s="155"/>
      <c r="G485" s="155"/>
    </row>
    <row r="486" spans="6:7" x14ac:dyDescent="0.2">
      <c r="F486" s="155"/>
      <c r="G486" s="155"/>
    </row>
    <row r="487" spans="6:7" x14ac:dyDescent="0.2">
      <c r="F487" s="155"/>
      <c r="G487" s="155"/>
    </row>
    <row r="488" spans="6:7" x14ac:dyDescent="0.2">
      <c r="F488" s="155"/>
      <c r="G488" s="155"/>
    </row>
    <row r="489" spans="6:7" x14ac:dyDescent="0.2">
      <c r="F489" s="155"/>
      <c r="G489" s="155"/>
    </row>
    <row r="490" spans="6:7" x14ac:dyDescent="0.2">
      <c r="F490" s="155"/>
      <c r="G490" s="155"/>
    </row>
    <row r="491" spans="6:7" x14ac:dyDescent="0.2">
      <c r="F491" s="155"/>
      <c r="G491" s="155"/>
    </row>
    <row r="492" spans="6:7" x14ac:dyDescent="0.2">
      <c r="F492" s="155"/>
      <c r="G492" s="155"/>
    </row>
    <row r="493" spans="6:7" x14ac:dyDescent="0.2">
      <c r="F493" s="155"/>
      <c r="G493" s="155"/>
    </row>
    <row r="494" spans="6:7" x14ac:dyDescent="0.2">
      <c r="F494" s="155"/>
      <c r="G494" s="155"/>
    </row>
  </sheetData>
  <scenarios current="0">
    <scenario name="test2" locked="1" count="1" user="Herrmann_V" comment="Created by Herrmann_V on 11/9/2010">
      <inputCells r="D1" val="40000" numFmtId="181"/>
    </scenario>
  </scenarios>
  <pageMargins left="0.7" right="0.7" top="0.75" bottom="0.75" header="0.3" footer="0.3"/>
  <pageSetup scale="9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dcterms:created xsi:type="dcterms:W3CDTF">2014-06-16T16:39:40Z</dcterms:created>
  <dcterms:modified xsi:type="dcterms:W3CDTF">2014-06-16T16:40:57Z</dcterms:modified>
</cp:coreProperties>
</file>