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8535" tabRatio="576" activeTab="0"/>
  </bookViews>
  <sheets>
    <sheet name="Sheet2" sheetId="1" r:id="rId1"/>
  </sheets>
  <definedNames>
    <definedName name="_xlfn.IFERROR" hidden="1">#NAME?</definedName>
    <definedName name="GMONEY">#REF!</definedName>
    <definedName name="MONEY">#REF!</definedName>
  </definedNames>
  <calcPr fullCalcOnLoad="1"/>
</workbook>
</file>

<file path=xl/sharedStrings.xml><?xml version="1.0" encoding="utf-8"?>
<sst xmlns="http://schemas.openxmlformats.org/spreadsheetml/2006/main" count="557" uniqueCount="442">
  <si>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</si>
  <si>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</si>
  <si>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</si>
  <si>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</si>
  <si>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</si>
  <si>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</si>
  <si>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</si>
  <si>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</si>
  <si>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</si>
  <si>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</si>
  <si>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</si>
  <si>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</si>
  <si>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</si>
  <si>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</si>
  <si>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</si>
  <si>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</si>
  <si>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</si>
  <si>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</si>
  <si>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</si>
  <si>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</si>
  <si>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</si>
  <si>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</si>
  <si>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</si>
  <si>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</si>
  <si>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</si>
  <si>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</si>
  <si>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</si>
  <si>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</si>
  <si>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</si>
  <si>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</si>
  <si>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</si>
  <si>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</si>
  <si>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</si>
  <si>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</si>
  <si>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</si>
  <si>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</si>
  <si>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</si>
  <si>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</si>
  <si>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</si>
  <si>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</si>
  <si>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</si>
  <si>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</si>
  <si>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</si>
  <si>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</si>
  <si>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</si>
  <si>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</si>
  <si>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</si>
  <si>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</si>
  <si>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GILPIN</t>
  </si>
  <si>
    <t>MONTEZUMA</t>
  </si>
  <si>
    <t>OURAY</t>
  </si>
  <si>
    <t>SAGUACHE</t>
  </si>
  <si>
    <t>TELLER</t>
  </si>
  <si>
    <t>Cost of Living Increase Calculated in FY 2001-02</t>
  </si>
  <si>
    <t xml:space="preserve">calculated as the cost of living increase in FY 2001-02.  </t>
  </si>
  <si>
    <t>Override Percentage of Total Program Utilized</t>
  </si>
  <si>
    <t>Override as Percentage of Total Program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</si>
  <si>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</si>
  <si>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</si>
  <si>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</si>
  <si>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</si>
  <si>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</si>
  <si>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</si>
  <si>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</si>
  <si>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</si>
  <si>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</si>
  <si>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</si>
  <si>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</si>
  <si>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>Kit Carson, East Grand, and Rangely - okay to exceed override limit, election held prior to hold harmless amounts being included in the limit per discussion with Deb Godshall, Leg. Council.</t>
  </si>
  <si>
    <t>District Number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</si>
  <si>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</si>
  <si>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</si>
  <si>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</si>
  <si>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</si>
  <si>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</si>
  <si>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</si>
  <si>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</si>
  <si>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</si>
  <si>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</si>
  <si>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</si>
  <si>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</si>
  <si>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</si>
  <si>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</si>
  <si>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</si>
  <si>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</si>
  <si>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</si>
  <si>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</si>
  <si>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</si>
  <si>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</si>
  <si>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</si>
  <si>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</si>
  <si>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</si>
  <si>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</si>
  <si>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</si>
  <si>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</si>
  <si>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</si>
  <si>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</si>
  <si>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</si>
  <si>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</si>
  <si>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</si>
  <si>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</si>
  <si>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</si>
  <si>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</si>
  <si>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</si>
  <si>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</si>
  <si>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</si>
  <si>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</si>
  <si>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</si>
  <si>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</si>
  <si>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</si>
  <si>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</si>
  <si>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</si>
  <si>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</si>
  <si>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</si>
  <si>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</si>
  <si>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</si>
  <si>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</si>
  <si>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</si>
  <si>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</si>
  <si>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</si>
  <si>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</si>
  <si>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</si>
  <si>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</si>
  <si>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</si>
  <si>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</si>
  <si>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</si>
  <si>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</si>
  <si>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</si>
  <si>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</si>
  <si>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</si>
  <si>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</si>
  <si>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</si>
  <si>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</si>
  <si>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</si>
  <si>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</si>
  <si>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</si>
  <si>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</si>
  <si>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</si>
  <si>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</si>
  <si>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</si>
  <si>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</si>
  <si>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</si>
  <si>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</si>
  <si>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</si>
  <si>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</si>
  <si>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</si>
  <si>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</si>
  <si>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</si>
  <si>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</si>
  <si>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</si>
  <si>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</si>
  <si>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</si>
  <si>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</si>
  <si>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</si>
  <si>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</si>
  <si>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</si>
  <si>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</si>
  <si>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</si>
  <si>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</si>
  <si>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</si>
  <si>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</si>
  <si>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</si>
  <si>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</si>
  <si>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</si>
  <si>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</si>
  <si>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</si>
  <si>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</si>
  <si>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</si>
  <si>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</si>
  <si>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</si>
  <si>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</si>
  <si>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</si>
  <si>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</si>
  <si>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</si>
  <si>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</si>
  <si>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</si>
  <si>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</si>
  <si>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Notes</t>
  </si>
  <si>
    <t>COSTILLA</t>
  </si>
  <si>
    <t>1480</t>
  </si>
  <si>
    <t>1990</t>
  </si>
  <si>
    <t>2730</t>
  </si>
  <si>
    <t>The Override Limitation was revised to include</t>
  </si>
  <si>
    <t>0740</t>
  </si>
  <si>
    <t>0230</t>
  </si>
  <si>
    <t>1500</t>
  </si>
  <si>
    <t>0190</t>
  </si>
  <si>
    <t>0890</t>
  </si>
  <si>
    <t>DOLORES</t>
  </si>
  <si>
    <t>1160</t>
  </si>
  <si>
    <t>2820</t>
  </si>
  <si>
    <t>SAN JUAN</t>
  </si>
  <si>
    <t>25% of Total Program Funding (30% for small rural districts) or 200,000 plus the amount</t>
  </si>
  <si>
    <t xml:space="preserve">Percent with 25% or 30% plus Allowable COLA </t>
  </si>
  <si>
    <t>25% (30%) of Total Program/$200,000 Allowable Override</t>
  </si>
  <si>
    <t>HUERFANO</t>
  </si>
  <si>
    <t>1390</t>
  </si>
  <si>
    <t>1060</t>
  </si>
  <si>
    <t>PEYTON 23 JT</t>
  </si>
  <si>
    <t>1140</t>
  </si>
  <si>
    <t>CANON CITY RE-1</t>
  </si>
  <si>
    <t>HAXTUN RE-2J</t>
  </si>
  <si>
    <t>2630</t>
  </si>
  <si>
    <t>0050</t>
  </si>
  <si>
    <t>0100</t>
  </si>
  <si>
    <t>0110</t>
  </si>
  <si>
    <t>0220</t>
  </si>
  <si>
    <t>0250</t>
  </si>
  <si>
    <t>0260</t>
  </si>
  <si>
    <t>0290</t>
  </si>
  <si>
    <t>0560</t>
  </si>
  <si>
    <t>0580</t>
  </si>
  <si>
    <t>0640</t>
  </si>
  <si>
    <t>0770</t>
  </si>
  <si>
    <t>0860</t>
  </si>
  <si>
    <t>0870</t>
  </si>
  <si>
    <t>0920</t>
  </si>
  <si>
    <t>0930</t>
  </si>
  <si>
    <t>0940</t>
  </si>
  <si>
    <t>0950</t>
  </si>
  <si>
    <t>0960</t>
  </si>
  <si>
    <t>0970</t>
  </si>
  <si>
    <t>1050</t>
  </si>
  <si>
    <t>1070</t>
  </si>
  <si>
    <t>1120</t>
  </si>
  <si>
    <t>1380</t>
  </si>
  <si>
    <t>1400</t>
  </si>
  <si>
    <t>1410</t>
  </si>
  <si>
    <t>1430</t>
  </si>
  <si>
    <t>1450</t>
  </si>
  <si>
    <t>1490</t>
  </si>
  <si>
    <t>1580</t>
  </si>
  <si>
    <t>1600</t>
  </si>
  <si>
    <t>1780</t>
  </si>
  <si>
    <t>1790</t>
  </si>
  <si>
    <t>1810</t>
  </si>
  <si>
    <t>1860</t>
  </si>
  <si>
    <t>2035</t>
  </si>
  <si>
    <t>2180</t>
  </si>
  <si>
    <t>2515</t>
  </si>
  <si>
    <t>2520</t>
  </si>
  <si>
    <t>2530</t>
  </si>
  <si>
    <t>2535</t>
  </si>
  <si>
    <t>2540</t>
  </si>
  <si>
    <t>2560</t>
  </si>
  <si>
    <t>2650</t>
  </si>
  <si>
    <t>2660</t>
  </si>
  <si>
    <t>2670</t>
  </si>
  <si>
    <t>2680</t>
  </si>
  <si>
    <t>2690</t>
  </si>
  <si>
    <t>2700</t>
  </si>
  <si>
    <t>2790</t>
  </si>
  <si>
    <t>2810</t>
  </si>
  <si>
    <t>2862</t>
  </si>
  <si>
    <t>3030</t>
  </si>
  <si>
    <t>3050</t>
  </si>
  <si>
    <t>3060</t>
  </si>
  <si>
    <t>3120</t>
  </si>
  <si>
    <t>3146</t>
  </si>
  <si>
    <t>3220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</si>
  <si>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</si>
  <si>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</si>
  <si>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</si>
  <si>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</si>
  <si>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</si>
  <si>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</si>
  <si>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ALAMOSA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</si>
  <si>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</si>
  <si>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</si>
  <si>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</si>
  <si>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</si>
  <si>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</si>
  <si>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</si>
  <si>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</si>
  <si>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</si>
  <si>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</si>
  <si>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</si>
  <si>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</si>
  <si>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</si>
  <si>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</si>
  <si>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</si>
  <si>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</si>
  <si>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</si>
  <si>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</si>
  <si>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</si>
  <si>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</si>
  <si>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</si>
  <si>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</si>
  <si>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</si>
  <si>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</si>
  <si>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</si>
  <si>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</si>
  <si>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</si>
  <si>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</si>
  <si>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</si>
  <si>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</si>
  <si>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</si>
  <si>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</si>
  <si>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</si>
  <si>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</si>
  <si>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</si>
  <si>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</si>
  <si>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</si>
  <si>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 COUNTY 1</t>
  </si>
  <si>
    <t>DOLORES COUNTY RE NO.2</t>
  </si>
  <si>
    <t>DOUGLAS COUNTY RE 1</t>
  </si>
  <si>
    <t>EAGLE COUNTY RE 50</t>
  </si>
  <si>
    <t>ELBERT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</si>
  <si>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</si>
  <si>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</si>
  <si>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</si>
  <si>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</si>
  <si>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</si>
  <si>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</si>
  <si>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</si>
  <si>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</si>
  <si>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</si>
  <si>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</si>
  <si>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</si>
  <si>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</si>
  <si>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</si>
  <si>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</si>
  <si>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HANOVER 28</t>
  </si>
  <si>
    <t>LEWIS-PALMER 38</t>
  </si>
  <si>
    <t>FALCON 49</t>
  </si>
  <si>
    <t>EDISON 54 JT</t>
  </si>
  <si>
    <t>MIAMI/YODER 60 JT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</si>
  <si>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</si>
  <si>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</si>
  <si>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</si>
  <si>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</si>
  <si>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</si>
  <si>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</si>
  <si>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</si>
  <si>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</si>
  <si>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</si>
  <si>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</t>
  </si>
  <si>
    <t>HINSDALE COUNTY RE 1</t>
  </si>
  <si>
    <t>HUERFANO RE-1</t>
  </si>
  <si>
    <t>LA VETA RE-2</t>
  </si>
  <si>
    <t>JACKSON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</si>
  <si>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</si>
  <si>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</si>
  <si>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</si>
  <si>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</si>
  <si>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</si>
  <si>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</si>
  <si>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</si>
  <si>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</si>
  <si>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</si>
  <si>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</si>
  <si>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</si>
  <si>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</si>
  <si>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</si>
  <si>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</si>
  <si>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</si>
  <si>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</si>
  <si>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</si>
  <si>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</si>
  <si>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</si>
  <si>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</si>
  <si>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</si>
  <si>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</si>
  <si>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</si>
  <si>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</si>
  <si>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</si>
  <si>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</si>
  <si>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</si>
  <si>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</si>
  <si>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</si>
  <si>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</si>
  <si>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</si>
  <si>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</si>
  <si>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</si>
  <si>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</si>
  <si>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</si>
  <si>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</si>
  <si>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</si>
  <si>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</si>
  <si>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</si>
  <si>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</si>
  <si>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</si>
  <si>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</si>
  <si>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</si>
  <si>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</si>
  <si>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</si>
  <si>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</si>
  <si>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</si>
  <si>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</si>
  <si>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</si>
  <si>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</si>
  <si>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</si>
  <si>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</si>
  <si>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</si>
  <si>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</si>
  <si>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</si>
  <si>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</si>
  <si>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</si>
  <si>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</si>
  <si>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</si>
  <si>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</si>
  <si>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</si>
  <si>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</si>
  <si>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</si>
  <si>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</si>
  <si>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</si>
  <si>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</si>
  <si>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</si>
  <si>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</si>
  <si>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</si>
  <si>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</si>
  <si>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</si>
  <si>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</si>
  <si>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</si>
  <si>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</si>
  <si>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</si>
  <si>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</si>
  <si>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</si>
  <si>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</si>
  <si>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</si>
  <si>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</si>
  <si>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</si>
  <si>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</si>
  <si>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</si>
  <si>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</si>
  <si>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</si>
  <si>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</si>
  <si>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</si>
  <si>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</si>
  <si>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</si>
  <si>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</si>
  <si>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</si>
  <si>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</si>
  <si>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</si>
  <si>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</si>
  <si>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</si>
  <si>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</si>
  <si>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</si>
  <si>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</si>
  <si>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IDALIA RJ-3</t>
  </si>
  <si>
    <t>Total Maximum Allowable Override (Column E + F)</t>
  </si>
  <si>
    <t>Net Assessed Valuation 2019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</si>
</sst>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  <numFmt numFmtId="212" formatCode="[$-409]dddd\,\ mmmm\ d\,\ yyyy"/>
    <numFmt numFmtId="213" formatCode="[$-409]h:mm:ss\ AM/PM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0" fontId="7" fillId="0" borderId="0">
      <alignment/>
      <protection/>
    </xf>
    <xf numFmtId="4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10" fontId="0" fillId="0" borderId="0" xfId="61" applyNumberFormat="1" applyFont="1" applyAlignment="1">
      <alignment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28125" style="0" bestFit="1" customWidth="1"/>
    <col min="3" max="3" width="38.00390625" style="0" bestFit="1" customWidth="1"/>
    <col min="4" max="15" width="16.7109375" style="0" customWidth="1"/>
    <col min="16" max="16" width="16.7109375" style="5" customWidth="1"/>
  </cols>
  <sheetData>
    <row r="1" spans="1:17" ht="63.75">
      <c r="A1" s="13" t="s">
        <v>69</v>
      </c>
      <c r="B1" s="9" t="s">
        <v>9</v>
      </c>
      <c r="C1" s="9" t="s">
        <v>0</v>
      </c>
      <c r="D1" s="9" t="s">
        <v>47</v>
      </c>
      <c r="E1" s="10" t="s">
        <v>194</v>
      </c>
      <c r="F1" s="10" t="s">
        <v>53</v>
      </c>
      <c r="G1" s="16" t="s">
        <v>440</v>
      </c>
      <c r="H1" s="10" t="s">
        <v>67</v>
      </c>
      <c r="I1" s="11" t="s">
        <v>193</v>
      </c>
      <c r="J1" s="10" t="s">
        <v>55</v>
      </c>
      <c r="K1" s="12" t="s">
        <v>1</v>
      </c>
      <c r="L1" s="10" t="s">
        <v>2</v>
      </c>
      <c r="M1" s="12" t="s">
        <v>3</v>
      </c>
      <c r="N1" s="14" t="s">
        <v>441</v>
      </c>
      <c r="O1" s="15" t="s">
        <v>4</v>
      </c>
      <c r="P1" s="15" t="s">
        <v>56</v>
      </c>
      <c r="Q1" s="9" t="s">
        <v>177</v>
      </c>
    </row>
    <row r="3" spans="1:16" ht="12.75">
      <c r="A3" t="s">
        <v>70</v>
      </c>
      <c r="B3" t="s">
        <v>10</v>
      </c>
      <c r="C3" t="s">
        <v>260</v>
      </c>
      <c r="D3" s="1">
        <v>80579442.73</v>
      </c>
      <c r="E3" s="1">
        <f>IF((D3*0.25)&lt;200000,200000,(D3*0.25))</f>
        <v>20144860.6825</v>
      </c>
      <c r="F3" s="1">
        <v>1023645.96</v>
      </c>
      <c r="G3" s="1">
        <f>E3+F3</f>
        <v>21168506.642500002</v>
      </c>
      <c r="H3" s="1">
        <v>7883969.0265</v>
      </c>
      <c r="I3" s="6">
        <f aca="true" t="shared" si="0" ref="I3:I34">(E3+F3)/D3</f>
        <v>0.2627035621657246</v>
      </c>
      <c r="J3" s="8">
        <f aca="true" t="shared" si="1" ref="J3:J34">H3/D3</f>
        <v>0.09784094750961551</v>
      </c>
      <c r="K3" s="2">
        <f aca="true" t="shared" si="2" ref="K3:K34">H3-G3</f>
        <v>-13284537.616000002</v>
      </c>
      <c r="L3" s="1">
        <f>(N3*O3)/1000</f>
        <v>7883969.0265</v>
      </c>
      <c r="M3" s="1">
        <f aca="true" t="shared" si="3" ref="M3:M34">L3-H3</f>
        <v>0</v>
      </c>
      <c r="N3" s="1">
        <v>807370100</v>
      </c>
      <c r="O3" s="3">
        <v>9.765</v>
      </c>
      <c r="P3" s="5">
        <f aca="true" t="shared" si="4" ref="P3:P34">L3/D3</f>
        <v>0.09784094750961551</v>
      </c>
    </row>
    <row r="4" spans="1:16" ht="12.75">
      <c r="A4" t="s">
        <v>71</v>
      </c>
      <c r="B4" t="s">
        <v>10</v>
      </c>
      <c r="C4" t="s">
        <v>261</v>
      </c>
      <c r="D4" s="1">
        <v>380717610.41</v>
      </c>
      <c r="E4" s="1">
        <f aca="true" t="shared" si="5" ref="E4:E67">IF((D4*0.25)&lt;200000,200000,(D4*0.25))</f>
        <v>95179402.6025</v>
      </c>
      <c r="F4" s="1">
        <v>5923407.699999988</v>
      </c>
      <c r="G4" s="1">
        <f aca="true" t="shared" si="6" ref="G4:G67">E4+F4</f>
        <v>101102810.3025</v>
      </c>
      <c r="H4" s="1">
        <v>63128617.009172</v>
      </c>
      <c r="I4" s="6">
        <f t="shared" si="0"/>
        <v>0.26555853351154673</v>
      </c>
      <c r="J4" s="8">
        <f t="shared" si="1"/>
        <v>0.16581480678340024</v>
      </c>
      <c r="K4" s="2">
        <f t="shared" si="2"/>
        <v>-37974193.293327995</v>
      </c>
      <c r="L4" s="1">
        <f aca="true" t="shared" si="7" ref="L4:L67">(N4*O4)/1000</f>
        <v>63128617.009172</v>
      </c>
      <c r="M4" s="1">
        <f t="shared" si="3"/>
        <v>0</v>
      </c>
      <c r="N4" s="1">
        <v>3057520076</v>
      </c>
      <c r="O4" s="3">
        <v>20.647</v>
      </c>
      <c r="P4" s="5">
        <f t="shared" si="4"/>
        <v>0.16581480678340024</v>
      </c>
    </row>
    <row r="5" spans="1:16" ht="12.75">
      <c r="A5" t="s">
        <v>72</v>
      </c>
      <c r="B5" t="s">
        <v>10</v>
      </c>
      <c r="C5" t="s">
        <v>262</v>
      </c>
      <c r="D5" s="1">
        <v>71940812.7</v>
      </c>
      <c r="E5" s="1">
        <f t="shared" si="5"/>
        <v>17985203.175</v>
      </c>
      <c r="F5" s="1">
        <v>1501809.63</v>
      </c>
      <c r="G5" s="1">
        <f t="shared" si="6"/>
        <v>19487012.805</v>
      </c>
      <c r="H5" s="1">
        <v>4889947.79196</v>
      </c>
      <c r="I5" s="6">
        <f t="shared" si="0"/>
        <v>0.2708756278061896</v>
      </c>
      <c r="J5" s="8">
        <f t="shared" si="1"/>
        <v>0.06797181750436355</v>
      </c>
      <c r="K5" s="2">
        <f t="shared" si="2"/>
        <v>-14597065.013039999</v>
      </c>
      <c r="L5" s="1">
        <f t="shared" si="7"/>
        <v>4889947.79196</v>
      </c>
      <c r="M5" s="1">
        <f t="shared" si="3"/>
        <v>0</v>
      </c>
      <c r="N5" s="1">
        <v>865171230</v>
      </c>
      <c r="O5" s="3">
        <v>5.652</v>
      </c>
      <c r="P5" s="5">
        <f t="shared" si="4"/>
        <v>0.06797181750436355</v>
      </c>
    </row>
    <row r="6" spans="1:16" ht="12.75">
      <c r="A6" t="s">
        <v>73</v>
      </c>
      <c r="B6" t="s">
        <v>10</v>
      </c>
      <c r="C6" t="s">
        <v>263</v>
      </c>
      <c r="D6" s="1">
        <v>172625669.87</v>
      </c>
      <c r="E6" s="1">
        <f t="shared" si="5"/>
        <v>43156417.4675</v>
      </c>
      <c r="F6" s="1">
        <v>1480552.63</v>
      </c>
      <c r="G6" s="1">
        <f t="shared" si="6"/>
        <v>44636970.097500004</v>
      </c>
      <c r="H6" s="1">
        <v>749440.617414</v>
      </c>
      <c r="I6" s="6">
        <f t="shared" si="0"/>
        <v>0.25857666551628716</v>
      </c>
      <c r="J6" s="8">
        <f t="shared" si="1"/>
        <v>0.004341420473434714</v>
      </c>
      <c r="K6" s="2">
        <f t="shared" si="2"/>
        <v>-43887529.480086006</v>
      </c>
      <c r="L6" s="1">
        <f t="shared" si="7"/>
        <v>749440.617414</v>
      </c>
      <c r="M6" s="1">
        <f t="shared" si="3"/>
        <v>0</v>
      </c>
      <c r="N6" s="1">
        <v>1707154026</v>
      </c>
      <c r="O6" s="3">
        <v>0.439</v>
      </c>
      <c r="P6" s="5">
        <f t="shared" si="4"/>
        <v>0.004341420473434714</v>
      </c>
    </row>
    <row r="7" spans="1:16" ht="12.75">
      <c r="A7" t="s">
        <v>203</v>
      </c>
      <c r="B7" t="s">
        <v>10</v>
      </c>
      <c r="C7" t="s">
        <v>264</v>
      </c>
      <c r="D7" s="1">
        <v>10279311.94</v>
      </c>
      <c r="E7" s="1">
        <f t="shared" si="5"/>
        <v>2569827.985</v>
      </c>
      <c r="F7" s="1">
        <v>313409.98</v>
      </c>
      <c r="G7" s="1">
        <f t="shared" si="6"/>
        <v>2883237.965</v>
      </c>
      <c r="H7" s="1">
        <v>0</v>
      </c>
      <c r="I7" s="6">
        <f t="shared" si="0"/>
        <v>0.280489392853273</v>
      </c>
      <c r="J7" s="8">
        <f t="shared" si="1"/>
        <v>0</v>
      </c>
      <c r="K7" s="2">
        <f t="shared" si="2"/>
        <v>-2883237.965</v>
      </c>
      <c r="L7" s="1">
        <f t="shared" si="7"/>
        <v>0</v>
      </c>
      <c r="M7" s="1">
        <f t="shared" si="3"/>
        <v>0</v>
      </c>
      <c r="N7" s="1">
        <v>239341451</v>
      </c>
      <c r="O7" s="3">
        <v>0</v>
      </c>
      <c r="P7" s="5">
        <f t="shared" si="4"/>
        <v>0</v>
      </c>
    </row>
    <row r="8" spans="1:16" ht="12.75">
      <c r="A8" t="s">
        <v>74</v>
      </c>
      <c r="B8" t="s">
        <v>10</v>
      </c>
      <c r="C8" t="s">
        <v>265</v>
      </c>
      <c r="D8" s="1">
        <v>9666855.28</v>
      </c>
      <c r="E8" s="1">
        <f>IF((D8*0.3)&lt;200000,200000,(D8*0.3))</f>
        <v>2900056.584</v>
      </c>
      <c r="F8" s="1">
        <v>197482.31</v>
      </c>
      <c r="G8" s="1">
        <f t="shared" si="6"/>
        <v>3097538.894</v>
      </c>
      <c r="H8" s="1">
        <v>299997.17685000005</v>
      </c>
      <c r="I8" s="6">
        <f t="shared" si="0"/>
        <v>0.3204288058815338</v>
      </c>
      <c r="J8" s="8">
        <f t="shared" si="1"/>
        <v>0.03103358518986746</v>
      </c>
      <c r="K8" s="2">
        <f t="shared" si="2"/>
        <v>-2797541.71715</v>
      </c>
      <c r="L8" s="1">
        <f t="shared" si="7"/>
        <v>299997.17685000005</v>
      </c>
      <c r="M8" s="1">
        <f t="shared" si="3"/>
        <v>0</v>
      </c>
      <c r="N8" s="1">
        <v>105819110</v>
      </c>
      <c r="O8" s="3">
        <v>2.835</v>
      </c>
      <c r="P8" s="5">
        <f t="shared" si="4"/>
        <v>0.03103358518986746</v>
      </c>
    </row>
    <row r="9" spans="1:16" ht="12.75">
      <c r="A9" t="s">
        <v>75</v>
      </c>
      <c r="B9" t="s">
        <v>10</v>
      </c>
      <c r="C9" t="s">
        <v>5</v>
      </c>
      <c r="D9" s="1">
        <v>96115001</v>
      </c>
      <c r="E9" s="1">
        <f t="shared" si="5"/>
        <v>24028750.25</v>
      </c>
      <c r="F9" s="1">
        <v>3049421.53</v>
      </c>
      <c r="G9" s="1">
        <f t="shared" si="6"/>
        <v>27078171.78</v>
      </c>
      <c r="H9" s="1">
        <v>24371224.46164</v>
      </c>
      <c r="I9" s="6">
        <f t="shared" si="0"/>
        <v>0.28172680120973004</v>
      </c>
      <c r="J9" s="8">
        <f t="shared" si="1"/>
        <v>0.25356317128519823</v>
      </c>
      <c r="K9" s="2">
        <f t="shared" si="2"/>
        <v>-2706947.318360001</v>
      </c>
      <c r="L9" s="1">
        <f t="shared" si="7"/>
        <v>24371224.46164</v>
      </c>
      <c r="M9" s="1">
        <f t="shared" si="3"/>
        <v>0</v>
      </c>
      <c r="N9" s="1">
        <v>851039720</v>
      </c>
      <c r="O9" s="3">
        <v>28.637</v>
      </c>
      <c r="P9" s="5">
        <f t="shared" si="4"/>
        <v>0.25356317128519823</v>
      </c>
    </row>
    <row r="10" spans="1:16" ht="12.75">
      <c r="A10" t="s">
        <v>204</v>
      </c>
      <c r="B10" t="s">
        <v>266</v>
      </c>
      <c r="C10" t="s">
        <v>267</v>
      </c>
      <c r="D10" s="1">
        <v>21825791.97</v>
      </c>
      <c r="E10" s="1">
        <f t="shared" si="5"/>
        <v>5456447.9925</v>
      </c>
      <c r="F10" s="1">
        <v>0</v>
      </c>
      <c r="G10" s="1">
        <f t="shared" si="6"/>
        <v>5456447.9925</v>
      </c>
      <c r="H10" s="1">
        <v>0</v>
      </c>
      <c r="I10" s="6">
        <f t="shared" si="0"/>
        <v>0.25</v>
      </c>
      <c r="J10" s="8">
        <f t="shared" si="1"/>
        <v>0</v>
      </c>
      <c r="K10" s="2">
        <f t="shared" si="2"/>
        <v>-5456447.9925</v>
      </c>
      <c r="L10" s="1">
        <f t="shared" si="7"/>
        <v>0</v>
      </c>
      <c r="M10" s="1">
        <f t="shared" si="3"/>
        <v>0</v>
      </c>
      <c r="N10" s="1">
        <v>140355347</v>
      </c>
      <c r="O10" s="3">
        <v>0</v>
      </c>
      <c r="P10" s="5">
        <f t="shared" si="4"/>
        <v>0</v>
      </c>
    </row>
    <row r="11" spans="1:16" ht="12.75">
      <c r="A11" t="s">
        <v>205</v>
      </c>
      <c r="B11" t="s">
        <v>266</v>
      </c>
      <c r="C11" t="s">
        <v>268</v>
      </c>
      <c r="D11" s="1">
        <v>3534699.24</v>
      </c>
      <c r="E11" s="1">
        <f>IF((D11*0.3)&lt;200000,200000,(D11*0.3))</f>
        <v>1060409.772</v>
      </c>
      <c r="F11" s="1">
        <v>0</v>
      </c>
      <c r="G11" s="1">
        <f t="shared" si="6"/>
        <v>1060409.772</v>
      </c>
      <c r="H11" s="1">
        <v>0</v>
      </c>
      <c r="I11" s="6">
        <f t="shared" si="0"/>
        <v>0.3</v>
      </c>
      <c r="J11" s="8">
        <f t="shared" si="1"/>
        <v>0</v>
      </c>
      <c r="K11" s="2">
        <f t="shared" si="2"/>
        <v>-1060409.772</v>
      </c>
      <c r="L11" s="1">
        <f t="shared" si="7"/>
        <v>0</v>
      </c>
      <c r="M11" s="1">
        <f t="shared" si="3"/>
        <v>0</v>
      </c>
      <c r="N11" s="1">
        <v>41946861</v>
      </c>
      <c r="O11" s="3">
        <v>0</v>
      </c>
      <c r="P11" s="5">
        <f t="shared" si="4"/>
        <v>0</v>
      </c>
    </row>
    <row r="12" spans="1:16" ht="12.75">
      <c r="A12" t="s">
        <v>76</v>
      </c>
      <c r="B12" t="s">
        <v>11</v>
      </c>
      <c r="C12" t="s">
        <v>269</v>
      </c>
      <c r="D12" s="1">
        <v>24900689.72</v>
      </c>
      <c r="E12" s="1">
        <f t="shared" si="5"/>
        <v>6225172.43</v>
      </c>
      <c r="F12" s="1">
        <v>767975.6099999994</v>
      </c>
      <c r="G12" s="1">
        <f t="shared" si="6"/>
        <v>6993148.039999999</v>
      </c>
      <c r="H12" s="1">
        <v>6155565.650559</v>
      </c>
      <c r="I12" s="6">
        <f t="shared" si="0"/>
        <v>0.2808415396776407</v>
      </c>
      <c r="J12" s="8">
        <f t="shared" si="1"/>
        <v>0.24720462444118194</v>
      </c>
      <c r="K12" s="2">
        <f t="shared" si="2"/>
        <v>-837582.3894409994</v>
      </c>
      <c r="L12" s="1">
        <f t="shared" si="7"/>
        <v>6155565.650559</v>
      </c>
      <c r="M12" s="1">
        <f t="shared" si="3"/>
        <v>0</v>
      </c>
      <c r="N12" s="1">
        <v>633875569</v>
      </c>
      <c r="O12" s="3">
        <v>9.711</v>
      </c>
      <c r="P12" s="5">
        <f t="shared" si="4"/>
        <v>0.24720462444118194</v>
      </c>
    </row>
    <row r="13" spans="1:16" ht="12.75">
      <c r="A13" t="s">
        <v>77</v>
      </c>
      <c r="B13" t="s">
        <v>11</v>
      </c>
      <c r="C13" t="s">
        <v>270</v>
      </c>
      <c r="D13" s="1">
        <v>14458310.79</v>
      </c>
      <c r="E13" s="1">
        <f t="shared" si="5"/>
        <v>3614577.6975</v>
      </c>
      <c r="F13" s="1">
        <v>339255.2899999991</v>
      </c>
      <c r="G13" s="1">
        <f t="shared" si="6"/>
        <v>3953832.987499999</v>
      </c>
      <c r="H13" s="1">
        <v>0</v>
      </c>
      <c r="I13" s="6">
        <f t="shared" si="0"/>
        <v>0.2734643794097055</v>
      </c>
      <c r="J13" s="8">
        <f t="shared" si="1"/>
        <v>0</v>
      </c>
      <c r="K13" s="2">
        <f t="shared" si="2"/>
        <v>-3953832.987499999</v>
      </c>
      <c r="L13" s="1">
        <f t="shared" si="7"/>
        <v>0</v>
      </c>
      <c r="M13" s="1">
        <f t="shared" si="3"/>
        <v>0</v>
      </c>
      <c r="N13" s="1">
        <v>236214800</v>
      </c>
      <c r="O13" s="3">
        <v>0</v>
      </c>
      <c r="P13" s="5">
        <f t="shared" si="4"/>
        <v>0</v>
      </c>
    </row>
    <row r="14" spans="1:16" ht="12.75">
      <c r="A14" t="s">
        <v>78</v>
      </c>
      <c r="B14" t="s">
        <v>11</v>
      </c>
      <c r="C14" t="s">
        <v>271</v>
      </c>
      <c r="D14" s="1">
        <v>496488038.45</v>
      </c>
      <c r="E14" s="1">
        <f t="shared" si="5"/>
        <v>124122009.6125</v>
      </c>
      <c r="F14" s="1">
        <v>1003951.56</v>
      </c>
      <c r="G14" s="1">
        <f t="shared" si="6"/>
        <v>125125961.1725</v>
      </c>
      <c r="H14" s="1">
        <v>125005902.162272</v>
      </c>
      <c r="I14" s="6">
        <f t="shared" si="0"/>
        <v>0.2520221062387208</v>
      </c>
      <c r="J14" s="8">
        <f t="shared" si="1"/>
        <v>0.2517802897176163</v>
      </c>
      <c r="K14" s="2">
        <f t="shared" si="2"/>
        <v>-120059.01022799313</v>
      </c>
      <c r="L14" s="1">
        <f t="shared" si="7"/>
        <v>125005902.162272</v>
      </c>
      <c r="M14" s="1">
        <f t="shared" si="3"/>
        <v>0</v>
      </c>
      <c r="N14" s="1">
        <v>7060884668</v>
      </c>
      <c r="O14" s="3">
        <v>17.704</v>
      </c>
      <c r="P14" s="5">
        <f t="shared" si="4"/>
        <v>0.2517802897176163</v>
      </c>
    </row>
    <row r="15" spans="1:16" ht="12.75">
      <c r="A15" t="s">
        <v>79</v>
      </c>
      <c r="B15" t="s">
        <v>11</v>
      </c>
      <c r="C15" t="s">
        <v>272</v>
      </c>
      <c r="D15" s="1">
        <v>130175078.07</v>
      </c>
      <c r="E15" s="1">
        <f t="shared" si="5"/>
        <v>32543769.5175</v>
      </c>
      <c r="F15" s="1">
        <v>3157850.699999988</v>
      </c>
      <c r="G15" s="1">
        <f t="shared" si="6"/>
        <v>35701620.21749999</v>
      </c>
      <c r="H15" s="1">
        <v>28813538.440362997</v>
      </c>
      <c r="I15" s="6">
        <f t="shared" si="0"/>
        <v>0.2742584890043384</v>
      </c>
      <c r="J15" s="8">
        <f t="shared" si="1"/>
        <v>0.22134450670249556</v>
      </c>
      <c r="K15" s="2">
        <f t="shared" si="2"/>
        <v>-6888081.777136989</v>
      </c>
      <c r="L15" s="1">
        <f t="shared" si="7"/>
        <v>28813538.440362997</v>
      </c>
      <c r="M15" s="1">
        <f t="shared" si="3"/>
        <v>0</v>
      </c>
      <c r="N15" s="1">
        <v>1975288849</v>
      </c>
      <c r="O15" s="3">
        <v>14.587</v>
      </c>
      <c r="P15" s="5">
        <f t="shared" si="4"/>
        <v>0.22134450670249556</v>
      </c>
    </row>
    <row r="16" spans="1:16" ht="12.75">
      <c r="A16" t="s">
        <v>80</v>
      </c>
      <c r="B16" t="s">
        <v>11</v>
      </c>
      <c r="C16" t="s">
        <v>273</v>
      </c>
      <c r="D16" s="1">
        <v>3321492.09</v>
      </c>
      <c r="E16" s="1">
        <f>IF((D16*0.3)&lt;200000,200000,(D16*0.3))</f>
        <v>996447.6269999999</v>
      </c>
      <c r="F16" s="1">
        <v>0</v>
      </c>
      <c r="G16" s="1">
        <f t="shared" si="6"/>
        <v>996447.6269999999</v>
      </c>
      <c r="H16" s="1">
        <v>6486.719671999999</v>
      </c>
      <c r="I16" s="6">
        <f t="shared" si="0"/>
        <v>0.3</v>
      </c>
      <c r="J16" s="8">
        <f t="shared" si="1"/>
        <v>0.0019529535209581064</v>
      </c>
      <c r="K16" s="2">
        <f t="shared" si="2"/>
        <v>-989960.9073279998</v>
      </c>
      <c r="L16" s="1">
        <f t="shared" si="7"/>
        <v>6486.719671999999</v>
      </c>
      <c r="M16" s="1">
        <f t="shared" si="3"/>
        <v>0</v>
      </c>
      <c r="N16" s="1">
        <v>46667048</v>
      </c>
      <c r="O16" s="3">
        <v>0.13899999999999998</v>
      </c>
      <c r="P16" s="5">
        <f t="shared" si="4"/>
        <v>0.0019529535209581064</v>
      </c>
    </row>
    <row r="17" spans="1:16" ht="12.75">
      <c r="A17" t="s">
        <v>81</v>
      </c>
      <c r="B17" t="s">
        <v>11</v>
      </c>
      <c r="C17" t="s">
        <v>274</v>
      </c>
      <c r="D17" s="1">
        <v>393797562.5</v>
      </c>
      <c r="E17" s="1">
        <f t="shared" si="5"/>
        <v>98449390.625</v>
      </c>
      <c r="F17" s="1">
        <v>2551562.32</v>
      </c>
      <c r="G17" s="1">
        <f t="shared" si="6"/>
        <v>101000952.945</v>
      </c>
      <c r="H17" s="1">
        <v>101000952.945</v>
      </c>
      <c r="I17" s="6">
        <f t="shared" si="0"/>
        <v>0.2564793756055816</v>
      </c>
      <c r="J17" s="8">
        <f t="shared" si="1"/>
        <v>0.2564793756055816</v>
      </c>
      <c r="K17" s="2">
        <f t="shared" si="2"/>
        <v>0</v>
      </c>
      <c r="L17" s="1">
        <f t="shared" si="7"/>
        <v>101390210.27152</v>
      </c>
      <c r="M17" s="1">
        <f t="shared" si="3"/>
        <v>389257.3265200108</v>
      </c>
      <c r="N17" s="1">
        <v>3177978005</v>
      </c>
      <c r="O17" s="3">
        <v>31.904</v>
      </c>
      <c r="P17" s="5">
        <f t="shared" si="4"/>
        <v>0.2574678462402113</v>
      </c>
    </row>
    <row r="18" spans="1:16" ht="12.75">
      <c r="A18" t="s">
        <v>186</v>
      </c>
      <c r="B18" t="s">
        <v>11</v>
      </c>
      <c r="C18" t="s">
        <v>275</v>
      </c>
      <c r="D18" s="1">
        <v>18879905.49</v>
      </c>
      <c r="E18" s="1">
        <f t="shared" si="5"/>
        <v>4719976.3725</v>
      </c>
      <c r="F18" s="1">
        <v>93067.8999999999</v>
      </c>
      <c r="G18" s="1">
        <f t="shared" si="6"/>
        <v>4813044.272499999</v>
      </c>
      <c r="H18" s="1">
        <v>0</v>
      </c>
      <c r="I18" s="6">
        <f t="shared" si="0"/>
        <v>0.2549294685319953</v>
      </c>
      <c r="J18" s="8">
        <f t="shared" si="1"/>
        <v>0</v>
      </c>
      <c r="K18" s="2">
        <f t="shared" si="2"/>
        <v>-4813044.272499999</v>
      </c>
      <c r="L18" s="1">
        <f t="shared" si="7"/>
        <v>0</v>
      </c>
      <c r="M18" s="1">
        <f t="shared" si="3"/>
        <v>0</v>
      </c>
      <c r="N18" s="1">
        <v>69000021</v>
      </c>
      <c r="O18" s="3">
        <v>0</v>
      </c>
      <c r="P18" s="5">
        <f t="shared" si="4"/>
        <v>0</v>
      </c>
    </row>
    <row r="19" spans="1:16" ht="12.75">
      <c r="A19" t="s">
        <v>206</v>
      </c>
      <c r="B19" t="s">
        <v>276</v>
      </c>
      <c r="C19" t="s">
        <v>277</v>
      </c>
      <c r="D19" s="1">
        <v>15882360.55</v>
      </c>
      <c r="E19" s="1">
        <f t="shared" si="5"/>
        <v>3970590.1375</v>
      </c>
      <c r="F19" s="1">
        <v>147716.44999999925</v>
      </c>
      <c r="G19" s="1">
        <f t="shared" si="6"/>
        <v>4118306.5874999994</v>
      </c>
      <c r="H19" s="1">
        <v>1456900.413878</v>
      </c>
      <c r="I19" s="6">
        <f t="shared" si="0"/>
        <v>0.2593006609146648</v>
      </c>
      <c r="J19" s="8">
        <f t="shared" si="1"/>
        <v>0.09173072285391481</v>
      </c>
      <c r="K19" s="2">
        <f t="shared" si="2"/>
        <v>-2661406.173621999</v>
      </c>
      <c r="L19" s="1">
        <f t="shared" si="7"/>
        <v>1456900.413878</v>
      </c>
      <c r="M19" s="1">
        <f t="shared" si="3"/>
        <v>0</v>
      </c>
      <c r="N19" s="1">
        <v>321682582</v>
      </c>
      <c r="O19" s="3">
        <v>4.529</v>
      </c>
      <c r="P19" s="5">
        <f t="shared" si="4"/>
        <v>0.09173072285391481</v>
      </c>
    </row>
    <row r="20" spans="1:16" ht="12.75">
      <c r="A20" t="s">
        <v>184</v>
      </c>
      <c r="B20" t="s">
        <v>12</v>
      </c>
      <c r="C20" t="s">
        <v>278</v>
      </c>
      <c r="D20" s="1">
        <v>2324482.09</v>
      </c>
      <c r="E20" s="1">
        <f>IF((D20*0.3)&lt;200000,200000,(D20*0.3))</f>
        <v>697344.627</v>
      </c>
      <c r="F20" s="1">
        <v>0</v>
      </c>
      <c r="G20" s="1">
        <f t="shared" si="6"/>
        <v>697344.627</v>
      </c>
      <c r="H20" s="1">
        <v>165425.52</v>
      </c>
      <c r="I20" s="6">
        <f t="shared" si="0"/>
        <v>0.3</v>
      </c>
      <c r="J20" s="8">
        <f t="shared" si="1"/>
        <v>0.07116661415102579</v>
      </c>
      <c r="K20" s="2">
        <f t="shared" si="2"/>
        <v>-531919.107</v>
      </c>
      <c r="L20" s="1">
        <f t="shared" si="7"/>
        <v>165425.52</v>
      </c>
      <c r="M20" s="1">
        <f t="shared" si="3"/>
        <v>0</v>
      </c>
      <c r="N20" s="1">
        <v>27570920</v>
      </c>
      <c r="O20" s="3">
        <v>6</v>
      </c>
      <c r="P20" s="5">
        <f t="shared" si="4"/>
        <v>0.07116661415102579</v>
      </c>
    </row>
    <row r="21" spans="1:16" ht="12.75">
      <c r="A21" t="s">
        <v>83</v>
      </c>
      <c r="B21" t="s">
        <v>12</v>
      </c>
      <c r="C21" t="s">
        <v>279</v>
      </c>
      <c r="D21" s="1">
        <v>1019395.32</v>
      </c>
      <c r="E21" s="1">
        <f>IF((D21*0.3)&lt;200000,200000,(D21*0.3))</f>
        <v>305818.59599999996</v>
      </c>
      <c r="F21" s="1">
        <v>0</v>
      </c>
      <c r="G21" s="1">
        <f t="shared" si="6"/>
        <v>305818.59599999996</v>
      </c>
      <c r="H21" s="1">
        <v>99998.626824</v>
      </c>
      <c r="I21" s="6">
        <f t="shared" si="0"/>
        <v>0.3</v>
      </c>
      <c r="J21" s="8">
        <f t="shared" si="1"/>
        <v>0.09809602306590932</v>
      </c>
      <c r="K21" s="2">
        <f t="shared" si="2"/>
        <v>-205819.96917599996</v>
      </c>
      <c r="L21" s="1">
        <f t="shared" si="7"/>
        <v>99998.626824</v>
      </c>
      <c r="M21" s="1">
        <f t="shared" si="3"/>
        <v>0</v>
      </c>
      <c r="N21" s="1">
        <v>18874788</v>
      </c>
      <c r="O21" s="3">
        <v>5.298</v>
      </c>
      <c r="P21" s="5">
        <f t="shared" si="4"/>
        <v>0.09809602306590932</v>
      </c>
    </row>
    <row r="22" spans="1:16" ht="12.75">
      <c r="A22" t="s">
        <v>207</v>
      </c>
      <c r="B22" t="s">
        <v>12</v>
      </c>
      <c r="C22" t="s">
        <v>280</v>
      </c>
      <c r="D22" s="1">
        <v>3458482.41</v>
      </c>
      <c r="E22" s="1">
        <f>IF((D22*0.3)&lt;200000,200000,(D22*0.3))</f>
        <v>1037544.723</v>
      </c>
      <c r="F22" s="1">
        <v>0</v>
      </c>
      <c r="G22" s="1">
        <f t="shared" si="6"/>
        <v>1037544.723</v>
      </c>
      <c r="H22" s="1">
        <v>0</v>
      </c>
      <c r="I22" s="6">
        <f t="shared" si="0"/>
        <v>0.3</v>
      </c>
      <c r="J22" s="8">
        <f t="shared" si="1"/>
        <v>0</v>
      </c>
      <c r="K22" s="2">
        <f t="shared" si="2"/>
        <v>-1037544.723</v>
      </c>
      <c r="L22" s="1">
        <f t="shared" si="7"/>
        <v>0</v>
      </c>
      <c r="M22" s="1">
        <f t="shared" si="3"/>
        <v>0</v>
      </c>
      <c r="N22" s="1">
        <v>29962661</v>
      </c>
      <c r="O22" s="3">
        <v>0</v>
      </c>
      <c r="P22" s="5">
        <f t="shared" si="4"/>
        <v>0</v>
      </c>
    </row>
    <row r="23" spans="1:16" ht="12.75">
      <c r="A23" t="s">
        <v>208</v>
      </c>
      <c r="B23" t="s">
        <v>12</v>
      </c>
      <c r="C23" t="s">
        <v>281</v>
      </c>
      <c r="D23" s="1">
        <v>1444981.75</v>
      </c>
      <c r="E23" s="1">
        <f>IF((D23*0.3)&lt;200000,200000,(D23*0.3))</f>
        <v>433494.52499999997</v>
      </c>
      <c r="F23" s="1">
        <v>0</v>
      </c>
      <c r="G23" s="1">
        <f t="shared" si="6"/>
        <v>433494.52499999997</v>
      </c>
      <c r="H23" s="1">
        <v>0</v>
      </c>
      <c r="I23" s="6">
        <f t="shared" si="0"/>
        <v>0.3</v>
      </c>
      <c r="J23" s="8">
        <f t="shared" si="1"/>
        <v>0</v>
      </c>
      <c r="K23" s="2">
        <f t="shared" si="2"/>
        <v>-433494.52499999997</v>
      </c>
      <c r="L23" s="1">
        <f t="shared" si="7"/>
        <v>0</v>
      </c>
      <c r="M23" s="1">
        <f t="shared" si="3"/>
        <v>0</v>
      </c>
      <c r="N23" s="1">
        <v>7553764</v>
      </c>
      <c r="O23" s="3">
        <v>0</v>
      </c>
      <c r="P23" s="5">
        <f t="shared" si="4"/>
        <v>0</v>
      </c>
    </row>
    <row r="24" spans="1:16" ht="12.75">
      <c r="A24" t="s">
        <v>82</v>
      </c>
      <c r="B24" t="s">
        <v>12</v>
      </c>
      <c r="C24" t="s">
        <v>282</v>
      </c>
      <c r="D24" s="1">
        <v>921493.78</v>
      </c>
      <c r="E24" s="1">
        <f>IF((D24*0.3)&lt;200000,200000,(D24*0.3))</f>
        <v>276448.134</v>
      </c>
      <c r="F24" s="1">
        <v>0</v>
      </c>
      <c r="G24" s="1">
        <f t="shared" si="6"/>
        <v>276448.134</v>
      </c>
      <c r="H24" s="1">
        <v>154641.554676</v>
      </c>
      <c r="I24" s="6">
        <f t="shared" si="0"/>
        <v>0.3</v>
      </c>
      <c r="J24" s="8">
        <f t="shared" si="1"/>
        <v>0.16781616765335083</v>
      </c>
      <c r="K24" s="2">
        <f t="shared" si="2"/>
        <v>-121806.57932400002</v>
      </c>
      <c r="L24" s="1">
        <f t="shared" si="7"/>
        <v>154641.554676</v>
      </c>
      <c r="M24" s="1">
        <f t="shared" si="3"/>
        <v>0</v>
      </c>
      <c r="N24" s="1">
        <v>14967243</v>
      </c>
      <c r="O24" s="3">
        <v>10.332</v>
      </c>
      <c r="P24" s="5">
        <f t="shared" si="4"/>
        <v>0.16781616765335083</v>
      </c>
    </row>
    <row r="25" spans="1:16" ht="12.75">
      <c r="A25" t="s">
        <v>209</v>
      </c>
      <c r="B25" t="s">
        <v>13</v>
      </c>
      <c r="C25" t="s">
        <v>283</v>
      </c>
      <c r="D25" s="1">
        <v>21456563.73</v>
      </c>
      <c r="E25" s="1">
        <f t="shared" si="5"/>
        <v>5364140.9325</v>
      </c>
      <c r="F25" s="1">
        <v>0</v>
      </c>
      <c r="G25" s="1">
        <f t="shared" si="6"/>
        <v>5364140.9325</v>
      </c>
      <c r="H25" s="1">
        <v>0</v>
      </c>
      <c r="I25" s="6">
        <f t="shared" si="0"/>
        <v>0.25</v>
      </c>
      <c r="J25" s="8">
        <f t="shared" si="1"/>
        <v>0</v>
      </c>
      <c r="K25" s="2">
        <f t="shared" si="2"/>
        <v>-5364140.9325</v>
      </c>
      <c r="L25" s="1">
        <f t="shared" si="7"/>
        <v>0</v>
      </c>
      <c r="M25" s="1">
        <f t="shared" si="3"/>
        <v>0</v>
      </c>
      <c r="N25" s="1">
        <v>65335960</v>
      </c>
      <c r="O25" s="3">
        <v>0</v>
      </c>
      <c r="P25" s="5">
        <f t="shared" si="4"/>
        <v>0</v>
      </c>
    </row>
    <row r="26" spans="1:16" ht="12.75">
      <c r="A26" t="s">
        <v>84</v>
      </c>
      <c r="B26" t="s">
        <v>13</v>
      </c>
      <c r="C26" t="s">
        <v>284</v>
      </c>
      <c r="D26" s="1">
        <v>3056218.99</v>
      </c>
      <c r="E26" s="1">
        <f>IF((D26*0.3)&lt;200000,200000,(D26*0.3))</f>
        <v>916865.697</v>
      </c>
      <c r="F26" s="1">
        <v>0</v>
      </c>
      <c r="G26" s="1">
        <f t="shared" si="6"/>
        <v>916865.697</v>
      </c>
      <c r="H26" s="1">
        <v>125773.80543000001</v>
      </c>
      <c r="I26" s="6">
        <f t="shared" si="0"/>
        <v>0.3</v>
      </c>
      <c r="J26" s="8">
        <f t="shared" si="1"/>
        <v>0.041153400931521596</v>
      </c>
      <c r="K26" s="2">
        <f t="shared" si="2"/>
        <v>-791091.89157</v>
      </c>
      <c r="L26" s="1">
        <f t="shared" si="7"/>
        <v>125773.80543000001</v>
      </c>
      <c r="M26" s="1">
        <f t="shared" si="3"/>
        <v>0</v>
      </c>
      <c r="N26" s="1">
        <v>23726430</v>
      </c>
      <c r="O26" s="3">
        <v>5.301</v>
      </c>
      <c r="P26" s="5">
        <f t="shared" si="4"/>
        <v>0.041153400931521596</v>
      </c>
    </row>
    <row r="27" spans="1:16" ht="12.75">
      <c r="A27" t="s">
        <v>85</v>
      </c>
      <c r="B27" t="s">
        <v>14</v>
      </c>
      <c r="C27" t="s">
        <v>285</v>
      </c>
      <c r="D27" s="1">
        <v>279168859.99</v>
      </c>
      <c r="E27" s="1">
        <f t="shared" si="5"/>
        <v>69792214.9975</v>
      </c>
      <c r="F27" s="1">
        <v>3107770.19</v>
      </c>
      <c r="G27" s="1">
        <f t="shared" si="6"/>
        <v>72899985.1875</v>
      </c>
      <c r="H27" s="1">
        <v>56755906.68519</v>
      </c>
      <c r="I27" s="6">
        <f t="shared" si="0"/>
        <v>0.2611322236660325</v>
      </c>
      <c r="J27" s="8">
        <f t="shared" si="1"/>
        <v>0.20330314307700018</v>
      </c>
      <c r="K27" s="2">
        <f t="shared" si="2"/>
        <v>-16144078.50231</v>
      </c>
      <c r="L27" s="1">
        <f t="shared" si="7"/>
        <v>56755906.68519</v>
      </c>
      <c r="M27" s="1">
        <f t="shared" si="3"/>
        <v>0</v>
      </c>
      <c r="N27" s="1">
        <v>4176299241</v>
      </c>
      <c r="O27" s="3">
        <v>13.59</v>
      </c>
      <c r="P27" s="5">
        <f t="shared" si="4"/>
        <v>0.20330314307700018</v>
      </c>
    </row>
    <row r="28" spans="1:16" ht="12.75">
      <c r="A28" t="s">
        <v>86</v>
      </c>
      <c r="B28" t="s">
        <v>14</v>
      </c>
      <c r="C28" t="s">
        <v>286</v>
      </c>
      <c r="D28" s="1">
        <v>274566209.33</v>
      </c>
      <c r="E28" s="1">
        <f t="shared" si="5"/>
        <v>68641552.3325</v>
      </c>
      <c r="F28" s="1">
        <v>5484100.72</v>
      </c>
      <c r="G28" s="1">
        <f t="shared" si="6"/>
        <v>74125653.0525</v>
      </c>
      <c r="H28" s="1">
        <v>74125551.52253701</v>
      </c>
      <c r="I28" s="6">
        <f t="shared" si="0"/>
        <v>0.26997369134891863</v>
      </c>
      <c r="J28" s="8">
        <f t="shared" si="1"/>
        <v>0.2699733215657496</v>
      </c>
      <c r="K28" s="2">
        <f t="shared" si="2"/>
        <v>-101.52996298670769</v>
      </c>
      <c r="L28" s="1">
        <f t="shared" si="7"/>
        <v>74125551.52253701</v>
      </c>
      <c r="M28" s="1">
        <f t="shared" si="3"/>
        <v>0</v>
      </c>
      <c r="N28" s="1">
        <v>7334080491</v>
      </c>
      <c r="O28" s="3">
        <v>10.107</v>
      </c>
      <c r="P28" s="5">
        <f t="shared" si="4"/>
        <v>0.2699733215657496</v>
      </c>
    </row>
    <row r="29" spans="1:16" ht="12.75">
      <c r="A29" t="s">
        <v>87</v>
      </c>
      <c r="B29" t="s">
        <v>15</v>
      </c>
      <c r="C29" t="s">
        <v>287</v>
      </c>
      <c r="D29" s="1">
        <v>9501599.67</v>
      </c>
      <c r="E29" s="1">
        <f>IF((D29*0.25)&lt;200000,200000,(D29*0.25))</f>
        <v>2375399.9175</v>
      </c>
      <c r="F29" s="1">
        <v>179452.74</v>
      </c>
      <c r="G29" s="1">
        <f t="shared" si="6"/>
        <v>2554852.6574999997</v>
      </c>
      <c r="H29" s="1">
        <v>2330339.42034</v>
      </c>
      <c r="I29" s="6">
        <f t="shared" si="0"/>
        <v>0.2688865818633253</v>
      </c>
      <c r="J29" s="8">
        <f t="shared" si="1"/>
        <v>0.2452575883298607</v>
      </c>
      <c r="K29" s="2">
        <f t="shared" si="2"/>
        <v>-224513.23715999955</v>
      </c>
      <c r="L29" s="1">
        <f t="shared" si="7"/>
        <v>2330339.42034</v>
      </c>
      <c r="M29" s="1">
        <f t="shared" si="3"/>
        <v>0</v>
      </c>
      <c r="N29" s="1">
        <v>227527770</v>
      </c>
      <c r="O29" s="3">
        <v>10.242</v>
      </c>
      <c r="P29" s="5">
        <f t="shared" si="4"/>
        <v>0.2452575883298607</v>
      </c>
    </row>
    <row r="30" spans="1:16" ht="12.75">
      <c r="A30" t="s">
        <v>88</v>
      </c>
      <c r="B30" t="s">
        <v>15</v>
      </c>
      <c r="C30" t="s">
        <v>288</v>
      </c>
      <c r="D30" s="1">
        <v>12405734.39</v>
      </c>
      <c r="E30" s="1">
        <f t="shared" si="5"/>
        <v>3101433.5975</v>
      </c>
      <c r="F30" s="1">
        <v>173421.01</v>
      </c>
      <c r="G30" s="1">
        <f t="shared" si="6"/>
        <v>3274854.6075</v>
      </c>
      <c r="H30" s="1">
        <v>1989758.0586239998</v>
      </c>
      <c r="I30" s="6">
        <f t="shared" si="0"/>
        <v>0.26397910067619945</v>
      </c>
      <c r="J30" s="8">
        <f t="shared" si="1"/>
        <v>0.16039018699512878</v>
      </c>
      <c r="K30" s="2">
        <f t="shared" si="2"/>
        <v>-1285096.548876</v>
      </c>
      <c r="L30" s="1">
        <f t="shared" si="7"/>
        <v>1989758.0586239998</v>
      </c>
      <c r="M30" s="1">
        <f t="shared" si="3"/>
        <v>0</v>
      </c>
      <c r="N30" s="1">
        <v>274980384</v>
      </c>
      <c r="O30" s="3">
        <v>7.236</v>
      </c>
      <c r="P30" s="5">
        <f t="shared" si="4"/>
        <v>0.16039018699512878</v>
      </c>
    </row>
    <row r="31" spans="1:16" ht="12.75">
      <c r="A31" t="s">
        <v>89</v>
      </c>
      <c r="B31" t="s">
        <v>16</v>
      </c>
      <c r="C31" t="s">
        <v>289</v>
      </c>
      <c r="D31" s="1">
        <v>1790120.1</v>
      </c>
      <c r="E31" s="1">
        <f>IF((D31*0.3)&lt;200000,200000,(D31*0.3))</f>
        <v>537036.03</v>
      </c>
      <c r="F31" s="1">
        <v>0</v>
      </c>
      <c r="G31" s="1">
        <f t="shared" si="6"/>
        <v>537036.03</v>
      </c>
      <c r="H31" s="1">
        <v>320060.43612800003</v>
      </c>
      <c r="I31" s="6">
        <f t="shared" si="0"/>
        <v>0.3</v>
      </c>
      <c r="J31" s="8">
        <f t="shared" si="1"/>
        <v>0.178792716828329</v>
      </c>
      <c r="K31" s="2">
        <f t="shared" si="2"/>
        <v>-216975.593872</v>
      </c>
      <c r="L31" s="1">
        <f t="shared" si="7"/>
        <v>320060.43612800003</v>
      </c>
      <c r="M31" s="1">
        <f t="shared" si="3"/>
        <v>0</v>
      </c>
      <c r="N31" s="1">
        <v>44317424</v>
      </c>
      <c r="O31" s="3">
        <v>7.222</v>
      </c>
      <c r="P31" s="5">
        <f t="shared" si="4"/>
        <v>0.178792716828329</v>
      </c>
    </row>
    <row r="32" spans="1:16" ht="12.75">
      <c r="A32" t="s">
        <v>90</v>
      </c>
      <c r="B32" t="s">
        <v>16</v>
      </c>
      <c r="C32" t="s">
        <v>290</v>
      </c>
      <c r="D32" s="1">
        <v>2735243.53</v>
      </c>
      <c r="E32" s="1">
        <f>IF((D32*0.3)&lt;200000,200000,(D32*0.3))</f>
        <v>820573.0589999999</v>
      </c>
      <c r="F32" s="1">
        <v>0</v>
      </c>
      <c r="G32" s="1">
        <f t="shared" si="6"/>
        <v>820573.0589999999</v>
      </c>
      <c r="H32" s="1">
        <v>735536.7140879999</v>
      </c>
      <c r="I32" s="6">
        <f t="shared" si="0"/>
        <v>0.3</v>
      </c>
      <c r="J32" s="8">
        <f t="shared" si="1"/>
        <v>0.2689108688205178</v>
      </c>
      <c r="K32" s="2">
        <f t="shared" si="2"/>
        <v>-85036.344912</v>
      </c>
      <c r="L32" s="1">
        <f t="shared" si="7"/>
        <v>735536.7140879999</v>
      </c>
      <c r="M32" s="1">
        <f t="shared" si="3"/>
        <v>0</v>
      </c>
      <c r="N32" s="1">
        <v>84856566</v>
      </c>
      <c r="O32" s="3">
        <v>8.668</v>
      </c>
      <c r="P32" s="5">
        <f t="shared" si="4"/>
        <v>0.2689108688205178</v>
      </c>
    </row>
    <row r="33" spans="1:16" ht="12.75">
      <c r="A33" t="s">
        <v>91</v>
      </c>
      <c r="B33" t="s">
        <v>17</v>
      </c>
      <c r="C33" t="s">
        <v>291</v>
      </c>
      <c r="D33" s="1">
        <v>7382071.09</v>
      </c>
      <c r="E33" s="1">
        <f>IF((D33*0.3)&lt;200000,200000,(D33*0.3))</f>
        <v>2214621.327</v>
      </c>
      <c r="F33" s="1">
        <v>585726.86</v>
      </c>
      <c r="G33" s="1">
        <f t="shared" si="6"/>
        <v>2800348.187</v>
      </c>
      <c r="H33" s="1">
        <v>2800210.8385</v>
      </c>
      <c r="I33" s="6">
        <f t="shared" si="0"/>
        <v>0.3793445163097176</v>
      </c>
      <c r="J33" s="8">
        <f t="shared" si="1"/>
        <v>0.3793259106232747</v>
      </c>
      <c r="K33" s="2">
        <f t="shared" si="2"/>
        <v>-137.34849999984726</v>
      </c>
      <c r="L33" s="1">
        <f t="shared" si="7"/>
        <v>2800210.8385</v>
      </c>
      <c r="M33" s="1">
        <f t="shared" si="3"/>
        <v>0</v>
      </c>
      <c r="N33" s="1">
        <v>364136650</v>
      </c>
      <c r="O33" s="3">
        <v>7.69</v>
      </c>
      <c r="P33" s="5">
        <f t="shared" si="4"/>
        <v>0.3793259106232747</v>
      </c>
    </row>
    <row r="34" spans="1:16" ht="12.75">
      <c r="A34" t="s">
        <v>92</v>
      </c>
      <c r="B34" t="s">
        <v>18</v>
      </c>
      <c r="C34" t="s">
        <v>292</v>
      </c>
      <c r="D34" s="1">
        <v>9973407.86</v>
      </c>
      <c r="E34" s="1">
        <f t="shared" si="5"/>
        <v>2493351.965</v>
      </c>
      <c r="F34" s="1">
        <v>0</v>
      </c>
      <c r="G34" s="1">
        <f t="shared" si="6"/>
        <v>2493351.965</v>
      </c>
      <c r="H34" s="1">
        <v>190006.61024399998</v>
      </c>
      <c r="I34" s="6">
        <f t="shared" si="0"/>
        <v>0.25</v>
      </c>
      <c r="J34" s="8">
        <f t="shared" si="1"/>
        <v>0.019051322568091583</v>
      </c>
      <c r="K34" s="2">
        <f t="shared" si="2"/>
        <v>-2303345.354756</v>
      </c>
      <c r="L34" s="1">
        <f t="shared" si="7"/>
        <v>190006.61024399998</v>
      </c>
      <c r="M34" s="1">
        <f t="shared" si="3"/>
        <v>0</v>
      </c>
      <c r="N34" s="1">
        <v>32418804</v>
      </c>
      <c r="O34" s="3">
        <v>5.861</v>
      </c>
      <c r="P34" s="5">
        <f t="shared" si="4"/>
        <v>0.019051322568091583</v>
      </c>
    </row>
    <row r="35" spans="1:16" ht="12.75">
      <c r="A35" t="s">
        <v>210</v>
      </c>
      <c r="B35" t="s">
        <v>18</v>
      </c>
      <c r="C35" t="s">
        <v>293</v>
      </c>
      <c r="D35" s="1">
        <v>3979610.26</v>
      </c>
      <c r="E35" s="1">
        <f aca="true" t="shared" si="8" ref="E35:E40">IF((D35*0.3)&lt;200000,200000,(D35*0.3))</f>
        <v>1193883.078</v>
      </c>
      <c r="F35" s="1">
        <v>0</v>
      </c>
      <c r="G35" s="1">
        <f t="shared" si="6"/>
        <v>1193883.078</v>
      </c>
      <c r="H35" s="1">
        <v>0</v>
      </c>
      <c r="I35" s="6">
        <f aca="true" t="shared" si="9" ref="I35:I66">(E35+F35)/D35</f>
        <v>0.3</v>
      </c>
      <c r="J35" s="8">
        <f aca="true" t="shared" si="10" ref="J35:J66">H35/D35</f>
        <v>0</v>
      </c>
      <c r="K35" s="2">
        <f aca="true" t="shared" si="11" ref="K35:K66">H35-G35</f>
        <v>-1193883.078</v>
      </c>
      <c r="L35" s="1">
        <f t="shared" si="7"/>
        <v>0</v>
      </c>
      <c r="M35" s="1">
        <f aca="true" t="shared" si="12" ref="M35:M66">L35-H35</f>
        <v>0</v>
      </c>
      <c r="N35" s="1">
        <v>8860244</v>
      </c>
      <c r="O35" s="3">
        <v>0</v>
      </c>
      <c r="P35" s="5">
        <f aca="true" t="shared" si="13" ref="P35:P66">L35/D35</f>
        <v>0</v>
      </c>
    </row>
    <row r="36" spans="1:16" ht="12.75">
      <c r="A36" t="s">
        <v>211</v>
      </c>
      <c r="B36" t="s">
        <v>18</v>
      </c>
      <c r="C36" t="s">
        <v>294</v>
      </c>
      <c r="D36" s="1">
        <v>2799898.25</v>
      </c>
      <c r="E36" s="1">
        <f t="shared" si="8"/>
        <v>839969.475</v>
      </c>
      <c r="F36" s="1">
        <v>0</v>
      </c>
      <c r="G36" s="1">
        <f t="shared" si="6"/>
        <v>839969.475</v>
      </c>
      <c r="H36" s="1">
        <v>0</v>
      </c>
      <c r="I36" s="6">
        <f t="shared" si="9"/>
        <v>0.3</v>
      </c>
      <c r="J36" s="8">
        <f t="shared" si="10"/>
        <v>0</v>
      </c>
      <c r="K36" s="2">
        <f t="shared" si="11"/>
        <v>-839969.475</v>
      </c>
      <c r="L36" s="1">
        <f t="shared" si="7"/>
        <v>0</v>
      </c>
      <c r="M36" s="1">
        <f t="shared" si="12"/>
        <v>0</v>
      </c>
      <c r="N36" s="1">
        <v>28806422</v>
      </c>
      <c r="O36" s="3">
        <v>0</v>
      </c>
      <c r="P36" s="5">
        <f t="shared" si="13"/>
        <v>0</v>
      </c>
    </row>
    <row r="37" spans="1:16" ht="12.75">
      <c r="A37" t="s">
        <v>212</v>
      </c>
      <c r="B37" t="s">
        <v>178</v>
      </c>
      <c r="C37" t="s">
        <v>295</v>
      </c>
      <c r="D37" s="1">
        <v>3137560.43</v>
      </c>
      <c r="E37" s="1">
        <f t="shared" si="8"/>
        <v>941268.1290000001</v>
      </c>
      <c r="F37" s="1">
        <v>0</v>
      </c>
      <c r="G37" s="1">
        <f t="shared" si="6"/>
        <v>941268.1290000001</v>
      </c>
      <c r="H37" s="1">
        <v>0</v>
      </c>
      <c r="I37" s="6">
        <f t="shared" si="9"/>
        <v>0.3</v>
      </c>
      <c r="J37" s="8">
        <f t="shared" si="10"/>
        <v>0</v>
      </c>
      <c r="K37" s="2">
        <f t="shared" si="11"/>
        <v>-941268.1290000001</v>
      </c>
      <c r="L37" s="1">
        <f t="shared" si="7"/>
        <v>0</v>
      </c>
      <c r="M37" s="1">
        <f t="shared" si="12"/>
        <v>0</v>
      </c>
      <c r="N37" s="1">
        <v>58098077</v>
      </c>
      <c r="O37" s="3">
        <v>0</v>
      </c>
      <c r="P37" s="5">
        <f t="shared" si="13"/>
        <v>0</v>
      </c>
    </row>
    <row r="38" spans="1:16" ht="12.75">
      <c r="A38" t="s">
        <v>183</v>
      </c>
      <c r="B38" t="s">
        <v>178</v>
      </c>
      <c r="C38" t="s">
        <v>296</v>
      </c>
      <c r="D38" s="1">
        <v>3499721.5</v>
      </c>
      <c r="E38" s="1">
        <f t="shared" si="8"/>
        <v>1049916.45</v>
      </c>
      <c r="F38" s="1">
        <v>0</v>
      </c>
      <c r="G38" s="1">
        <f t="shared" si="6"/>
        <v>1049916.45</v>
      </c>
      <c r="H38" s="1">
        <v>346114.06529999996</v>
      </c>
      <c r="I38" s="6">
        <f t="shared" si="9"/>
        <v>0.3</v>
      </c>
      <c r="J38" s="8">
        <f t="shared" si="10"/>
        <v>0.09889760236635971</v>
      </c>
      <c r="K38" s="2">
        <f t="shared" si="11"/>
        <v>-703802.3847</v>
      </c>
      <c r="L38" s="1">
        <f t="shared" si="7"/>
        <v>346114.06529999996</v>
      </c>
      <c r="M38" s="1">
        <f t="shared" si="12"/>
        <v>0</v>
      </c>
      <c r="N38" s="1">
        <v>67865503</v>
      </c>
      <c r="O38" s="3">
        <v>5.1</v>
      </c>
      <c r="P38" s="5">
        <f t="shared" si="13"/>
        <v>0.09889760236635971</v>
      </c>
    </row>
    <row r="39" spans="1:16" ht="12.75">
      <c r="A39" t="s">
        <v>213</v>
      </c>
      <c r="B39" t="s">
        <v>297</v>
      </c>
      <c r="C39" t="s">
        <v>298</v>
      </c>
      <c r="D39" s="1">
        <v>4649477</v>
      </c>
      <c r="E39" s="1">
        <f t="shared" si="8"/>
        <v>1394843.0999999999</v>
      </c>
      <c r="F39" s="1">
        <v>0</v>
      </c>
      <c r="G39" s="1">
        <f t="shared" si="6"/>
        <v>1394843.0999999999</v>
      </c>
      <c r="H39" s="1">
        <v>295259.31</v>
      </c>
      <c r="I39" s="6">
        <f t="shared" si="9"/>
        <v>0.3</v>
      </c>
      <c r="J39" s="8">
        <f t="shared" si="10"/>
        <v>0.06350376827329181</v>
      </c>
      <c r="K39" s="2">
        <f t="shared" si="11"/>
        <v>-1099583.7899999998</v>
      </c>
      <c r="L39" s="1">
        <f t="shared" si="7"/>
        <v>295259.31</v>
      </c>
      <c r="M39" s="1">
        <f t="shared" si="12"/>
        <v>0</v>
      </c>
      <c r="N39" s="1">
        <v>49209885</v>
      </c>
      <c r="O39" s="3">
        <v>6</v>
      </c>
      <c r="P39" s="5">
        <f t="shared" si="13"/>
        <v>0.06350376827329181</v>
      </c>
    </row>
    <row r="40" spans="1:16" ht="12.75">
      <c r="A40" t="s">
        <v>214</v>
      </c>
      <c r="B40" t="s">
        <v>299</v>
      </c>
      <c r="C40" t="s">
        <v>300</v>
      </c>
      <c r="D40" s="1">
        <v>4238088.55</v>
      </c>
      <c r="E40" s="1">
        <f t="shared" si="8"/>
        <v>1271426.565</v>
      </c>
      <c r="F40" s="1">
        <v>23452.35999999987</v>
      </c>
      <c r="G40" s="1">
        <f t="shared" si="6"/>
        <v>1294878.9249999998</v>
      </c>
      <c r="H40" s="1">
        <v>0</v>
      </c>
      <c r="I40" s="6">
        <f t="shared" si="9"/>
        <v>0.3055337116540427</v>
      </c>
      <c r="J40" s="8">
        <f t="shared" si="10"/>
        <v>0</v>
      </c>
      <c r="K40" s="2">
        <f t="shared" si="11"/>
        <v>-1294878.9249999998</v>
      </c>
      <c r="L40" s="1">
        <f t="shared" si="7"/>
        <v>0</v>
      </c>
      <c r="M40" s="1">
        <f t="shared" si="12"/>
        <v>0</v>
      </c>
      <c r="N40" s="1">
        <v>106362020</v>
      </c>
      <c r="O40" s="3">
        <v>0</v>
      </c>
      <c r="P40" s="5">
        <f t="shared" si="13"/>
        <v>0</v>
      </c>
    </row>
    <row r="41" spans="1:16" ht="12.75">
      <c r="A41" t="s">
        <v>215</v>
      </c>
      <c r="B41" t="s">
        <v>301</v>
      </c>
      <c r="C41" t="s">
        <v>302</v>
      </c>
      <c r="D41" s="1">
        <v>42731344.99</v>
      </c>
      <c r="E41" s="1">
        <f t="shared" si="5"/>
        <v>10682836.2475</v>
      </c>
      <c r="F41" s="1">
        <v>0</v>
      </c>
      <c r="G41" s="1">
        <f t="shared" si="6"/>
        <v>10682836.2475</v>
      </c>
      <c r="H41" s="1">
        <v>0</v>
      </c>
      <c r="I41" s="6">
        <f t="shared" si="9"/>
        <v>0.25</v>
      </c>
      <c r="J41" s="8">
        <f t="shared" si="10"/>
        <v>0</v>
      </c>
      <c r="K41" s="2">
        <f t="shared" si="11"/>
        <v>-10682836.2475</v>
      </c>
      <c r="L41" s="1">
        <f t="shared" si="7"/>
        <v>0</v>
      </c>
      <c r="M41" s="1">
        <f t="shared" si="12"/>
        <v>0</v>
      </c>
      <c r="N41" s="1">
        <v>383812251</v>
      </c>
      <c r="O41" s="3">
        <v>0</v>
      </c>
      <c r="P41" s="5">
        <f t="shared" si="13"/>
        <v>0</v>
      </c>
    </row>
    <row r="42" spans="1:16" ht="12.75">
      <c r="A42" t="s">
        <v>93</v>
      </c>
      <c r="B42" t="s">
        <v>19</v>
      </c>
      <c r="C42" t="s">
        <v>303</v>
      </c>
      <c r="D42" s="1">
        <v>857142930.64</v>
      </c>
      <c r="E42" s="1">
        <f t="shared" si="5"/>
        <v>214285732.66</v>
      </c>
      <c r="F42" s="1">
        <v>13961260.089999974</v>
      </c>
      <c r="G42" s="1">
        <f t="shared" si="6"/>
        <v>228246992.74999997</v>
      </c>
      <c r="H42" s="1">
        <v>228234025.614498</v>
      </c>
      <c r="I42" s="6">
        <f t="shared" si="9"/>
        <v>0.26628813537501334</v>
      </c>
      <c r="J42" s="8">
        <f t="shared" si="10"/>
        <v>0.2662730070515582</v>
      </c>
      <c r="K42" s="2">
        <f t="shared" si="11"/>
        <v>-12967.135501980782</v>
      </c>
      <c r="L42" s="1">
        <f t="shared" si="7"/>
        <v>228234025.614498</v>
      </c>
      <c r="M42" s="1">
        <f t="shared" si="12"/>
        <v>0</v>
      </c>
      <c r="N42" s="1">
        <v>20722174107</v>
      </c>
      <c r="O42" s="3">
        <v>11.014</v>
      </c>
      <c r="P42" s="5">
        <f t="shared" si="13"/>
        <v>0.2662730070515582</v>
      </c>
    </row>
    <row r="43" spans="1:16" ht="12.75">
      <c r="A43" t="s">
        <v>187</v>
      </c>
      <c r="B43" t="s">
        <v>188</v>
      </c>
      <c r="C43" t="s">
        <v>304</v>
      </c>
      <c r="D43" s="1">
        <v>3311285.07</v>
      </c>
      <c r="E43" s="1">
        <f>IF((D43*0.3)&lt;200000,200000,(D43*0.3))</f>
        <v>993385.521</v>
      </c>
      <c r="F43" s="1">
        <v>4996.700000000186</v>
      </c>
      <c r="G43" s="1">
        <f t="shared" si="6"/>
        <v>998382.2210000001</v>
      </c>
      <c r="H43" s="1">
        <v>0</v>
      </c>
      <c r="I43" s="6">
        <f t="shared" si="9"/>
        <v>0.3015089911905411</v>
      </c>
      <c r="J43" s="8">
        <f t="shared" si="10"/>
        <v>0</v>
      </c>
      <c r="K43" s="2">
        <f t="shared" si="11"/>
        <v>-998382.2210000001</v>
      </c>
      <c r="L43" s="1">
        <f t="shared" si="7"/>
        <v>0</v>
      </c>
      <c r="M43" s="1">
        <f t="shared" si="12"/>
        <v>0</v>
      </c>
      <c r="N43" s="1">
        <v>125421128</v>
      </c>
      <c r="O43" s="3">
        <v>0</v>
      </c>
      <c r="P43" s="5">
        <f t="shared" si="13"/>
        <v>0</v>
      </c>
    </row>
    <row r="44" spans="1:16" ht="12.75">
      <c r="A44" t="s">
        <v>94</v>
      </c>
      <c r="B44" t="s">
        <v>20</v>
      </c>
      <c r="C44" t="s">
        <v>305</v>
      </c>
      <c r="D44" s="1">
        <v>582983619.15</v>
      </c>
      <c r="E44" s="1">
        <f t="shared" si="5"/>
        <v>145745904.7875</v>
      </c>
      <c r="F44" s="1">
        <v>4936260.97</v>
      </c>
      <c r="G44" s="1">
        <f t="shared" si="6"/>
        <v>150682165.7575</v>
      </c>
      <c r="H44" s="1">
        <v>73697946.515178</v>
      </c>
      <c r="I44" s="6">
        <f t="shared" si="9"/>
        <v>0.25846723785686665</v>
      </c>
      <c r="J44" s="8">
        <f t="shared" si="10"/>
        <v>0.12641512401777405</v>
      </c>
      <c r="K44" s="2">
        <f t="shared" si="11"/>
        <v>-76984219.242322</v>
      </c>
      <c r="L44" s="1">
        <f t="shared" si="7"/>
        <v>73697946.515178</v>
      </c>
      <c r="M44" s="1">
        <f t="shared" si="12"/>
        <v>0</v>
      </c>
      <c r="N44" s="1">
        <v>7287446506</v>
      </c>
      <c r="O44" s="3">
        <v>10.113</v>
      </c>
      <c r="P44" s="5">
        <f t="shared" si="13"/>
        <v>0.12641512401777405</v>
      </c>
    </row>
    <row r="45" spans="1:16" ht="12.75">
      <c r="A45" t="s">
        <v>95</v>
      </c>
      <c r="B45" t="s">
        <v>21</v>
      </c>
      <c r="C45" t="s">
        <v>306</v>
      </c>
      <c r="D45" s="1">
        <v>66522783</v>
      </c>
      <c r="E45" s="1">
        <f t="shared" si="5"/>
        <v>16630695.75</v>
      </c>
      <c r="F45" s="1">
        <v>3140096.46</v>
      </c>
      <c r="G45" s="1">
        <f t="shared" si="6"/>
        <v>19770792.21</v>
      </c>
      <c r="H45" s="1">
        <v>16764154.6896</v>
      </c>
      <c r="I45" s="6">
        <f t="shared" si="9"/>
        <v>0.2972033237094125</v>
      </c>
      <c r="J45" s="8">
        <f t="shared" si="10"/>
        <v>0.2520062140154299</v>
      </c>
      <c r="K45" s="2">
        <f t="shared" si="11"/>
        <v>-3006637.5204000007</v>
      </c>
      <c r="L45" s="1">
        <f t="shared" si="7"/>
        <v>16764154.6896</v>
      </c>
      <c r="M45" s="1">
        <f t="shared" si="12"/>
        <v>0</v>
      </c>
      <c r="N45" s="1">
        <v>3166034880</v>
      </c>
      <c r="O45" s="3">
        <v>5.295</v>
      </c>
      <c r="P45" s="5">
        <f t="shared" si="13"/>
        <v>0.2520062140154299</v>
      </c>
    </row>
    <row r="46" spans="1:16" ht="12.75">
      <c r="A46" t="s">
        <v>216</v>
      </c>
      <c r="B46" t="s">
        <v>307</v>
      </c>
      <c r="C46" t="s">
        <v>308</v>
      </c>
      <c r="D46" s="1">
        <v>20865374.48</v>
      </c>
      <c r="E46" s="1">
        <f t="shared" si="5"/>
        <v>5216343.62</v>
      </c>
      <c r="F46" s="1">
        <v>706569</v>
      </c>
      <c r="G46" s="1">
        <f t="shared" si="6"/>
        <v>5922912.62</v>
      </c>
      <c r="H46" s="1">
        <v>1589895.344631</v>
      </c>
      <c r="I46" s="6">
        <f t="shared" si="9"/>
        <v>0.2838632311956473</v>
      </c>
      <c r="J46" s="8">
        <f t="shared" si="10"/>
        <v>0.07619778624893388</v>
      </c>
      <c r="K46" s="2">
        <f t="shared" si="11"/>
        <v>-4333017.275369</v>
      </c>
      <c r="L46" s="1">
        <f t="shared" si="7"/>
        <v>1589895.344631</v>
      </c>
      <c r="M46" s="1">
        <f t="shared" si="12"/>
        <v>0</v>
      </c>
      <c r="N46" s="1">
        <v>245392089</v>
      </c>
      <c r="O46" s="3">
        <v>6.479</v>
      </c>
      <c r="P46" s="5">
        <f t="shared" si="13"/>
        <v>0.07619778624893388</v>
      </c>
    </row>
    <row r="47" spans="1:16" ht="12.75">
      <c r="A47" t="s">
        <v>217</v>
      </c>
      <c r="B47" t="s">
        <v>307</v>
      </c>
      <c r="C47" t="s">
        <v>309</v>
      </c>
      <c r="D47" s="1">
        <v>3472367.94</v>
      </c>
      <c r="E47" s="1">
        <f>IF((D47*0.3)&lt;200000,200000,(D47*0.3))</f>
        <v>1041710.382</v>
      </c>
      <c r="F47" s="1">
        <v>183362.49</v>
      </c>
      <c r="G47" s="1">
        <f t="shared" si="6"/>
        <v>1225072.872</v>
      </c>
      <c r="H47" s="1">
        <v>0</v>
      </c>
      <c r="I47" s="6">
        <f t="shared" si="9"/>
        <v>0.35280618101778694</v>
      </c>
      <c r="J47" s="8">
        <f t="shared" si="10"/>
        <v>0</v>
      </c>
      <c r="K47" s="2">
        <f t="shared" si="11"/>
        <v>-1225072.872</v>
      </c>
      <c r="L47" s="1">
        <f t="shared" si="7"/>
        <v>0</v>
      </c>
      <c r="M47" s="1">
        <f t="shared" si="12"/>
        <v>0</v>
      </c>
      <c r="N47" s="1">
        <v>46099466</v>
      </c>
      <c r="O47" s="3">
        <v>0</v>
      </c>
      <c r="P47" s="5">
        <f t="shared" si="13"/>
        <v>0</v>
      </c>
    </row>
    <row r="48" spans="1:16" ht="12.75">
      <c r="A48" t="s">
        <v>218</v>
      </c>
      <c r="B48" t="s">
        <v>307</v>
      </c>
      <c r="C48" t="s">
        <v>310</v>
      </c>
      <c r="D48" s="1">
        <v>3978038.26</v>
      </c>
      <c r="E48" s="1">
        <f>IF((D48*0.3)&lt;200000,200000,(D48*0.3))</f>
        <v>1193411.478</v>
      </c>
      <c r="F48" s="1">
        <v>0</v>
      </c>
      <c r="G48" s="1">
        <f t="shared" si="6"/>
        <v>1193411.478</v>
      </c>
      <c r="H48" s="1">
        <v>0</v>
      </c>
      <c r="I48" s="6">
        <f t="shared" si="9"/>
        <v>0.3</v>
      </c>
      <c r="J48" s="8">
        <f t="shared" si="10"/>
        <v>0</v>
      </c>
      <c r="K48" s="2">
        <f t="shared" si="11"/>
        <v>-1193411.478</v>
      </c>
      <c r="L48" s="1">
        <f t="shared" si="7"/>
        <v>0</v>
      </c>
      <c r="M48" s="1">
        <f t="shared" si="12"/>
        <v>0</v>
      </c>
      <c r="N48" s="1">
        <v>22357282</v>
      </c>
      <c r="O48" s="3">
        <v>0</v>
      </c>
      <c r="P48" s="5">
        <f t="shared" si="13"/>
        <v>0</v>
      </c>
    </row>
    <row r="49" spans="1:16" ht="12.75">
      <c r="A49" t="s">
        <v>219</v>
      </c>
      <c r="B49" t="s">
        <v>307</v>
      </c>
      <c r="C49" t="s">
        <v>311</v>
      </c>
      <c r="D49" s="1">
        <v>3322833.27</v>
      </c>
      <c r="E49" s="1">
        <f>IF((D49*0.3)&lt;200000,200000,(D49*0.3))</f>
        <v>996849.9809999999</v>
      </c>
      <c r="F49" s="1">
        <v>127133.32</v>
      </c>
      <c r="G49" s="1">
        <f t="shared" si="6"/>
        <v>1123983.301</v>
      </c>
      <c r="H49" s="1">
        <v>0</v>
      </c>
      <c r="I49" s="6">
        <f t="shared" si="9"/>
        <v>0.33826051735662316</v>
      </c>
      <c r="J49" s="8">
        <f t="shared" si="10"/>
        <v>0</v>
      </c>
      <c r="K49" s="2">
        <f t="shared" si="11"/>
        <v>-1123983.301</v>
      </c>
      <c r="L49" s="1">
        <f t="shared" si="7"/>
        <v>0</v>
      </c>
      <c r="M49" s="1">
        <f t="shared" si="12"/>
        <v>0</v>
      </c>
      <c r="N49" s="1">
        <v>25581863</v>
      </c>
      <c r="O49" s="3">
        <v>0</v>
      </c>
      <c r="P49" s="5">
        <f t="shared" si="13"/>
        <v>0</v>
      </c>
    </row>
    <row r="50" spans="1:16" ht="12.75">
      <c r="A50" t="s">
        <v>220</v>
      </c>
      <c r="B50" t="s">
        <v>307</v>
      </c>
      <c r="C50" t="s">
        <v>312</v>
      </c>
      <c r="D50" s="1">
        <v>991959.75</v>
      </c>
      <c r="E50" s="1">
        <f>IF((D50*0.3)&lt;200000,200000,(D50*0.3))</f>
        <v>297587.925</v>
      </c>
      <c r="F50" s="1">
        <v>17799.04</v>
      </c>
      <c r="G50" s="1">
        <f t="shared" si="6"/>
        <v>315386.96499999997</v>
      </c>
      <c r="H50" s="1">
        <v>0</v>
      </c>
      <c r="I50" s="6">
        <f t="shared" si="9"/>
        <v>0.31794330868767606</v>
      </c>
      <c r="J50" s="8">
        <f t="shared" si="10"/>
        <v>0</v>
      </c>
      <c r="K50" s="2">
        <f t="shared" si="11"/>
        <v>-315386.96499999997</v>
      </c>
      <c r="L50" s="1">
        <f t="shared" si="7"/>
        <v>0</v>
      </c>
      <c r="M50" s="1">
        <f t="shared" si="12"/>
        <v>0</v>
      </c>
      <c r="N50" s="1">
        <v>18736260</v>
      </c>
      <c r="O50" s="3">
        <v>0</v>
      </c>
      <c r="P50" s="5">
        <f t="shared" si="13"/>
        <v>0</v>
      </c>
    </row>
    <row r="51" spans="1:16" ht="12.75">
      <c r="A51" t="s">
        <v>221</v>
      </c>
      <c r="B51" t="s">
        <v>22</v>
      </c>
      <c r="C51" t="s">
        <v>313</v>
      </c>
      <c r="D51" s="1">
        <v>4789502.68</v>
      </c>
      <c r="E51" s="1">
        <f>IF((D51*0.3)&lt;200000,200000,(D51*0.3))</f>
        <v>1436850.8039999998</v>
      </c>
      <c r="F51" s="1">
        <v>67342.06999999983</v>
      </c>
      <c r="G51" s="1">
        <f t="shared" si="6"/>
        <v>1504192.8739999996</v>
      </c>
      <c r="H51" s="1">
        <v>0</v>
      </c>
      <c r="I51" s="6">
        <f t="shared" si="9"/>
        <v>0.3140603470755339</v>
      </c>
      <c r="J51" s="8">
        <f t="shared" si="10"/>
        <v>0</v>
      </c>
      <c r="K51" s="2">
        <f t="shared" si="11"/>
        <v>-1504192.8739999996</v>
      </c>
      <c r="L51" s="1">
        <f t="shared" si="7"/>
        <v>0</v>
      </c>
      <c r="M51" s="1">
        <f t="shared" si="12"/>
        <v>0</v>
      </c>
      <c r="N51" s="1">
        <v>43734099</v>
      </c>
      <c r="O51" s="3">
        <v>0</v>
      </c>
      <c r="P51" s="5">
        <f t="shared" si="13"/>
        <v>0</v>
      </c>
    </row>
    <row r="52" spans="1:16" ht="12.75">
      <c r="A52" t="s">
        <v>96</v>
      </c>
      <c r="B52" t="s">
        <v>22</v>
      </c>
      <c r="C52" t="s">
        <v>314</v>
      </c>
      <c r="D52" s="1">
        <v>111165886.03</v>
      </c>
      <c r="E52" s="1">
        <f t="shared" si="5"/>
        <v>27791471.5075</v>
      </c>
      <c r="F52" s="1">
        <v>5661380.25</v>
      </c>
      <c r="G52" s="1">
        <f t="shared" si="6"/>
        <v>33452851.7575</v>
      </c>
      <c r="H52" s="1">
        <v>5750175.708640001</v>
      </c>
      <c r="I52" s="6">
        <f t="shared" si="9"/>
        <v>0.30092731639337794</v>
      </c>
      <c r="J52" s="8">
        <f t="shared" si="10"/>
        <v>0.051726081750369156</v>
      </c>
      <c r="K52" s="2">
        <f t="shared" si="11"/>
        <v>-27702676.04886</v>
      </c>
      <c r="L52" s="1">
        <f t="shared" si="7"/>
        <v>5750175.708640001</v>
      </c>
      <c r="M52" s="1">
        <f t="shared" si="12"/>
        <v>0</v>
      </c>
      <c r="N52" s="1">
        <v>715107040</v>
      </c>
      <c r="O52" s="3">
        <v>8.041</v>
      </c>
      <c r="P52" s="5">
        <f t="shared" si="13"/>
        <v>0.051726081750369156</v>
      </c>
    </row>
    <row r="53" spans="1:16" ht="12.75">
      <c r="A53" t="s">
        <v>97</v>
      </c>
      <c r="B53" t="s">
        <v>22</v>
      </c>
      <c r="C53" t="s">
        <v>315</v>
      </c>
      <c r="D53" s="1">
        <v>81433277.85</v>
      </c>
      <c r="E53" s="1">
        <f t="shared" si="5"/>
        <v>20358319.4625</v>
      </c>
      <c r="F53" s="1">
        <v>4239435.37</v>
      </c>
      <c r="G53" s="1">
        <f t="shared" si="6"/>
        <v>24597754.8325</v>
      </c>
      <c r="H53" s="1">
        <v>8131967.420639999</v>
      </c>
      <c r="I53" s="6">
        <f t="shared" si="9"/>
        <v>0.3020602324004326</v>
      </c>
      <c r="J53" s="8">
        <f t="shared" si="10"/>
        <v>0.0998604948166163</v>
      </c>
      <c r="K53" s="2">
        <f t="shared" si="11"/>
        <v>-16465787.41186</v>
      </c>
      <c r="L53" s="1">
        <f t="shared" si="7"/>
        <v>8131967.420639999</v>
      </c>
      <c r="M53" s="1">
        <f t="shared" si="12"/>
        <v>0</v>
      </c>
      <c r="N53" s="1">
        <v>452379140</v>
      </c>
      <c r="O53" s="3">
        <v>17.976</v>
      </c>
      <c r="P53" s="5">
        <f t="shared" si="13"/>
        <v>0.0998604948166163</v>
      </c>
    </row>
    <row r="54" spans="1:16" ht="12.75">
      <c r="A54" t="s">
        <v>98</v>
      </c>
      <c r="B54" t="s">
        <v>22</v>
      </c>
      <c r="C54" t="s">
        <v>316</v>
      </c>
      <c r="D54" s="1">
        <v>72104778.59</v>
      </c>
      <c r="E54" s="1">
        <f t="shared" si="5"/>
        <v>18026194.6475</v>
      </c>
      <c r="F54" s="1">
        <v>2450915.07</v>
      </c>
      <c r="G54" s="1">
        <f t="shared" si="6"/>
        <v>20477109.7175</v>
      </c>
      <c r="H54" s="1">
        <v>866616.8</v>
      </c>
      <c r="I54" s="6">
        <f t="shared" si="9"/>
        <v>0.28399102137094573</v>
      </c>
      <c r="J54" s="8">
        <f t="shared" si="10"/>
        <v>0.012018853908805823</v>
      </c>
      <c r="K54" s="2">
        <f t="shared" si="11"/>
        <v>-19610492.9175</v>
      </c>
      <c r="L54" s="1">
        <f t="shared" si="7"/>
        <v>866616.8</v>
      </c>
      <c r="M54" s="1">
        <f t="shared" si="12"/>
        <v>0</v>
      </c>
      <c r="N54" s="1">
        <v>173323360</v>
      </c>
      <c r="O54" s="3">
        <v>5</v>
      </c>
      <c r="P54" s="5">
        <f t="shared" si="13"/>
        <v>0.012018853908805823</v>
      </c>
    </row>
    <row r="55" spans="1:16" ht="12.75">
      <c r="A55" t="s">
        <v>99</v>
      </c>
      <c r="B55" t="s">
        <v>22</v>
      </c>
      <c r="C55" t="s">
        <v>317</v>
      </c>
      <c r="D55" s="1">
        <v>275239521.18</v>
      </c>
      <c r="E55" s="1">
        <f t="shared" si="5"/>
        <v>68809880.295</v>
      </c>
      <c r="F55" s="1">
        <v>13979440.599999994</v>
      </c>
      <c r="G55" s="1">
        <f t="shared" si="6"/>
        <v>82789320.895</v>
      </c>
      <c r="H55" s="1">
        <v>71593423.1313</v>
      </c>
      <c r="I55" s="6">
        <f t="shared" si="9"/>
        <v>0.3007900919899427</v>
      </c>
      <c r="J55" s="8">
        <f t="shared" si="10"/>
        <v>0.2601131655234919</v>
      </c>
      <c r="K55" s="2">
        <f t="shared" si="11"/>
        <v>-11195897.763699993</v>
      </c>
      <c r="L55" s="1">
        <f t="shared" si="7"/>
        <v>71593423.1313</v>
      </c>
      <c r="M55" s="1">
        <f t="shared" si="12"/>
        <v>0</v>
      </c>
      <c r="N55" s="1">
        <v>3026822100</v>
      </c>
      <c r="O55" s="3">
        <v>23.653</v>
      </c>
      <c r="P55" s="5">
        <f t="shared" si="13"/>
        <v>0.2601131655234919</v>
      </c>
    </row>
    <row r="56" spans="1:16" ht="12.75">
      <c r="A56" t="s">
        <v>100</v>
      </c>
      <c r="B56" t="s">
        <v>22</v>
      </c>
      <c r="C56" t="s">
        <v>318</v>
      </c>
      <c r="D56" s="1">
        <v>44889465.39</v>
      </c>
      <c r="E56" s="1">
        <f t="shared" si="5"/>
        <v>11222366.3475</v>
      </c>
      <c r="F56" s="1">
        <v>2610812.97</v>
      </c>
      <c r="G56" s="1">
        <f t="shared" si="6"/>
        <v>13833179.3175</v>
      </c>
      <c r="H56" s="1">
        <v>7640034.36343</v>
      </c>
      <c r="I56" s="6">
        <f t="shared" si="9"/>
        <v>0.30816092812238327</v>
      </c>
      <c r="J56" s="8">
        <f t="shared" si="10"/>
        <v>0.17019659951512733</v>
      </c>
      <c r="K56" s="2">
        <f t="shared" si="11"/>
        <v>-6193144.954070001</v>
      </c>
      <c r="L56" s="1">
        <f t="shared" si="7"/>
        <v>7640034.36343</v>
      </c>
      <c r="M56" s="1">
        <f t="shared" si="12"/>
        <v>0</v>
      </c>
      <c r="N56" s="1">
        <v>416827670</v>
      </c>
      <c r="O56" s="3">
        <v>18.329</v>
      </c>
      <c r="P56" s="5">
        <f t="shared" si="13"/>
        <v>0.17019659951512733</v>
      </c>
    </row>
    <row r="57" spans="1:16" ht="12.75">
      <c r="A57" t="s">
        <v>101</v>
      </c>
      <c r="B57" t="s">
        <v>22</v>
      </c>
      <c r="C57" t="s">
        <v>319</v>
      </c>
      <c r="D57" s="1">
        <v>13304662.72</v>
      </c>
      <c r="E57" s="1">
        <f t="shared" si="5"/>
        <v>3326165.68</v>
      </c>
      <c r="F57" s="1">
        <v>691421.59</v>
      </c>
      <c r="G57" s="1">
        <f t="shared" si="6"/>
        <v>4017587.27</v>
      </c>
      <c r="H57" s="1">
        <v>4017587.27</v>
      </c>
      <c r="I57" s="6">
        <f t="shared" si="9"/>
        <v>0.3019683666208714</v>
      </c>
      <c r="J57" s="8">
        <f t="shared" si="10"/>
        <v>0.3019683666208714</v>
      </c>
      <c r="K57" s="2">
        <f t="shared" si="11"/>
        <v>0</v>
      </c>
      <c r="L57" s="1">
        <f t="shared" si="7"/>
        <v>4063216.7240999998</v>
      </c>
      <c r="M57" s="1">
        <f t="shared" si="12"/>
        <v>45629.45409999974</v>
      </c>
      <c r="N57" s="1">
        <v>131738700</v>
      </c>
      <c r="O57" s="3">
        <v>30.843</v>
      </c>
      <c r="P57" s="5">
        <f t="shared" si="13"/>
        <v>0.3053979502984349</v>
      </c>
    </row>
    <row r="58" spans="1:16" ht="12.75">
      <c r="A58" t="s">
        <v>102</v>
      </c>
      <c r="B58" t="s">
        <v>22</v>
      </c>
      <c r="C58" t="s">
        <v>320</v>
      </c>
      <c r="D58" s="1">
        <v>221922483.51</v>
      </c>
      <c r="E58" s="1">
        <f t="shared" si="5"/>
        <v>55480620.8775</v>
      </c>
      <c r="F58" s="1">
        <v>12423538.810000002</v>
      </c>
      <c r="G58" s="1">
        <f t="shared" si="6"/>
        <v>67904159.6875</v>
      </c>
      <c r="H58" s="1">
        <v>26750441.60348</v>
      </c>
      <c r="I58" s="6">
        <f t="shared" si="9"/>
        <v>0.3059814337578832</v>
      </c>
      <c r="J58" s="8">
        <f t="shared" si="10"/>
        <v>0.12053957391061103</v>
      </c>
      <c r="K58" s="2">
        <f t="shared" si="11"/>
        <v>-41153718.08402</v>
      </c>
      <c r="L58" s="1">
        <f t="shared" si="7"/>
        <v>26750441.60348</v>
      </c>
      <c r="M58" s="1">
        <f t="shared" si="12"/>
        <v>0</v>
      </c>
      <c r="N58" s="1">
        <v>1839909320</v>
      </c>
      <c r="O58" s="3">
        <v>14.539</v>
      </c>
      <c r="P58" s="5">
        <f t="shared" si="13"/>
        <v>0.12053957391061103</v>
      </c>
    </row>
    <row r="59" spans="1:16" ht="12.75">
      <c r="A59" t="s">
        <v>222</v>
      </c>
      <c r="B59" t="s">
        <v>22</v>
      </c>
      <c r="C59" t="s">
        <v>321</v>
      </c>
      <c r="D59" s="1">
        <v>10435888.47</v>
      </c>
      <c r="E59" s="1">
        <f>IF((D59*0.3)&lt;200000,200000,(D59*0.3))</f>
        <v>3130766.541</v>
      </c>
      <c r="F59" s="1">
        <v>177371.84</v>
      </c>
      <c r="G59" s="1">
        <f t="shared" si="6"/>
        <v>3308138.381</v>
      </c>
      <c r="H59" s="1">
        <v>0</v>
      </c>
      <c r="I59" s="6">
        <f t="shared" si="9"/>
        <v>0.31699633342286954</v>
      </c>
      <c r="J59" s="8">
        <f t="shared" si="10"/>
        <v>0</v>
      </c>
      <c r="K59" s="2">
        <f t="shared" si="11"/>
        <v>-3308138.381</v>
      </c>
      <c r="L59" s="1">
        <f t="shared" si="7"/>
        <v>0</v>
      </c>
      <c r="M59" s="1">
        <f t="shared" si="12"/>
        <v>0</v>
      </c>
      <c r="N59" s="1">
        <v>37148020</v>
      </c>
      <c r="O59" s="3">
        <v>0</v>
      </c>
      <c r="P59" s="5">
        <f t="shared" si="13"/>
        <v>0</v>
      </c>
    </row>
    <row r="60" spans="1:16" ht="12.75">
      <c r="A60" t="s">
        <v>197</v>
      </c>
      <c r="B60" t="s">
        <v>22</v>
      </c>
      <c r="C60" t="s">
        <v>198</v>
      </c>
      <c r="D60" s="1">
        <v>6247566.06</v>
      </c>
      <c r="E60" s="1">
        <f>IF((D60*0.3)&lt;200000,200000,(D60*0.3))</f>
        <v>1874269.8179999997</v>
      </c>
      <c r="F60" s="1">
        <v>272348.35</v>
      </c>
      <c r="G60" s="1">
        <f t="shared" si="6"/>
        <v>2146618.1679999996</v>
      </c>
      <c r="H60" s="1">
        <v>265500.744</v>
      </c>
      <c r="I60" s="6">
        <f t="shared" si="9"/>
        <v>0.3435927123273987</v>
      </c>
      <c r="J60" s="8">
        <f t="shared" si="10"/>
        <v>0.04249666853462611</v>
      </c>
      <c r="K60" s="2">
        <f t="shared" si="11"/>
        <v>-1881117.4239999996</v>
      </c>
      <c r="L60" s="1">
        <f t="shared" si="7"/>
        <v>265500.744</v>
      </c>
      <c r="M60" s="1">
        <f t="shared" si="12"/>
        <v>0</v>
      </c>
      <c r="N60" s="1">
        <v>50094480</v>
      </c>
      <c r="O60" s="3">
        <v>5.3</v>
      </c>
      <c r="P60" s="5">
        <f t="shared" si="13"/>
        <v>0.04249666853462611</v>
      </c>
    </row>
    <row r="61" spans="1:16" ht="12.75">
      <c r="A61" t="s">
        <v>223</v>
      </c>
      <c r="B61" t="s">
        <v>22</v>
      </c>
      <c r="C61" t="s">
        <v>322</v>
      </c>
      <c r="D61" s="1">
        <v>3404515.48</v>
      </c>
      <c r="E61" s="1">
        <f>IF((D61*0.3)&lt;200000,200000,(D61*0.3))</f>
        <v>1021354.644</v>
      </c>
      <c r="F61" s="1">
        <v>117074.81</v>
      </c>
      <c r="G61" s="1">
        <f t="shared" si="6"/>
        <v>1138429.454</v>
      </c>
      <c r="H61" s="1">
        <v>0</v>
      </c>
      <c r="I61" s="6">
        <f t="shared" si="9"/>
        <v>0.33438809742172176</v>
      </c>
      <c r="J61" s="8">
        <f t="shared" si="10"/>
        <v>0</v>
      </c>
      <c r="K61" s="2">
        <f t="shared" si="11"/>
        <v>-1138429.454</v>
      </c>
      <c r="L61" s="1">
        <f t="shared" si="7"/>
        <v>0</v>
      </c>
      <c r="M61" s="1">
        <f t="shared" si="12"/>
        <v>0</v>
      </c>
      <c r="N61" s="1">
        <v>39073050</v>
      </c>
      <c r="O61" s="3">
        <v>0</v>
      </c>
      <c r="P61" s="5">
        <f t="shared" si="13"/>
        <v>0</v>
      </c>
    </row>
    <row r="62" spans="1:16" ht="12.75">
      <c r="A62" t="s">
        <v>103</v>
      </c>
      <c r="B62" t="s">
        <v>22</v>
      </c>
      <c r="C62" t="s">
        <v>323</v>
      </c>
      <c r="D62" s="1">
        <v>56629758.78</v>
      </c>
      <c r="E62" s="1">
        <f t="shared" si="5"/>
        <v>14157439.695</v>
      </c>
      <c r="F62" s="1">
        <v>2978693.21</v>
      </c>
      <c r="G62" s="1">
        <f t="shared" si="6"/>
        <v>17136132.905</v>
      </c>
      <c r="H62" s="1">
        <v>4000219.39634</v>
      </c>
      <c r="I62" s="6">
        <f t="shared" si="9"/>
        <v>0.3025994331279403</v>
      </c>
      <c r="J62" s="8">
        <f t="shared" si="10"/>
        <v>0.0706381147036205</v>
      </c>
      <c r="K62" s="2">
        <f t="shared" si="11"/>
        <v>-13135913.508660002</v>
      </c>
      <c r="L62" s="1">
        <f t="shared" si="7"/>
        <v>4000219.39634</v>
      </c>
      <c r="M62" s="1">
        <f t="shared" si="12"/>
        <v>0</v>
      </c>
      <c r="N62" s="1">
        <v>589828870</v>
      </c>
      <c r="O62" s="3">
        <v>6.782</v>
      </c>
      <c r="P62" s="5">
        <f t="shared" si="13"/>
        <v>0.0706381147036205</v>
      </c>
    </row>
    <row r="63" spans="1:16" ht="12.75">
      <c r="A63" t="s">
        <v>104</v>
      </c>
      <c r="B63" t="s">
        <v>22</v>
      </c>
      <c r="C63" t="s">
        <v>324</v>
      </c>
      <c r="D63" s="1">
        <v>225295611.14</v>
      </c>
      <c r="E63" s="1">
        <f t="shared" si="5"/>
        <v>56323902.785</v>
      </c>
      <c r="F63" s="1">
        <v>3075849.87</v>
      </c>
      <c r="G63" s="1">
        <f t="shared" si="6"/>
        <v>59399752.654999994</v>
      </c>
      <c r="H63" s="1">
        <v>19409186.385</v>
      </c>
      <c r="I63" s="6">
        <f t="shared" si="9"/>
        <v>0.26365250683063085</v>
      </c>
      <c r="J63" s="8">
        <f t="shared" si="10"/>
        <v>0.08614986455701093</v>
      </c>
      <c r="K63" s="2">
        <f t="shared" si="11"/>
        <v>-39990566.269999996</v>
      </c>
      <c r="L63" s="1">
        <f t="shared" si="7"/>
        <v>19409186.385</v>
      </c>
      <c r="M63" s="1">
        <f t="shared" si="12"/>
        <v>0</v>
      </c>
      <c r="N63" s="1">
        <v>1049145210</v>
      </c>
      <c r="O63" s="3">
        <v>18.5</v>
      </c>
      <c r="P63" s="5">
        <f t="shared" si="13"/>
        <v>0.08614986455701093</v>
      </c>
    </row>
    <row r="64" spans="1:16" ht="12.75">
      <c r="A64" t="s">
        <v>224</v>
      </c>
      <c r="B64" t="s">
        <v>22</v>
      </c>
      <c r="C64" t="s">
        <v>325</v>
      </c>
      <c r="D64" s="1">
        <v>3071516.2</v>
      </c>
      <c r="E64" s="1">
        <f>IF((D64*0.3)&lt;200000,200000,(D64*0.3))</f>
        <v>921454.86</v>
      </c>
      <c r="F64" s="1">
        <v>26731.37</v>
      </c>
      <c r="G64" s="1">
        <f t="shared" si="6"/>
        <v>948186.23</v>
      </c>
      <c r="H64" s="1">
        <v>0</v>
      </c>
      <c r="I64" s="6">
        <f t="shared" si="9"/>
        <v>0.3087029884459017</v>
      </c>
      <c r="J64" s="8">
        <f t="shared" si="10"/>
        <v>0</v>
      </c>
      <c r="K64" s="2">
        <f t="shared" si="11"/>
        <v>-948186.23</v>
      </c>
      <c r="L64" s="1">
        <f t="shared" si="7"/>
        <v>0</v>
      </c>
      <c r="M64" s="1">
        <f t="shared" si="12"/>
        <v>0</v>
      </c>
      <c r="N64" s="1">
        <v>5851785</v>
      </c>
      <c r="O64" s="3">
        <v>0</v>
      </c>
      <c r="P64" s="5">
        <f t="shared" si="13"/>
        <v>0</v>
      </c>
    </row>
    <row r="65" spans="1:16" ht="12.75">
      <c r="A65" t="s">
        <v>105</v>
      </c>
      <c r="B65" t="s">
        <v>22</v>
      </c>
      <c r="C65" t="s">
        <v>326</v>
      </c>
      <c r="D65" s="1">
        <v>3581458.23</v>
      </c>
      <c r="E65" s="1">
        <f>IF((D65*0.3)&lt;200000,200000,(D65*0.3))</f>
        <v>1074437.469</v>
      </c>
      <c r="F65" s="1">
        <v>73715.73</v>
      </c>
      <c r="G65" s="1">
        <f t="shared" si="6"/>
        <v>1148153.199</v>
      </c>
      <c r="H65" s="1">
        <v>52818.95626</v>
      </c>
      <c r="I65" s="6">
        <f t="shared" si="9"/>
        <v>0.3205826021877128</v>
      </c>
      <c r="J65" s="8">
        <f t="shared" si="10"/>
        <v>0.014747891185094179</v>
      </c>
      <c r="K65" s="2">
        <f t="shared" si="11"/>
        <v>-1095334.2427400001</v>
      </c>
      <c r="L65" s="1">
        <f t="shared" si="7"/>
        <v>52818.95626</v>
      </c>
      <c r="M65" s="1">
        <f t="shared" si="12"/>
        <v>0</v>
      </c>
      <c r="N65" s="1">
        <v>26135060</v>
      </c>
      <c r="O65" s="3">
        <v>2.021</v>
      </c>
      <c r="P65" s="5">
        <f t="shared" si="13"/>
        <v>0.014747891185094179</v>
      </c>
    </row>
    <row r="66" spans="1:16" ht="12.75">
      <c r="A66" t="s">
        <v>199</v>
      </c>
      <c r="B66" t="s">
        <v>57</v>
      </c>
      <c r="C66" t="s">
        <v>200</v>
      </c>
      <c r="D66" s="1">
        <v>32375105.23</v>
      </c>
      <c r="E66" s="1">
        <f t="shared" si="5"/>
        <v>8093776.3075</v>
      </c>
      <c r="F66" s="1">
        <v>0</v>
      </c>
      <c r="G66" s="1">
        <f t="shared" si="6"/>
        <v>8093776.3075</v>
      </c>
      <c r="H66" s="1">
        <v>1250978.746266</v>
      </c>
      <c r="I66" s="6">
        <f t="shared" si="9"/>
        <v>0.25</v>
      </c>
      <c r="J66" s="8">
        <f t="shared" si="10"/>
        <v>0.03864014456103746</v>
      </c>
      <c r="K66" s="2">
        <f t="shared" si="11"/>
        <v>-6842797.561234</v>
      </c>
      <c r="L66" s="1">
        <f t="shared" si="7"/>
        <v>1250978.746266</v>
      </c>
      <c r="M66" s="1">
        <f t="shared" si="12"/>
        <v>0</v>
      </c>
      <c r="N66" s="1">
        <v>240065006</v>
      </c>
      <c r="O66" s="3">
        <v>5.211</v>
      </c>
      <c r="P66" s="5">
        <f t="shared" si="13"/>
        <v>0.03864014456103746</v>
      </c>
    </row>
    <row r="67" spans="1:16" ht="12.75">
      <c r="A67" t="s">
        <v>106</v>
      </c>
      <c r="B67" t="s">
        <v>57</v>
      </c>
      <c r="C67" t="s">
        <v>327</v>
      </c>
      <c r="D67" s="1">
        <v>12411147.68</v>
      </c>
      <c r="E67" s="1">
        <f t="shared" si="5"/>
        <v>3102786.92</v>
      </c>
      <c r="F67" s="1">
        <v>46591.460000000894</v>
      </c>
      <c r="G67" s="1">
        <f t="shared" si="6"/>
        <v>3149378.380000001</v>
      </c>
      <c r="H67" s="1">
        <v>379257.48480000003</v>
      </c>
      <c r="I67" s="6">
        <f aca="true" t="shared" si="14" ref="I67:I98">(E67+F67)/D67</f>
        <v>0.2537540009353914</v>
      </c>
      <c r="J67" s="8">
        <f aca="true" t="shared" si="15" ref="J67:J98">H67/D67</f>
        <v>0.030557809364492233</v>
      </c>
      <c r="K67" s="2">
        <f aca="true" t="shared" si="16" ref="K67:K98">H67-G67</f>
        <v>-2770120.8952000006</v>
      </c>
      <c r="L67" s="1">
        <f t="shared" si="7"/>
        <v>379257.48480000003</v>
      </c>
      <c r="M67" s="1">
        <f aca="true" t="shared" si="17" ref="M67:M98">L67-H67</f>
        <v>0</v>
      </c>
      <c r="N67" s="1">
        <v>154420800</v>
      </c>
      <c r="O67" s="3">
        <v>2.456</v>
      </c>
      <c r="P67" s="5">
        <f aca="true" t="shared" si="18" ref="P67:P98">L67/D67</f>
        <v>0.030557809364492233</v>
      </c>
    </row>
    <row r="68" spans="1:16" ht="12.75">
      <c r="A68" t="s">
        <v>189</v>
      </c>
      <c r="B68" t="s">
        <v>57</v>
      </c>
      <c r="C68" t="s">
        <v>328</v>
      </c>
      <c r="D68" s="1">
        <v>3089557.64</v>
      </c>
      <c r="E68" s="1">
        <f>IF((D68*0.3)&lt;200000,200000,(D68*0.3))</f>
        <v>926867.292</v>
      </c>
      <c r="F68" s="1">
        <v>66821.18000000017</v>
      </c>
      <c r="G68" s="1">
        <f aca="true" t="shared" si="19" ref="G68:G131">E68+F68</f>
        <v>993688.4720000002</v>
      </c>
      <c r="H68" s="1">
        <v>119062.87</v>
      </c>
      <c r="I68" s="6">
        <f t="shared" si="14"/>
        <v>0.32162807359049633</v>
      </c>
      <c r="J68" s="8">
        <f t="shared" si="15"/>
        <v>0.0385371900684138</v>
      </c>
      <c r="K68" s="2">
        <f t="shared" si="16"/>
        <v>-874625.6020000002</v>
      </c>
      <c r="L68" s="1">
        <f aca="true" t="shared" si="20" ref="L68:L131">(N68*O68)/1000</f>
        <v>119062.87</v>
      </c>
      <c r="M68" s="1">
        <f t="shared" si="17"/>
        <v>0</v>
      </c>
      <c r="N68" s="1">
        <v>59531435</v>
      </c>
      <c r="O68" s="3">
        <v>2</v>
      </c>
      <c r="P68" s="5">
        <f t="shared" si="18"/>
        <v>0.0385371900684138</v>
      </c>
    </row>
    <row r="69" spans="1:16" ht="12.75">
      <c r="A69" t="s">
        <v>107</v>
      </c>
      <c r="B69" t="s">
        <v>23</v>
      </c>
      <c r="C69" t="s">
        <v>329</v>
      </c>
      <c r="D69" s="1">
        <v>59263219.56</v>
      </c>
      <c r="E69" s="1">
        <f>IF((D69*0.25)&lt;200000,200000,(D69*0.25))</f>
        <v>14815804.89</v>
      </c>
      <c r="F69" s="1">
        <v>831665.8099999987</v>
      </c>
      <c r="G69" s="1">
        <f t="shared" si="19"/>
        <v>15647470.7</v>
      </c>
      <c r="H69" s="1">
        <v>8800448.333199998</v>
      </c>
      <c r="I69" s="6">
        <f t="shared" si="14"/>
        <v>0.26403342268905916</v>
      </c>
      <c r="J69" s="8">
        <f t="shared" si="15"/>
        <v>0.14849764151423026</v>
      </c>
      <c r="K69" s="2">
        <f t="shared" si="16"/>
        <v>-6847022.366800001</v>
      </c>
      <c r="L69" s="1">
        <f t="shared" si="20"/>
        <v>8800448.333199998</v>
      </c>
      <c r="M69" s="1">
        <f t="shared" si="17"/>
        <v>0</v>
      </c>
      <c r="N69" s="1">
        <v>1155976400</v>
      </c>
      <c r="O69" s="3">
        <v>7.6129999999999995</v>
      </c>
      <c r="P69" s="5">
        <f t="shared" si="18"/>
        <v>0.14849764151423026</v>
      </c>
    </row>
    <row r="70" spans="1:16" ht="12.75">
      <c r="A70" t="s">
        <v>108</v>
      </c>
      <c r="B70" t="s">
        <v>23</v>
      </c>
      <c r="C70" t="s">
        <v>330</v>
      </c>
      <c r="D70" s="1">
        <v>42626177.04</v>
      </c>
      <c r="E70" s="1">
        <f>IF((D70*0.25)&lt;200000,200000,(D70*0.25))</f>
        <v>10656544.26</v>
      </c>
      <c r="F70" s="1">
        <v>53981.400000002235</v>
      </c>
      <c r="G70" s="1">
        <f t="shared" si="19"/>
        <v>10710525.660000002</v>
      </c>
      <c r="H70" s="1">
        <v>9199757.5485</v>
      </c>
      <c r="I70" s="6">
        <f t="shared" si="14"/>
        <v>0.2512663908365356</v>
      </c>
      <c r="J70" s="8">
        <f t="shared" si="15"/>
        <v>0.2158241293810382</v>
      </c>
      <c r="K70" s="2">
        <f t="shared" si="16"/>
        <v>-1510768.1115000024</v>
      </c>
      <c r="L70" s="1">
        <f t="shared" si="20"/>
        <v>9199757.5485</v>
      </c>
      <c r="M70" s="1">
        <f t="shared" si="17"/>
        <v>0</v>
      </c>
      <c r="N70" s="1">
        <v>805230420</v>
      </c>
      <c r="O70" s="3">
        <v>11.425</v>
      </c>
      <c r="P70" s="5">
        <f t="shared" si="18"/>
        <v>0.2158241293810382</v>
      </c>
    </row>
    <row r="71" spans="1:16" ht="12.75">
      <c r="A71" t="s">
        <v>109</v>
      </c>
      <c r="B71" t="s">
        <v>23</v>
      </c>
      <c r="C71" t="s">
        <v>331</v>
      </c>
      <c r="D71" s="1">
        <v>12374836.51</v>
      </c>
      <c r="E71" s="1">
        <f>IF((D71*0.25)&lt;200000,200000,(D71*0.25))</f>
        <v>3093709.1275</v>
      </c>
      <c r="F71" s="1">
        <v>0</v>
      </c>
      <c r="G71" s="1">
        <f t="shared" si="19"/>
        <v>3093709.1275</v>
      </c>
      <c r="H71" s="1">
        <v>2166907.19552</v>
      </c>
      <c r="I71" s="6">
        <f t="shared" si="14"/>
        <v>0.25</v>
      </c>
      <c r="J71" s="8">
        <f t="shared" si="15"/>
        <v>0.1751059251384001</v>
      </c>
      <c r="K71" s="2">
        <f t="shared" si="16"/>
        <v>-926801.9319799999</v>
      </c>
      <c r="L71" s="1">
        <f t="shared" si="20"/>
        <v>2166907.19552</v>
      </c>
      <c r="M71" s="1">
        <f t="shared" si="17"/>
        <v>0</v>
      </c>
      <c r="N71" s="1">
        <v>689658560</v>
      </c>
      <c r="O71" s="3">
        <v>3.142</v>
      </c>
      <c r="P71" s="5">
        <f t="shared" si="18"/>
        <v>0.1751059251384001</v>
      </c>
    </row>
    <row r="72" spans="1:16" ht="12.75">
      <c r="A72" t="s">
        <v>110</v>
      </c>
      <c r="B72" t="s">
        <v>48</v>
      </c>
      <c r="C72" t="s">
        <v>332</v>
      </c>
      <c r="D72" s="1">
        <v>4882732.37</v>
      </c>
      <c r="E72" s="1">
        <f>IF((D72*0.3)&lt;200000,200000,(D72*0.3))</f>
        <v>1464819.711</v>
      </c>
      <c r="F72" s="1">
        <v>96176.64000000013</v>
      </c>
      <c r="G72" s="1">
        <f t="shared" si="19"/>
        <v>1560996.351</v>
      </c>
      <c r="H72" s="1">
        <v>988105.0647299999</v>
      </c>
      <c r="I72" s="6">
        <f t="shared" si="14"/>
        <v>0.31969729911696965</v>
      </c>
      <c r="J72" s="8">
        <f t="shared" si="15"/>
        <v>0.20236723822936048</v>
      </c>
      <c r="K72" s="2">
        <f t="shared" si="16"/>
        <v>-572891.2862700002</v>
      </c>
      <c r="L72" s="1">
        <f t="shared" si="20"/>
        <v>988105.0647299999</v>
      </c>
      <c r="M72" s="1">
        <f t="shared" si="17"/>
        <v>0</v>
      </c>
      <c r="N72" s="1">
        <v>381507747</v>
      </c>
      <c r="O72" s="3">
        <v>2.59</v>
      </c>
      <c r="P72" s="5">
        <f t="shared" si="18"/>
        <v>0.20236723822936048</v>
      </c>
    </row>
    <row r="73" spans="1:16" ht="12.75">
      <c r="A73" t="s">
        <v>111</v>
      </c>
      <c r="B73" t="s">
        <v>24</v>
      </c>
      <c r="C73" t="s">
        <v>333</v>
      </c>
      <c r="D73" s="1">
        <v>4803987.26</v>
      </c>
      <c r="E73" s="1">
        <f>IF((D73*0.3)&lt;200000,200000,(D73*0.3))</f>
        <v>1441196.1779999998</v>
      </c>
      <c r="F73" s="1">
        <v>45796.08999999985</v>
      </c>
      <c r="G73" s="1">
        <f t="shared" si="19"/>
        <v>1486992.2679999997</v>
      </c>
      <c r="H73" s="1">
        <v>549992.04373</v>
      </c>
      <c r="I73" s="6">
        <f t="shared" si="14"/>
        <v>0.3095329332742651</v>
      </c>
      <c r="J73" s="8">
        <f t="shared" si="15"/>
        <v>0.11448657416506139</v>
      </c>
      <c r="K73" s="2">
        <f t="shared" si="16"/>
        <v>-937000.2242699997</v>
      </c>
      <c r="L73" s="1">
        <f t="shared" si="20"/>
        <v>549992.04373</v>
      </c>
      <c r="M73" s="1">
        <f t="shared" si="17"/>
        <v>0</v>
      </c>
      <c r="N73" s="1">
        <v>119071670</v>
      </c>
      <c r="O73" s="3">
        <v>4.619</v>
      </c>
      <c r="P73" s="5">
        <f t="shared" si="18"/>
        <v>0.11448657416506139</v>
      </c>
    </row>
    <row r="74" spans="1:16" ht="12.75">
      <c r="A74" t="s">
        <v>112</v>
      </c>
      <c r="B74" t="s">
        <v>24</v>
      </c>
      <c r="C74" t="s">
        <v>334</v>
      </c>
      <c r="D74" s="1">
        <v>12203112.73</v>
      </c>
      <c r="E74" s="1">
        <f>IF((D74*0.25)&lt;200000,200000,(D74*0.25))</f>
        <v>3050778.1825</v>
      </c>
      <c r="F74" s="1">
        <v>680000</v>
      </c>
      <c r="G74" s="1">
        <f t="shared" si="19"/>
        <v>3730778.1825</v>
      </c>
      <c r="H74" s="1">
        <v>2115240.5539</v>
      </c>
      <c r="I74" s="6">
        <f t="shared" si="14"/>
        <v>0.3057234875269402</v>
      </c>
      <c r="J74" s="8">
        <f t="shared" si="15"/>
        <v>0.17333614797312458</v>
      </c>
      <c r="K74" s="2">
        <f t="shared" si="16"/>
        <v>-1615537.6286</v>
      </c>
      <c r="L74" s="1">
        <f t="shared" si="20"/>
        <v>2115240.5538999997</v>
      </c>
      <c r="M74" s="1">
        <f t="shared" si="17"/>
        <v>0</v>
      </c>
      <c r="N74" s="1">
        <v>685653340</v>
      </c>
      <c r="O74" s="3">
        <v>3.085</v>
      </c>
      <c r="P74" s="5">
        <f t="shared" si="18"/>
        <v>0.17333614797312452</v>
      </c>
    </row>
    <row r="75" spans="1:16" ht="12.75">
      <c r="A75" t="s">
        <v>113</v>
      </c>
      <c r="B75" t="s">
        <v>58</v>
      </c>
      <c r="C75" t="s">
        <v>335</v>
      </c>
      <c r="D75" s="1">
        <v>18564403.18</v>
      </c>
      <c r="E75" s="1">
        <f>IF((D75*0.25)&lt;200000,200000,(D75*0.25))</f>
        <v>4641100.795</v>
      </c>
      <c r="F75" s="1">
        <v>271620.42</v>
      </c>
      <c r="G75" s="1">
        <f t="shared" si="19"/>
        <v>4912721.215</v>
      </c>
      <c r="H75" s="1">
        <v>3749936.685627</v>
      </c>
      <c r="I75" s="6">
        <f t="shared" si="14"/>
        <v>0.2646312497830593</v>
      </c>
      <c r="J75" s="8">
        <f t="shared" si="15"/>
        <v>0.201996080847184</v>
      </c>
      <c r="K75" s="2">
        <f t="shared" si="16"/>
        <v>-1162784.529373</v>
      </c>
      <c r="L75" s="1">
        <f t="shared" si="20"/>
        <v>3749936.685627</v>
      </c>
      <c r="M75" s="1">
        <f t="shared" si="17"/>
        <v>0</v>
      </c>
      <c r="N75" s="1">
        <v>656846503</v>
      </c>
      <c r="O75" s="3">
        <v>5.709</v>
      </c>
      <c r="P75" s="5">
        <f t="shared" si="18"/>
        <v>0.201996080847184</v>
      </c>
    </row>
    <row r="76" spans="1:16" ht="12.75">
      <c r="A76" t="s">
        <v>225</v>
      </c>
      <c r="B76" t="s">
        <v>336</v>
      </c>
      <c r="C76" t="s">
        <v>337</v>
      </c>
      <c r="D76" s="1">
        <v>1663230.88</v>
      </c>
      <c r="E76" s="1">
        <f>IF((D76*0.3)&lt;200000,200000,(D76*0.3))</f>
        <v>498969.26399999997</v>
      </c>
      <c r="F76" s="1">
        <v>30925.080000000075</v>
      </c>
      <c r="G76" s="1">
        <f t="shared" si="19"/>
        <v>529894.344</v>
      </c>
      <c r="H76" s="1">
        <v>0</v>
      </c>
      <c r="I76" s="6">
        <f t="shared" si="14"/>
        <v>0.31859337772757085</v>
      </c>
      <c r="J76" s="8">
        <f t="shared" si="15"/>
        <v>0</v>
      </c>
      <c r="K76" s="2">
        <f t="shared" si="16"/>
        <v>-529894.344</v>
      </c>
      <c r="L76" s="1">
        <f t="shared" si="20"/>
        <v>0</v>
      </c>
      <c r="M76" s="1">
        <f t="shared" si="17"/>
        <v>0</v>
      </c>
      <c r="N76" s="1">
        <v>55145250</v>
      </c>
      <c r="O76" s="3">
        <v>0</v>
      </c>
      <c r="P76" s="5">
        <f t="shared" si="18"/>
        <v>0</v>
      </c>
    </row>
    <row r="77" spans="1:16" ht="12.75">
      <c r="A77" t="s">
        <v>196</v>
      </c>
      <c r="B77" t="s">
        <v>195</v>
      </c>
      <c r="C77" t="s">
        <v>338</v>
      </c>
      <c r="D77" s="1">
        <v>5360287.62</v>
      </c>
      <c r="E77" s="1">
        <f>IF((D77*0.3)&lt;200000,200000,(D77*0.3))</f>
        <v>1608086.286</v>
      </c>
      <c r="F77" s="1">
        <v>20772.93999999948</v>
      </c>
      <c r="G77" s="1">
        <f t="shared" si="19"/>
        <v>1628859.2259999996</v>
      </c>
      <c r="H77" s="1">
        <v>321955.676162</v>
      </c>
      <c r="I77" s="6">
        <f t="shared" si="14"/>
        <v>0.3038753405549532</v>
      </c>
      <c r="J77" s="8">
        <f t="shared" si="15"/>
        <v>0.060063134478220405</v>
      </c>
      <c r="K77" s="2">
        <f t="shared" si="16"/>
        <v>-1306903.5498379995</v>
      </c>
      <c r="L77" s="1">
        <f t="shared" si="20"/>
        <v>321955.676162</v>
      </c>
      <c r="M77" s="1">
        <f t="shared" si="17"/>
        <v>0</v>
      </c>
      <c r="N77" s="1">
        <v>93755293</v>
      </c>
      <c r="O77" s="3">
        <v>3.434</v>
      </c>
      <c r="P77" s="5">
        <f t="shared" si="18"/>
        <v>0.060063134478220405</v>
      </c>
    </row>
    <row r="78" spans="1:16" ht="12.75">
      <c r="A78" t="s">
        <v>226</v>
      </c>
      <c r="B78" t="s">
        <v>195</v>
      </c>
      <c r="C78" t="s">
        <v>339</v>
      </c>
      <c r="D78" s="1">
        <v>2940847.32</v>
      </c>
      <c r="E78" s="1">
        <f>IF((D78*0.3)&lt;200000,200000,(D78*0.3))</f>
        <v>882254.1959999999</v>
      </c>
      <c r="F78" s="1">
        <v>128574.8</v>
      </c>
      <c r="G78" s="1">
        <f t="shared" si="19"/>
        <v>1010828.9959999999</v>
      </c>
      <c r="H78" s="1">
        <v>0</v>
      </c>
      <c r="I78" s="6">
        <f t="shared" si="14"/>
        <v>0.3437203247940121</v>
      </c>
      <c r="J78" s="8">
        <f t="shared" si="15"/>
        <v>0</v>
      </c>
      <c r="K78" s="2">
        <f t="shared" si="16"/>
        <v>-1010828.9959999999</v>
      </c>
      <c r="L78" s="1">
        <f t="shared" si="20"/>
        <v>0</v>
      </c>
      <c r="M78" s="1">
        <f t="shared" si="17"/>
        <v>0</v>
      </c>
      <c r="N78" s="1">
        <v>32116001</v>
      </c>
      <c r="O78" s="3">
        <v>0</v>
      </c>
      <c r="P78" s="5">
        <f t="shared" si="18"/>
        <v>0</v>
      </c>
    </row>
    <row r="79" spans="1:16" ht="12.75">
      <c r="A79" t="s">
        <v>227</v>
      </c>
      <c r="B79" t="s">
        <v>340</v>
      </c>
      <c r="C79" t="s">
        <v>341</v>
      </c>
      <c r="D79" s="1">
        <v>2733851.18</v>
      </c>
      <c r="E79" s="1">
        <f>IF((D79*0.3)&lt;200000,200000,(D79*0.3))</f>
        <v>820155.354</v>
      </c>
      <c r="F79" s="1">
        <v>0</v>
      </c>
      <c r="G79" s="1">
        <f t="shared" si="19"/>
        <v>820155.354</v>
      </c>
      <c r="H79" s="1">
        <v>0</v>
      </c>
      <c r="I79" s="6">
        <f t="shared" si="14"/>
        <v>0.3</v>
      </c>
      <c r="J79" s="8">
        <f t="shared" si="15"/>
        <v>0</v>
      </c>
      <c r="K79" s="2">
        <f t="shared" si="16"/>
        <v>-820155.354</v>
      </c>
      <c r="L79" s="1">
        <f t="shared" si="20"/>
        <v>0</v>
      </c>
      <c r="M79" s="1">
        <f t="shared" si="17"/>
        <v>0</v>
      </c>
      <c r="N79" s="1">
        <v>97109106</v>
      </c>
      <c r="O79" s="3">
        <v>0</v>
      </c>
      <c r="P79" s="5">
        <f t="shared" si="18"/>
        <v>0</v>
      </c>
    </row>
    <row r="80" spans="1:16" ht="12.75">
      <c r="A80" t="s">
        <v>114</v>
      </c>
      <c r="B80" t="s">
        <v>25</v>
      </c>
      <c r="C80" t="s">
        <v>342</v>
      </c>
      <c r="D80" s="1">
        <v>740111555.1</v>
      </c>
      <c r="E80" s="1">
        <f>IF((D80*0.25)&lt;200000,200000,(D80*0.25))</f>
        <v>185027888.775</v>
      </c>
      <c r="F80" s="1">
        <v>14199549.600000024</v>
      </c>
      <c r="G80" s="1">
        <f t="shared" si="19"/>
        <v>199227438.37500003</v>
      </c>
      <c r="H80" s="1">
        <v>147185404.9998</v>
      </c>
      <c r="I80" s="6">
        <f t="shared" si="14"/>
        <v>0.2691856882954374</v>
      </c>
      <c r="J80" s="8">
        <f t="shared" si="15"/>
        <v>0.1988692163844315</v>
      </c>
      <c r="K80" s="2">
        <f t="shared" si="16"/>
        <v>-52042033.37520003</v>
      </c>
      <c r="L80" s="1">
        <f t="shared" si="20"/>
        <v>147185404.9998</v>
      </c>
      <c r="M80" s="1">
        <f t="shared" si="17"/>
        <v>0</v>
      </c>
      <c r="N80" s="1">
        <v>10712183770</v>
      </c>
      <c r="O80" s="3">
        <v>13.74</v>
      </c>
      <c r="P80" s="5">
        <f t="shared" si="18"/>
        <v>0.1988692163844315</v>
      </c>
    </row>
    <row r="81" spans="1:16" ht="12.75">
      <c r="A81" t="s">
        <v>228</v>
      </c>
      <c r="B81" t="s">
        <v>26</v>
      </c>
      <c r="C81" t="s">
        <v>343</v>
      </c>
      <c r="D81" s="1">
        <v>2614874.62</v>
      </c>
      <c r="E81" s="1">
        <f aca="true" t="shared" si="21" ref="E81:E88">IF((D81*0.3)&lt;200000,200000,(D81*0.3))</f>
        <v>784462.386</v>
      </c>
      <c r="F81" s="1">
        <v>51316.11999999988</v>
      </c>
      <c r="G81" s="1">
        <f t="shared" si="19"/>
        <v>835778.5059999999</v>
      </c>
      <c r="H81" s="1">
        <v>0</v>
      </c>
      <c r="I81" s="6">
        <f t="shared" si="14"/>
        <v>0.31962469619289047</v>
      </c>
      <c r="J81" s="8">
        <f t="shared" si="15"/>
        <v>0</v>
      </c>
      <c r="K81" s="2">
        <f t="shared" si="16"/>
        <v>-835778.5059999999</v>
      </c>
      <c r="L81" s="1">
        <f t="shared" si="20"/>
        <v>0</v>
      </c>
      <c r="M81" s="1">
        <f t="shared" si="17"/>
        <v>0</v>
      </c>
      <c r="N81" s="1">
        <v>22373850</v>
      </c>
      <c r="O81" s="3">
        <v>0</v>
      </c>
      <c r="P81" s="5">
        <f t="shared" si="18"/>
        <v>0</v>
      </c>
    </row>
    <row r="82" spans="1:16" ht="12.75">
      <c r="A82" t="s">
        <v>115</v>
      </c>
      <c r="B82" t="s">
        <v>26</v>
      </c>
      <c r="C82" t="s">
        <v>344</v>
      </c>
      <c r="D82" s="1">
        <v>1011744.95</v>
      </c>
      <c r="E82" s="1">
        <f t="shared" si="21"/>
        <v>303523.485</v>
      </c>
      <c r="F82" s="1">
        <v>32213.38</v>
      </c>
      <c r="G82" s="1">
        <f t="shared" si="19"/>
        <v>335736.865</v>
      </c>
      <c r="H82" s="1">
        <v>64530.949559999994</v>
      </c>
      <c r="I82" s="6">
        <f t="shared" si="14"/>
        <v>0.3318394275157983</v>
      </c>
      <c r="J82" s="8">
        <f t="shared" si="15"/>
        <v>0.06378183509589051</v>
      </c>
      <c r="K82" s="2">
        <f t="shared" si="16"/>
        <v>-271205.91544</v>
      </c>
      <c r="L82" s="1">
        <f t="shared" si="20"/>
        <v>64530.949559999994</v>
      </c>
      <c r="M82" s="1">
        <f t="shared" si="17"/>
        <v>0</v>
      </c>
      <c r="N82" s="1">
        <v>17670030</v>
      </c>
      <c r="O82" s="3">
        <v>3.6519999999999997</v>
      </c>
      <c r="P82" s="5">
        <f t="shared" si="18"/>
        <v>0.06378183509589051</v>
      </c>
    </row>
    <row r="83" spans="1:16" ht="12.75">
      <c r="A83" t="s">
        <v>229</v>
      </c>
      <c r="B83" t="s">
        <v>27</v>
      </c>
      <c r="C83" t="s">
        <v>345</v>
      </c>
      <c r="D83" s="1">
        <v>2439001.81</v>
      </c>
      <c r="E83" s="1">
        <f t="shared" si="21"/>
        <v>731700.543</v>
      </c>
      <c r="F83" s="1">
        <v>35823.39000000013</v>
      </c>
      <c r="G83" s="1">
        <f t="shared" si="19"/>
        <v>767523.9330000001</v>
      </c>
      <c r="H83" s="1">
        <v>0</v>
      </c>
      <c r="I83" s="6">
        <f t="shared" si="14"/>
        <v>0.31468772587749744</v>
      </c>
      <c r="J83" s="8">
        <f t="shared" si="15"/>
        <v>0</v>
      </c>
      <c r="K83" s="2">
        <f t="shared" si="16"/>
        <v>-767523.9330000001</v>
      </c>
      <c r="L83" s="1">
        <f t="shared" si="20"/>
        <v>0</v>
      </c>
      <c r="M83" s="1">
        <f t="shared" si="17"/>
        <v>0</v>
      </c>
      <c r="N83" s="1">
        <v>33415028</v>
      </c>
      <c r="O83" s="3">
        <v>0</v>
      </c>
      <c r="P83" s="5">
        <f t="shared" si="18"/>
        <v>0</v>
      </c>
    </row>
    <row r="84" spans="1:16" ht="12.75">
      <c r="A84" t="s">
        <v>116</v>
      </c>
      <c r="B84" t="s">
        <v>27</v>
      </c>
      <c r="C84" t="s">
        <v>346</v>
      </c>
      <c r="D84" s="1">
        <v>1909917.42</v>
      </c>
      <c r="E84" s="1">
        <f t="shared" si="21"/>
        <v>572975.2259999999</v>
      </c>
      <c r="F84" s="1">
        <v>60736.42000000016</v>
      </c>
      <c r="G84" s="1">
        <f t="shared" si="19"/>
        <v>633711.6460000001</v>
      </c>
      <c r="H84" s="1">
        <v>139372.296426</v>
      </c>
      <c r="I84" s="6">
        <f t="shared" si="14"/>
        <v>0.3318005476906955</v>
      </c>
      <c r="J84" s="8">
        <f t="shared" si="15"/>
        <v>0.07297294373387096</v>
      </c>
      <c r="K84" s="2">
        <f t="shared" si="16"/>
        <v>-494339.3495740001</v>
      </c>
      <c r="L84" s="1">
        <f t="shared" si="20"/>
        <v>139372.296426</v>
      </c>
      <c r="M84" s="1">
        <f t="shared" si="17"/>
        <v>0</v>
      </c>
      <c r="N84" s="1">
        <v>30604369</v>
      </c>
      <c r="O84" s="3">
        <v>4.554</v>
      </c>
      <c r="P84" s="5">
        <f t="shared" si="18"/>
        <v>0.07297294373387096</v>
      </c>
    </row>
    <row r="85" spans="1:16" ht="12.75">
      <c r="A85" t="s">
        <v>179</v>
      </c>
      <c r="B85" t="s">
        <v>27</v>
      </c>
      <c r="C85" t="s">
        <v>347</v>
      </c>
      <c r="D85" s="1">
        <v>2958264.12</v>
      </c>
      <c r="E85" s="1">
        <f t="shared" si="21"/>
        <v>887479.236</v>
      </c>
      <c r="F85" s="1">
        <v>171674.03</v>
      </c>
      <c r="G85" s="1">
        <f t="shared" si="19"/>
        <v>1059153.266</v>
      </c>
      <c r="H85" s="1">
        <v>183823.9725</v>
      </c>
      <c r="I85" s="6">
        <f t="shared" si="14"/>
        <v>0.35803201574847887</v>
      </c>
      <c r="J85" s="8">
        <f t="shared" si="15"/>
        <v>0.06213913465576562</v>
      </c>
      <c r="K85" s="2">
        <f t="shared" si="16"/>
        <v>-875329.2935</v>
      </c>
      <c r="L85" s="1">
        <f t="shared" si="20"/>
        <v>183823.9725</v>
      </c>
      <c r="M85" s="1">
        <f t="shared" si="17"/>
        <v>0</v>
      </c>
      <c r="N85" s="1">
        <v>24509863</v>
      </c>
      <c r="O85" s="3">
        <v>7.5</v>
      </c>
      <c r="P85" s="5">
        <f t="shared" si="18"/>
        <v>0.06213913465576562</v>
      </c>
    </row>
    <row r="86" spans="1:16" ht="12.75">
      <c r="A86" t="s">
        <v>230</v>
      </c>
      <c r="B86" t="s">
        <v>27</v>
      </c>
      <c r="C86" t="s">
        <v>348</v>
      </c>
      <c r="D86" s="1">
        <v>1952301.38</v>
      </c>
      <c r="E86" s="1">
        <f t="shared" si="21"/>
        <v>585690.414</v>
      </c>
      <c r="F86" s="1">
        <v>42137.689999999944</v>
      </c>
      <c r="G86" s="1">
        <f t="shared" si="19"/>
        <v>627828.1039999999</v>
      </c>
      <c r="H86" s="1">
        <v>299769.9008</v>
      </c>
      <c r="I86" s="6">
        <f t="shared" si="14"/>
        <v>0.32158359894208544</v>
      </c>
      <c r="J86" s="8">
        <f t="shared" si="15"/>
        <v>0.15354693894648583</v>
      </c>
      <c r="K86" s="2">
        <f t="shared" si="16"/>
        <v>-328058.20319999993</v>
      </c>
      <c r="L86" s="1">
        <f t="shared" si="20"/>
        <v>299769.9008</v>
      </c>
      <c r="M86" s="1">
        <f t="shared" si="17"/>
        <v>0</v>
      </c>
      <c r="N86" s="1">
        <v>19721704</v>
      </c>
      <c r="O86" s="3">
        <v>15.2</v>
      </c>
      <c r="P86" s="5">
        <f t="shared" si="18"/>
        <v>0.15354693894648583</v>
      </c>
    </row>
    <row r="87" spans="1:16" ht="12.75">
      <c r="A87" t="s">
        <v>185</v>
      </c>
      <c r="B87" t="s">
        <v>27</v>
      </c>
      <c r="C87" t="s">
        <v>349</v>
      </c>
      <c r="D87" s="1">
        <v>6898998.95</v>
      </c>
      <c r="E87" s="1">
        <f t="shared" si="21"/>
        <v>2069699.685</v>
      </c>
      <c r="F87" s="1">
        <v>191859.43000000063</v>
      </c>
      <c r="G87" s="1">
        <f t="shared" si="19"/>
        <v>2261559.1150000007</v>
      </c>
      <c r="H87" s="1">
        <v>366112.702115</v>
      </c>
      <c r="I87" s="6">
        <f t="shared" si="14"/>
        <v>0.3278097491230957</v>
      </c>
      <c r="J87" s="8">
        <f t="shared" si="15"/>
        <v>0.053067510919827</v>
      </c>
      <c r="K87" s="2">
        <f t="shared" si="16"/>
        <v>-1895446.4128850007</v>
      </c>
      <c r="L87" s="1">
        <f t="shared" si="20"/>
        <v>366112.702115</v>
      </c>
      <c r="M87" s="1">
        <f t="shared" si="17"/>
        <v>0</v>
      </c>
      <c r="N87" s="1">
        <v>104157241</v>
      </c>
      <c r="O87" s="3">
        <v>3.515</v>
      </c>
      <c r="P87" s="5">
        <f t="shared" si="18"/>
        <v>0.053067510919827</v>
      </c>
    </row>
    <row r="88" spans="1:16" ht="12.75">
      <c r="A88" t="s">
        <v>117</v>
      </c>
      <c r="B88" t="s">
        <v>28</v>
      </c>
      <c r="C88" t="s">
        <v>350</v>
      </c>
      <c r="D88" s="1">
        <v>9825250.02</v>
      </c>
      <c r="E88" s="1">
        <f t="shared" si="21"/>
        <v>2947575.0059999996</v>
      </c>
      <c r="F88" s="1">
        <v>127581.31</v>
      </c>
      <c r="G88" s="1">
        <f t="shared" si="19"/>
        <v>3075156.3159999996</v>
      </c>
      <c r="H88" s="1">
        <v>667612.41701</v>
      </c>
      <c r="I88" s="6">
        <f t="shared" si="14"/>
        <v>0.3129850446289203</v>
      </c>
      <c r="J88" s="8">
        <f t="shared" si="15"/>
        <v>0.06794864412111927</v>
      </c>
      <c r="K88" s="2">
        <f t="shared" si="16"/>
        <v>-2407543.8989899997</v>
      </c>
      <c r="L88" s="1">
        <f t="shared" si="20"/>
        <v>667606.3230099999</v>
      </c>
      <c r="M88" s="1">
        <f t="shared" si="17"/>
        <v>-6.094000000040978</v>
      </c>
      <c r="N88" s="1">
        <v>241013113</v>
      </c>
      <c r="O88" s="3">
        <v>2.77</v>
      </c>
      <c r="P88" s="5">
        <f t="shared" si="18"/>
        <v>0.06794802388244976</v>
      </c>
    </row>
    <row r="89" spans="1:16" ht="12.75">
      <c r="A89" t="s">
        <v>118</v>
      </c>
      <c r="B89" t="s">
        <v>29</v>
      </c>
      <c r="C89" t="s">
        <v>351</v>
      </c>
      <c r="D89" s="1">
        <v>52846320.71</v>
      </c>
      <c r="E89" s="1">
        <f>IF((D89*0.25)&lt;200000,200000,(D89*0.25))</f>
        <v>13211580.1775</v>
      </c>
      <c r="F89" s="1">
        <v>0</v>
      </c>
      <c r="G89" s="1">
        <f t="shared" si="19"/>
        <v>13211580.1775</v>
      </c>
      <c r="H89" s="1">
        <v>12137788.07396</v>
      </c>
      <c r="I89" s="6">
        <f t="shared" si="14"/>
        <v>0.25</v>
      </c>
      <c r="J89" s="8">
        <f t="shared" si="15"/>
        <v>0.22968085404786168</v>
      </c>
      <c r="K89" s="2">
        <f t="shared" si="16"/>
        <v>-1073792.1035399996</v>
      </c>
      <c r="L89" s="1">
        <f t="shared" si="20"/>
        <v>12137788.07396</v>
      </c>
      <c r="M89" s="1">
        <f t="shared" si="17"/>
        <v>0</v>
      </c>
      <c r="N89" s="1">
        <v>1396432130</v>
      </c>
      <c r="O89" s="3">
        <v>8.692</v>
      </c>
      <c r="P89" s="5">
        <f t="shared" si="18"/>
        <v>0.22968085404786168</v>
      </c>
    </row>
    <row r="90" spans="1:16" ht="12.75">
      <c r="A90" t="s">
        <v>119</v>
      </c>
      <c r="B90" t="s">
        <v>29</v>
      </c>
      <c r="C90" t="s">
        <v>352</v>
      </c>
      <c r="D90" s="1">
        <v>13286044.68</v>
      </c>
      <c r="E90" s="1">
        <f>IF((D90*0.25)&lt;200000,200000,(D90*0.25))</f>
        <v>3321511.17</v>
      </c>
      <c r="F90" s="1">
        <v>0</v>
      </c>
      <c r="G90" s="1">
        <f t="shared" si="19"/>
        <v>3321511.17</v>
      </c>
      <c r="H90" s="1">
        <v>1953414.230529</v>
      </c>
      <c r="I90" s="6">
        <f t="shared" si="14"/>
        <v>0.25</v>
      </c>
      <c r="J90" s="8">
        <f t="shared" si="15"/>
        <v>0.1470275223046292</v>
      </c>
      <c r="K90" s="2">
        <f t="shared" si="16"/>
        <v>-1368096.9394709999</v>
      </c>
      <c r="L90" s="1">
        <f t="shared" si="20"/>
        <v>1953414.230529</v>
      </c>
      <c r="M90" s="1">
        <f t="shared" si="17"/>
        <v>0</v>
      </c>
      <c r="N90" s="1">
        <v>230002853</v>
      </c>
      <c r="O90" s="3">
        <v>8.493</v>
      </c>
      <c r="P90" s="5">
        <f t="shared" si="18"/>
        <v>0.1470275223046292</v>
      </c>
    </row>
    <row r="91" spans="1:16" ht="12.75">
      <c r="A91" t="s">
        <v>120</v>
      </c>
      <c r="B91" t="s">
        <v>29</v>
      </c>
      <c r="C91" t="s">
        <v>353</v>
      </c>
      <c r="D91" s="1">
        <v>8749096.66</v>
      </c>
      <c r="E91" s="1">
        <f>IF((D91*0.3)&lt;200000,200000,(D91*0.3))</f>
        <v>2624728.998</v>
      </c>
      <c r="F91" s="1">
        <v>0</v>
      </c>
      <c r="G91" s="1">
        <f t="shared" si="19"/>
        <v>2624728.998</v>
      </c>
      <c r="H91" s="1">
        <v>1096376.216775</v>
      </c>
      <c r="I91" s="6">
        <f t="shared" si="14"/>
        <v>0.3</v>
      </c>
      <c r="J91" s="8">
        <f t="shared" si="15"/>
        <v>0.12531307623877597</v>
      </c>
      <c r="K91" s="2">
        <f t="shared" si="16"/>
        <v>-1528352.781225</v>
      </c>
      <c r="L91" s="1">
        <f t="shared" si="20"/>
        <v>1096376.216775</v>
      </c>
      <c r="M91" s="1">
        <f t="shared" si="17"/>
        <v>0</v>
      </c>
      <c r="N91" s="1">
        <v>262353725</v>
      </c>
      <c r="O91" s="3">
        <v>4.179</v>
      </c>
      <c r="P91" s="5">
        <f t="shared" si="18"/>
        <v>0.12531307623877597</v>
      </c>
    </row>
    <row r="92" spans="1:16" ht="12.75">
      <c r="A92" t="s">
        <v>121</v>
      </c>
      <c r="B92" t="s">
        <v>30</v>
      </c>
      <c r="C92" t="s">
        <v>354</v>
      </c>
      <c r="D92" s="1">
        <v>275263759.26</v>
      </c>
      <c r="E92" s="1">
        <f>IF((D92*0.25)&lt;200000,200000,(D92*0.25))</f>
        <v>68815939.815</v>
      </c>
      <c r="F92" s="1">
        <v>5532198.710000008</v>
      </c>
      <c r="G92" s="1">
        <f t="shared" si="19"/>
        <v>74348138.525</v>
      </c>
      <c r="H92" s="1">
        <v>61012492.87764001</v>
      </c>
      <c r="I92" s="6">
        <f t="shared" si="14"/>
        <v>0.270097809914652</v>
      </c>
      <c r="J92" s="8">
        <f t="shared" si="15"/>
        <v>0.22165101952273616</v>
      </c>
      <c r="K92" s="2">
        <f t="shared" si="16"/>
        <v>-13335645.647359997</v>
      </c>
      <c r="L92" s="1">
        <f t="shared" si="20"/>
        <v>61012492.87764001</v>
      </c>
      <c r="M92" s="1">
        <f t="shared" si="17"/>
        <v>0</v>
      </c>
      <c r="N92" s="1">
        <v>3740344095</v>
      </c>
      <c r="O92" s="3">
        <v>16.312</v>
      </c>
      <c r="P92" s="5">
        <f t="shared" si="18"/>
        <v>0.22165101952273616</v>
      </c>
    </row>
    <row r="93" spans="1:16" ht="12.75">
      <c r="A93" t="s">
        <v>122</v>
      </c>
      <c r="B93" t="s">
        <v>30</v>
      </c>
      <c r="C93" t="s">
        <v>355</v>
      </c>
      <c r="D93" s="1">
        <v>134822296</v>
      </c>
      <c r="E93" s="1">
        <f>IF((D93*0.25)&lt;200000,200000,(D93*0.25))</f>
        <v>33705574</v>
      </c>
      <c r="F93" s="1">
        <v>3311063.7200000137</v>
      </c>
      <c r="G93" s="1">
        <f t="shared" si="19"/>
        <v>37016637.72000001</v>
      </c>
      <c r="H93" s="1">
        <v>32345511.992760997</v>
      </c>
      <c r="I93" s="6">
        <f t="shared" si="14"/>
        <v>0.2745587252126311</v>
      </c>
      <c r="J93" s="8">
        <f t="shared" si="15"/>
        <v>0.23991218776426265</v>
      </c>
      <c r="K93" s="2">
        <f t="shared" si="16"/>
        <v>-4671125.727239016</v>
      </c>
      <c r="L93" s="1">
        <f t="shared" si="20"/>
        <v>32345511.992760997</v>
      </c>
      <c r="M93" s="1">
        <f t="shared" si="17"/>
        <v>0</v>
      </c>
      <c r="N93" s="1">
        <v>2408990243</v>
      </c>
      <c r="O93" s="3">
        <v>13.427</v>
      </c>
      <c r="P93" s="5">
        <f t="shared" si="18"/>
        <v>0.23991218776426265</v>
      </c>
    </row>
    <row r="94" spans="1:16" ht="12.75">
      <c r="A94" t="s">
        <v>123</v>
      </c>
      <c r="B94" t="s">
        <v>30</v>
      </c>
      <c r="C94" t="s">
        <v>356</v>
      </c>
      <c r="D94" s="1">
        <v>10481844.01</v>
      </c>
      <c r="E94" s="1">
        <f>IF((D94*0.25)&lt;200000,200000,(D94*0.25))</f>
        <v>2620461.0025</v>
      </c>
      <c r="F94" s="1">
        <v>487185.26</v>
      </c>
      <c r="G94" s="1">
        <f t="shared" si="19"/>
        <v>3107646.2625</v>
      </c>
      <c r="H94" s="1">
        <v>3107646.2625</v>
      </c>
      <c r="I94" s="6">
        <f t="shared" si="14"/>
        <v>0.29647896491640313</v>
      </c>
      <c r="J94" s="8">
        <f t="shared" si="15"/>
        <v>0.29647896491640313</v>
      </c>
      <c r="K94" s="2">
        <f t="shared" si="16"/>
        <v>0</v>
      </c>
      <c r="L94" s="1">
        <f t="shared" si="20"/>
        <v>3107752.3638400002</v>
      </c>
      <c r="M94" s="1">
        <f t="shared" si="17"/>
        <v>106.101340000052</v>
      </c>
      <c r="N94" s="1">
        <v>442447660</v>
      </c>
      <c r="O94" s="3">
        <v>7.024</v>
      </c>
      <c r="P94" s="5">
        <f t="shared" si="18"/>
        <v>0.2964890873089801</v>
      </c>
    </row>
    <row r="95" spans="1:16" ht="12.75">
      <c r="A95" t="s">
        <v>231</v>
      </c>
      <c r="B95" t="s">
        <v>31</v>
      </c>
      <c r="C95" t="s">
        <v>357</v>
      </c>
      <c r="D95" s="1">
        <v>9790132.88</v>
      </c>
      <c r="E95" s="1">
        <f>IF((D95*0.25)&lt;200000,200000,(D95*0.25))</f>
        <v>2447533.22</v>
      </c>
      <c r="F95" s="1">
        <v>0</v>
      </c>
      <c r="G95" s="1">
        <f t="shared" si="19"/>
        <v>2447533.22</v>
      </c>
      <c r="H95" s="1">
        <v>0</v>
      </c>
      <c r="I95" s="6">
        <f t="shared" si="14"/>
        <v>0.25</v>
      </c>
      <c r="J95" s="8">
        <f t="shared" si="15"/>
        <v>0</v>
      </c>
      <c r="K95" s="2">
        <f t="shared" si="16"/>
        <v>-2447533.22</v>
      </c>
      <c r="L95" s="1">
        <f t="shared" si="20"/>
        <v>0</v>
      </c>
      <c r="M95" s="1">
        <f t="shared" si="17"/>
        <v>0</v>
      </c>
      <c r="N95" s="1">
        <v>126774290</v>
      </c>
      <c r="O95" s="3">
        <v>0</v>
      </c>
      <c r="P95" s="5">
        <f t="shared" si="18"/>
        <v>0</v>
      </c>
    </row>
    <row r="96" spans="1:16" ht="12.75">
      <c r="A96" t="s">
        <v>124</v>
      </c>
      <c r="B96" t="s">
        <v>31</v>
      </c>
      <c r="C96" t="s">
        <v>358</v>
      </c>
      <c r="D96" s="1">
        <v>2858258.66</v>
      </c>
      <c r="E96" s="1">
        <f aca="true" t="shared" si="22" ref="E95:E103">IF((D96*0.3)&lt;200000,200000,(D96*0.3))</f>
        <v>857477.598</v>
      </c>
      <c r="F96" s="1">
        <v>0</v>
      </c>
      <c r="G96" s="1">
        <f t="shared" si="19"/>
        <v>857477.598</v>
      </c>
      <c r="H96" s="1">
        <v>429967.38078</v>
      </c>
      <c r="I96" s="6">
        <f t="shared" si="14"/>
        <v>0.3</v>
      </c>
      <c r="J96" s="8">
        <f t="shared" si="15"/>
        <v>0.15042983575881128</v>
      </c>
      <c r="K96" s="2">
        <f t="shared" si="16"/>
        <v>-427510.21722</v>
      </c>
      <c r="L96" s="1">
        <f t="shared" si="20"/>
        <v>429967.38078</v>
      </c>
      <c r="M96" s="1">
        <f t="shared" si="17"/>
        <v>0</v>
      </c>
      <c r="N96" s="1">
        <v>106771140</v>
      </c>
      <c r="O96" s="3">
        <v>4.027</v>
      </c>
      <c r="P96" s="5">
        <f t="shared" si="18"/>
        <v>0.15042983575881128</v>
      </c>
    </row>
    <row r="97" spans="1:16" ht="12.75">
      <c r="A97" t="s">
        <v>232</v>
      </c>
      <c r="B97" t="s">
        <v>31</v>
      </c>
      <c r="C97" t="s">
        <v>359</v>
      </c>
      <c r="D97" s="1">
        <v>4074598.71</v>
      </c>
      <c r="E97" s="1">
        <f t="shared" si="22"/>
        <v>1222379.613</v>
      </c>
      <c r="F97" s="1">
        <v>0</v>
      </c>
      <c r="G97" s="1">
        <f t="shared" si="19"/>
        <v>1222379.613</v>
      </c>
      <c r="H97" s="1">
        <v>0</v>
      </c>
      <c r="I97" s="6">
        <f t="shared" si="14"/>
        <v>0.3</v>
      </c>
      <c r="J97" s="8">
        <f t="shared" si="15"/>
        <v>0</v>
      </c>
      <c r="K97" s="2">
        <f t="shared" si="16"/>
        <v>-1222379.613</v>
      </c>
      <c r="L97" s="1">
        <f t="shared" si="20"/>
        <v>0</v>
      </c>
      <c r="M97" s="1">
        <f t="shared" si="17"/>
        <v>0</v>
      </c>
      <c r="N97" s="1">
        <v>48154260</v>
      </c>
      <c r="O97" s="3">
        <v>0</v>
      </c>
      <c r="P97" s="5">
        <f t="shared" si="18"/>
        <v>0</v>
      </c>
    </row>
    <row r="98" spans="1:16" ht="12.75">
      <c r="A98" t="s">
        <v>125</v>
      </c>
      <c r="B98" t="s">
        <v>31</v>
      </c>
      <c r="C98" t="s">
        <v>360</v>
      </c>
      <c r="D98" s="1">
        <v>1983334.6</v>
      </c>
      <c r="E98" s="1">
        <f t="shared" si="22"/>
        <v>595000.38</v>
      </c>
      <c r="F98" s="1">
        <v>0</v>
      </c>
      <c r="G98" s="1">
        <f t="shared" si="19"/>
        <v>595000.38</v>
      </c>
      <c r="H98" s="1">
        <v>30790.825109999998</v>
      </c>
      <c r="I98" s="6">
        <f t="shared" si="14"/>
        <v>0.3</v>
      </c>
      <c r="J98" s="8">
        <f t="shared" si="15"/>
        <v>0.015524775854764998</v>
      </c>
      <c r="K98" s="2">
        <f t="shared" si="16"/>
        <v>-564209.55489</v>
      </c>
      <c r="L98" s="1">
        <f t="shared" si="20"/>
        <v>30790.825109999998</v>
      </c>
      <c r="M98" s="1">
        <f t="shared" si="17"/>
        <v>0</v>
      </c>
      <c r="N98" s="1">
        <v>40890870</v>
      </c>
      <c r="O98" s="3">
        <v>0.753</v>
      </c>
      <c r="P98" s="5">
        <f t="shared" si="18"/>
        <v>0.015524775854764998</v>
      </c>
    </row>
    <row r="99" spans="1:16" ht="12.75">
      <c r="A99" t="s">
        <v>126</v>
      </c>
      <c r="B99" t="s">
        <v>31</v>
      </c>
      <c r="C99" t="s">
        <v>361</v>
      </c>
      <c r="D99" s="1">
        <v>3874476.45</v>
      </c>
      <c r="E99" s="1">
        <f t="shared" si="22"/>
        <v>1162342.935</v>
      </c>
      <c r="F99" s="1">
        <v>0</v>
      </c>
      <c r="G99" s="1">
        <f t="shared" si="19"/>
        <v>1162342.935</v>
      </c>
      <c r="H99" s="1">
        <v>179999.23942</v>
      </c>
      <c r="I99" s="6">
        <f aca="true" t="shared" si="23" ref="I99:I130">(E99+F99)/D99</f>
        <v>0.3</v>
      </c>
      <c r="J99" s="8">
        <f aca="true" t="shared" si="24" ref="J99:J130">H99/D99</f>
        <v>0.04645769350849971</v>
      </c>
      <c r="K99" s="2">
        <f aca="true" t="shared" si="25" ref="K99:K130">H99-G99</f>
        <v>-982343.69558</v>
      </c>
      <c r="L99" s="1">
        <f t="shared" si="20"/>
        <v>179999.23942</v>
      </c>
      <c r="M99" s="1">
        <f aca="true" t="shared" si="26" ref="M99:M130">L99-H99</f>
        <v>0</v>
      </c>
      <c r="N99" s="1">
        <v>16347220</v>
      </c>
      <c r="O99" s="3">
        <v>11.011</v>
      </c>
      <c r="P99" s="5">
        <f aca="true" t="shared" si="27" ref="P99:P130">L99/D99</f>
        <v>0.04645769350849971</v>
      </c>
    </row>
    <row r="100" spans="1:16" ht="12.75">
      <c r="A100" t="s">
        <v>127</v>
      </c>
      <c r="B100" t="s">
        <v>31</v>
      </c>
      <c r="C100" t="s">
        <v>362</v>
      </c>
      <c r="D100" s="1">
        <v>878328.66</v>
      </c>
      <c r="E100" s="1">
        <f t="shared" si="22"/>
        <v>263498.598</v>
      </c>
      <c r="F100" s="1">
        <v>0</v>
      </c>
      <c r="G100" s="1">
        <f t="shared" si="19"/>
        <v>263498.598</v>
      </c>
      <c r="H100" s="1">
        <v>200080.09504000001</v>
      </c>
      <c r="I100" s="6">
        <f t="shared" si="23"/>
        <v>0.3</v>
      </c>
      <c r="J100" s="8">
        <f t="shared" si="24"/>
        <v>0.22779638665098326</v>
      </c>
      <c r="K100" s="2">
        <f t="shared" si="25"/>
        <v>-63418.50295999998</v>
      </c>
      <c r="L100" s="1">
        <f t="shared" si="20"/>
        <v>200080.09504000001</v>
      </c>
      <c r="M100" s="1">
        <f t="shared" si="26"/>
        <v>0</v>
      </c>
      <c r="N100" s="1">
        <v>17687420</v>
      </c>
      <c r="O100" s="3">
        <v>11.312000000000001</v>
      </c>
      <c r="P100" s="5">
        <f t="shared" si="27"/>
        <v>0.22779638665098326</v>
      </c>
    </row>
    <row r="101" spans="1:16" ht="12.75">
      <c r="A101" t="s">
        <v>233</v>
      </c>
      <c r="B101" t="s">
        <v>363</v>
      </c>
      <c r="C101" t="s">
        <v>364</v>
      </c>
      <c r="D101" s="1">
        <v>2891553.82</v>
      </c>
      <c r="E101" s="1">
        <f t="shared" si="22"/>
        <v>867466.146</v>
      </c>
      <c r="F101" s="1">
        <v>2963.7100000001956</v>
      </c>
      <c r="G101" s="1">
        <f t="shared" si="19"/>
        <v>870429.8560000001</v>
      </c>
      <c r="H101" s="1">
        <v>0</v>
      </c>
      <c r="I101" s="6">
        <f t="shared" si="23"/>
        <v>0.3010249541196505</v>
      </c>
      <c r="J101" s="8">
        <f t="shared" si="24"/>
        <v>0</v>
      </c>
      <c r="K101" s="2">
        <f t="shared" si="25"/>
        <v>-870429.8560000001</v>
      </c>
      <c r="L101" s="1">
        <f t="shared" si="20"/>
        <v>0</v>
      </c>
      <c r="M101" s="1">
        <f t="shared" si="26"/>
        <v>0</v>
      </c>
      <c r="N101" s="1">
        <v>74110789</v>
      </c>
      <c r="O101" s="3">
        <v>0</v>
      </c>
      <c r="P101" s="5">
        <f t="shared" si="27"/>
        <v>0</v>
      </c>
    </row>
    <row r="102" spans="1:16" ht="12.75">
      <c r="A102" t="s">
        <v>234</v>
      </c>
      <c r="B102" t="s">
        <v>363</v>
      </c>
      <c r="C102" t="s">
        <v>365</v>
      </c>
      <c r="D102" s="1">
        <v>5012859.46</v>
      </c>
      <c r="E102" s="1">
        <f t="shared" si="22"/>
        <v>1503857.838</v>
      </c>
      <c r="F102" s="1">
        <v>34454.619999999646</v>
      </c>
      <c r="G102" s="1">
        <f t="shared" si="19"/>
        <v>1538312.4579999996</v>
      </c>
      <c r="H102" s="1">
        <v>536767.76272</v>
      </c>
      <c r="I102" s="6">
        <f t="shared" si="23"/>
        <v>0.3068732467516653</v>
      </c>
      <c r="J102" s="8">
        <f t="shared" si="24"/>
        <v>0.10707815908327899</v>
      </c>
      <c r="K102" s="2">
        <f t="shared" si="25"/>
        <v>-1001544.6952799996</v>
      </c>
      <c r="L102" s="1">
        <f t="shared" si="20"/>
        <v>536767.76272</v>
      </c>
      <c r="M102" s="1">
        <f t="shared" si="26"/>
        <v>0</v>
      </c>
      <c r="N102" s="1">
        <v>77299505</v>
      </c>
      <c r="O102" s="3">
        <v>6.944</v>
      </c>
      <c r="P102" s="5">
        <f t="shared" si="27"/>
        <v>0.10707815908327899</v>
      </c>
    </row>
    <row r="103" spans="1:16" ht="12.75">
      <c r="A103" t="s">
        <v>235</v>
      </c>
      <c r="B103" t="s">
        <v>363</v>
      </c>
      <c r="C103" t="s">
        <v>366</v>
      </c>
      <c r="D103" s="1">
        <v>928452.38</v>
      </c>
      <c r="E103" s="1">
        <f t="shared" si="22"/>
        <v>278535.714</v>
      </c>
      <c r="F103" s="1">
        <v>0</v>
      </c>
      <c r="G103" s="1">
        <f t="shared" si="19"/>
        <v>278535.714</v>
      </c>
      <c r="H103" s="1">
        <v>0</v>
      </c>
      <c r="I103" s="6">
        <f t="shared" si="23"/>
        <v>0.3</v>
      </c>
      <c r="J103" s="8">
        <f t="shared" si="24"/>
        <v>0</v>
      </c>
      <c r="K103" s="2">
        <f t="shared" si="25"/>
        <v>-278535.714</v>
      </c>
      <c r="L103" s="1">
        <f t="shared" si="20"/>
        <v>0</v>
      </c>
      <c r="M103" s="1">
        <f t="shared" si="26"/>
        <v>0</v>
      </c>
      <c r="N103" s="1">
        <v>6433990</v>
      </c>
      <c r="O103" s="3">
        <v>0</v>
      </c>
      <c r="P103" s="5">
        <f t="shared" si="27"/>
        <v>0</v>
      </c>
    </row>
    <row r="104" spans="1:16" ht="12.75">
      <c r="A104" t="s">
        <v>128</v>
      </c>
      <c r="B104" t="s">
        <v>32</v>
      </c>
      <c r="C104" t="s">
        <v>367</v>
      </c>
      <c r="D104" s="1">
        <v>19244870.13</v>
      </c>
      <c r="E104" s="1">
        <f>IF((D104*0.25)&lt;200000,200000,(D104*0.25))</f>
        <v>4811217.5325</v>
      </c>
      <c r="F104" s="1">
        <v>0</v>
      </c>
      <c r="G104" s="1">
        <f t="shared" si="19"/>
        <v>4811217.5325</v>
      </c>
      <c r="H104" s="1">
        <v>500068.59839999996</v>
      </c>
      <c r="I104" s="6">
        <f t="shared" si="23"/>
        <v>0.25</v>
      </c>
      <c r="J104" s="8">
        <f t="shared" si="24"/>
        <v>0.02598451405605822</v>
      </c>
      <c r="K104" s="2">
        <f t="shared" si="25"/>
        <v>-4311148.9341</v>
      </c>
      <c r="L104" s="1">
        <f t="shared" si="20"/>
        <v>500068.59839999996</v>
      </c>
      <c r="M104" s="1">
        <f t="shared" si="26"/>
        <v>0</v>
      </c>
      <c r="N104" s="1">
        <v>212614200</v>
      </c>
      <c r="O104" s="3">
        <v>2.352</v>
      </c>
      <c r="P104" s="5">
        <f t="shared" si="27"/>
        <v>0.02598451405605822</v>
      </c>
    </row>
    <row r="105" spans="1:16" ht="12.75">
      <c r="A105" t="s">
        <v>129</v>
      </c>
      <c r="B105" t="s">
        <v>32</v>
      </c>
      <c r="C105" t="s">
        <v>368</v>
      </c>
      <c r="D105" s="1">
        <v>2865563.02</v>
      </c>
      <c r="E105" s="1">
        <f>IF((D105*0.3)&lt;200000,200000,(D105*0.3))</f>
        <v>859668.906</v>
      </c>
      <c r="F105" s="1">
        <v>0</v>
      </c>
      <c r="G105" s="1">
        <f t="shared" si="19"/>
        <v>859668.906</v>
      </c>
      <c r="H105" s="1">
        <v>18641.01788</v>
      </c>
      <c r="I105" s="6">
        <f t="shared" si="23"/>
        <v>0.3</v>
      </c>
      <c r="J105" s="8">
        <f t="shared" si="24"/>
        <v>0.006505185106695018</v>
      </c>
      <c r="K105" s="2">
        <f t="shared" si="25"/>
        <v>-841027.88812</v>
      </c>
      <c r="L105" s="1">
        <f t="shared" si="20"/>
        <v>18641.01788</v>
      </c>
      <c r="M105" s="1">
        <f t="shared" si="26"/>
        <v>0</v>
      </c>
      <c r="N105" s="1">
        <v>41241190</v>
      </c>
      <c r="O105" s="3">
        <v>0.45199999999999996</v>
      </c>
      <c r="P105" s="5">
        <f t="shared" si="27"/>
        <v>0.006505185106695018</v>
      </c>
    </row>
    <row r="106" spans="1:16" ht="12.75">
      <c r="A106" t="s">
        <v>236</v>
      </c>
      <c r="B106" t="s">
        <v>32</v>
      </c>
      <c r="C106" t="s">
        <v>369</v>
      </c>
      <c r="D106" s="1">
        <v>3684096.51</v>
      </c>
      <c r="E106" s="1">
        <f>IF((D106*0.3)&lt;200000,200000,(D106*0.3))</f>
        <v>1105228.953</v>
      </c>
      <c r="F106" s="1">
        <v>0</v>
      </c>
      <c r="G106" s="1">
        <f t="shared" si="19"/>
        <v>1105228.953</v>
      </c>
      <c r="H106" s="1">
        <v>0</v>
      </c>
      <c r="I106" s="6">
        <f t="shared" si="23"/>
        <v>0.3</v>
      </c>
      <c r="J106" s="8">
        <f t="shared" si="24"/>
        <v>0</v>
      </c>
      <c r="K106" s="2">
        <f t="shared" si="25"/>
        <v>-1105228.953</v>
      </c>
      <c r="L106" s="1">
        <f t="shared" si="20"/>
        <v>0</v>
      </c>
      <c r="M106" s="1">
        <f t="shared" si="26"/>
        <v>0</v>
      </c>
      <c r="N106" s="1">
        <v>23934656</v>
      </c>
      <c r="O106" s="3">
        <v>0</v>
      </c>
      <c r="P106" s="5">
        <f t="shared" si="27"/>
        <v>0</v>
      </c>
    </row>
    <row r="107" spans="1:16" ht="12.75">
      <c r="A107" t="s">
        <v>130</v>
      </c>
      <c r="B107" t="s">
        <v>32</v>
      </c>
      <c r="C107" t="s">
        <v>370</v>
      </c>
      <c r="D107" s="1">
        <v>2465343.78</v>
      </c>
      <c r="E107" s="1">
        <f>IF((D107*0.3)&lt;200000,200000,(D107*0.3))</f>
        <v>739603.134</v>
      </c>
      <c r="F107" s="1">
        <v>0</v>
      </c>
      <c r="G107" s="1">
        <f t="shared" si="19"/>
        <v>739603.134</v>
      </c>
      <c r="H107" s="1">
        <v>481544.3336799999</v>
      </c>
      <c r="I107" s="6">
        <f t="shared" si="23"/>
        <v>0.3</v>
      </c>
      <c r="J107" s="8">
        <f t="shared" si="24"/>
        <v>0.19532542990008475</v>
      </c>
      <c r="K107" s="2">
        <f t="shared" si="25"/>
        <v>-258058.80032000004</v>
      </c>
      <c r="L107" s="1">
        <f t="shared" si="20"/>
        <v>481544.3336799999</v>
      </c>
      <c r="M107" s="1">
        <f t="shared" si="26"/>
        <v>0</v>
      </c>
      <c r="N107" s="1">
        <v>63062380</v>
      </c>
      <c r="O107" s="3">
        <v>7.635999999999999</v>
      </c>
      <c r="P107" s="5">
        <f t="shared" si="27"/>
        <v>0.19532542990008475</v>
      </c>
    </row>
    <row r="108" spans="1:16" ht="12.75">
      <c r="A108" t="s">
        <v>131</v>
      </c>
      <c r="B108" t="s">
        <v>33</v>
      </c>
      <c r="C108" t="s">
        <v>371</v>
      </c>
      <c r="D108" s="1">
        <v>2567435.25</v>
      </c>
      <c r="E108" s="1">
        <f>IF((D108*0.3)&lt;200000,200000,(D108*0.3))</f>
        <v>770230.575</v>
      </c>
      <c r="F108" s="1">
        <v>31853.88000000012</v>
      </c>
      <c r="G108" s="1">
        <f t="shared" si="19"/>
        <v>802084.4550000001</v>
      </c>
      <c r="H108" s="1">
        <v>5115.17595</v>
      </c>
      <c r="I108" s="6">
        <f t="shared" si="23"/>
        <v>0.3124068873791462</v>
      </c>
      <c r="J108" s="8">
        <f t="shared" si="24"/>
        <v>0.0019923290957386364</v>
      </c>
      <c r="K108" s="2">
        <f t="shared" si="25"/>
        <v>-796969.2790500001</v>
      </c>
      <c r="L108" s="1">
        <f t="shared" si="20"/>
        <v>5115.17595</v>
      </c>
      <c r="M108" s="1">
        <f t="shared" si="26"/>
        <v>0</v>
      </c>
      <c r="N108" s="1">
        <v>341011730</v>
      </c>
      <c r="O108" s="3">
        <v>0.015000000000000001</v>
      </c>
      <c r="P108" s="5">
        <f t="shared" si="27"/>
        <v>0.0019923290957386364</v>
      </c>
    </row>
    <row r="109" spans="1:16" ht="12.75">
      <c r="A109" t="s">
        <v>180</v>
      </c>
      <c r="B109" t="s">
        <v>33</v>
      </c>
      <c r="C109" t="s">
        <v>372</v>
      </c>
      <c r="D109" s="1">
        <v>4442521.05</v>
      </c>
      <c r="E109" s="1">
        <f>IF((D109*0.3)&lt;200000,200000,(D109*0.3))</f>
        <v>1332756.315</v>
      </c>
      <c r="F109" s="1">
        <v>0</v>
      </c>
      <c r="G109" s="1">
        <f t="shared" si="19"/>
        <v>1332756.315</v>
      </c>
      <c r="H109" s="1">
        <v>349918.3702</v>
      </c>
      <c r="I109" s="6">
        <f t="shared" si="23"/>
        <v>0.3</v>
      </c>
      <c r="J109" s="8">
        <f t="shared" si="24"/>
        <v>0.07876572024346401</v>
      </c>
      <c r="K109" s="2">
        <f t="shared" si="25"/>
        <v>-982837.9447999999</v>
      </c>
      <c r="L109" s="1">
        <f t="shared" si="20"/>
        <v>349918.3702</v>
      </c>
      <c r="M109" s="1">
        <f t="shared" si="26"/>
        <v>0</v>
      </c>
      <c r="N109" s="1">
        <v>231734020</v>
      </c>
      <c r="O109" s="3">
        <v>1.51</v>
      </c>
      <c r="P109" s="5">
        <f t="shared" si="27"/>
        <v>0.07876572024346401</v>
      </c>
    </row>
    <row r="110" spans="1:16" ht="12.75">
      <c r="A110" t="s">
        <v>132</v>
      </c>
      <c r="B110" t="s">
        <v>33</v>
      </c>
      <c r="C110" t="s">
        <v>373</v>
      </c>
      <c r="D110" s="1">
        <v>193753176.44</v>
      </c>
      <c r="E110" s="1">
        <f>IF((D110*0.25)&lt;200000,200000,(D110*0.25))</f>
        <v>48438294.11</v>
      </c>
      <c r="F110" s="1">
        <v>964429.9400000125</v>
      </c>
      <c r="G110" s="1">
        <f t="shared" si="19"/>
        <v>49402724.05000001</v>
      </c>
      <c r="H110" s="1">
        <v>15638619.617664002</v>
      </c>
      <c r="I110" s="6">
        <f t="shared" si="23"/>
        <v>0.254977621310372</v>
      </c>
      <c r="J110" s="8">
        <f t="shared" si="24"/>
        <v>0.0807141328209752</v>
      </c>
      <c r="K110" s="2">
        <f t="shared" si="25"/>
        <v>-33764104.43233601</v>
      </c>
      <c r="L110" s="1">
        <f t="shared" si="20"/>
        <v>15638619.617664002</v>
      </c>
      <c r="M110" s="1">
        <f t="shared" si="26"/>
        <v>0</v>
      </c>
      <c r="N110" s="1">
        <v>1903898176</v>
      </c>
      <c r="O110" s="3">
        <v>8.214</v>
      </c>
      <c r="P110" s="5">
        <f t="shared" si="27"/>
        <v>0.0807141328209752</v>
      </c>
    </row>
    <row r="111" spans="1:16" ht="12.75">
      <c r="A111" t="s">
        <v>133</v>
      </c>
      <c r="B111" t="s">
        <v>6</v>
      </c>
      <c r="C111" t="s">
        <v>374</v>
      </c>
      <c r="D111" s="1">
        <v>1665665.06</v>
      </c>
      <c r="E111" s="1">
        <f>IF((D111*0.3)&lt;200000,200000,(D111*0.3))</f>
        <v>499699.518</v>
      </c>
      <c r="F111" s="1">
        <v>0</v>
      </c>
      <c r="G111" s="1">
        <f t="shared" si="19"/>
        <v>499699.518</v>
      </c>
      <c r="H111" s="1">
        <v>70023.456136</v>
      </c>
      <c r="I111" s="6">
        <f t="shared" si="23"/>
        <v>0.3</v>
      </c>
      <c r="J111" s="8">
        <f t="shared" si="24"/>
        <v>0.042039337810207765</v>
      </c>
      <c r="K111" s="2">
        <f t="shared" si="25"/>
        <v>-429676.061864</v>
      </c>
      <c r="L111" s="1">
        <f t="shared" si="20"/>
        <v>70023.456136</v>
      </c>
      <c r="M111" s="1">
        <f t="shared" si="26"/>
        <v>0</v>
      </c>
      <c r="N111" s="1">
        <v>47699902</v>
      </c>
      <c r="O111" s="3">
        <v>1.468</v>
      </c>
      <c r="P111" s="5">
        <f t="shared" si="27"/>
        <v>0.042039337810207765</v>
      </c>
    </row>
    <row r="112" spans="1:16" ht="12.75">
      <c r="A112" t="s">
        <v>134</v>
      </c>
      <c r="B112" t="s">
        <v>34</v>
      </c>
      <c r="C112" t="s">
        <v>375</v>
      </c>
      <c r="D112" s="1">
        <v>18574053.91</v>
      </c>
      <c r="E112" s="1">
        <f>IF((D112*0.25)&lt;200000,200000,(D112*0.25))</f>
        <v>4643513.4775</v>
      </c>
      <c r="F112" s="1">
        <v>0</v>
      </c>
      <c r="G112" s="1">
        <f t="shared" si="19"/>
        <v>4643513.4775</v>
      </c>
      <c r="H112" s="1">
        <v>2177618.31789</v>
      </c>
      <c r="I112" s="6">
        <f t="shared" si="23"/>
        <v>0.25</v>
      </c>
      <c r="J112" s="8">
        <f t="shared" si="24"/>
        <v>0.11723979743149136</v>
      </c>
      <c r="K112" s="2">
        <f t="shared" si="25"/>
        <v>-2465895.15961</v>
      </c>
      <c r="L112" s="1">
        <f t="shared" si="20"/>
        <v>2177618.31789</v>
      </c>
      <c r="M112" s="1">
        <f t="shared" si="26"/>
        <v>0</v>
      </c>
      <c r="N112" s="1">
        <v>413210307</v>
      </c>
      <c r="O112" s="3">
        <v>5.27</v>
      </c>
      <c r="P112" s="5">
        <f t="shared" si="27"/>
        <v>0.11723979743149136</v>
      </c>
    </row>
    <row r="113" spans="1:16" ht="12.75">
      <c r="A113" t="s">
        <v>237</v>
      </c>
      <c r="B113" t="s">
        <v>49</v>
      </c>
      <c r="C113" t="s">
        <v>376</v>
      </c>
      <c r="D113" s="1">
        <v>24490570.87</v>
      </c>
      <c r="E113" s="1">
        <f>IF((D113*0.25)&lt;200000,200000,(D113*0.25))</f>
        <v>6122642.7175</v>
      </c>
      <c r="F113" s="1">
        <v>187923.2199999988</v>
      </c>
      <c r="G113" s="1">
        <f t="shared" si="19"/>
        <v>6310565.937499999</v>
      </c>
      <c r="H113" s="1">
        <v>0</v>
      </c>
      <c r="I113" s="6">
        <f t="shared" si="23"/>
        <v>0.25767328867087363</v>
      </c>
      <c r="J113" s="8">
        <f t="shared" si="24"/>
        <v>0</v>
      </c>
      <c r="K113" s="2">
        <f t="shared" si="25"/>
        <v>-6310565.937499999</v>
      </c>
      <c r="L113" s="1">
        <f t="shared" si="20"/>
        <v>0</v>
      </c>
      <c r="M113" s="1">
        <f t="shared" si="26"/>
        <v>0</v>
      </c>
      <c r="N113" s="1">
        <v>589561630</v>
      </c>
      <c r="O113" s="3">
        <v>0</v>
      </c>
      <c r="P113" s="5">
        <f t="shared" si="27"/>
        <v>0</v>
      </c>
    </row>
    <row r="114" spans="1:16" ht="12.75">
      <c r="A114" t="s">
        <v>135</v>
      </c>
      <c r="B114" t="s">
        <v>49</v>
      </c>
      <c r="C114" t="s">
        <v>59</v>
      </c>
      <c r="D114" s="1">
        <v>6735660.75</v>
      </c>
      <c r="E114" s="1">
        <f>IF((D114*0.3)&lt;200000,200000,(D114*0.3))</f>
        <v>2020698.2249999999</v>
      </c>
      <c r="F114" s="1">
        <v>70570.4700000002</v>
      </c>
      <c r="G114" s="1">
        <f t="shared" si="19"/>
        <v>2091268.695</v>
      </c>
      <c r="H114" s="1">
        <v>390013.04099999997</v>
      </c>
      <c r="I114" s="6">
        <f t="shared" si="23"/>
        <v>0.31047714138512694</v>
      </c>
      <c r="J114" s="8">
        <f t="shared" si="24"/>
        <v>0.057902714444161986</v>
      </c>
      <c r="K114" s="2">
        <f t="shared" si="25"/>
        <v>-1701255.654</v>
      </c>
      <c r="L114" s="1">
        <f t="shared" si="20"/>
        <v>390013.04099999997</v>
      </c>
      <c r="M114" s="1">
        <f t="shared" si="26"/>
        <v>0</v>
      </c>
      <c r="N114" s="1">
        <v>59218500</v>
      </c>
      <c r="O114" s="3">
        <v>6.585999999999999</v>
      </c>
      <c r="P114" s="5">
        <f t="shared" si="27"/>
        <v>0.057902714444161986</v>
      </c>
    </row>
    <row r="115" spans="1:16" ht="12.75">
      <c r="A115" t="s">
        <v>136</v>
      </c>
      <c r="B115" t="s">
        <v>49</v>
      </c>
      <c r="C115" t="s">
        <v>377</v>
      </c>
      <c r="D115" s="1">
        <v>4903209.88</v>
      </c>
      <c r="E115" s="1">
        <f>IF((D115*0.3)&lt;200000,200000,(D115*0.3))</f>
        <v>1470962.964</v>
      </c>
      <c r="F115" s="1">
        <v>63148.970000000205</v>
      </c>
      <c r="G115" s="1">
        <f t="shared" si="19"/>
        <v>1534111.9340000001</v>
      </c>
      <c r="H115" s="1">
        <v>57819.25125</v>
      </c>
      <c r="I115" s="6">
        <f t="shared" si="23"/>
        <v>0.31287910808337666</v>
      </c>
      <c r="J115" s="8">
        <f t="shared" si="24"/>
        <v>0.011792122439188755</v>
      </c>
      <c r="K115" s="2">
        <f t="shared" si="25"/>
        <v>-1476292.6827500002</v>
      </c>
      <c r="L115" s="1">
        <f t="shared" si="20"/>
        <v>57819.25125</v>
      </c>
      <c r="M115" s="1">
        <f t="shared" si="26"/>
        <v>0</v>
      </c>
      <c r="N115" s="1">
        <v>49801250</v>
      </c>
      <c r="O115" s="3">
        <v>1.161</v>
      </c>
      <c r="P115" s="5">
        <f t="shared" si="27"/>
        <v>0.011792122439188755</v>
      </c>
    </row>
    <row r="116" spans="1:16" ht="12.75">
      <c r="A116" t="s">
        <v>238</v>
      </c>
      <c r="B116" t="s">
        <v>60</v>
      </c>
      <c r="C116" t="s">
        <v>378</v>
      </c>
      <c r="D116" s="1">
        <v>54064565.46</v>
      </c>
      <c r="E116" s="1">
        <f>IF((D116*0.25)&lt;200000,200000,(D116*0.25))</f>
        <v>13516141.365</v>
      </c>
      <c r="F116" s="1">
        <v>0</v>
      </c>
      <c r="G116" s="1">
        <f t="shared" si="19"/>
        <v>13516141.365</v>
      </c>
      <c r="H116" s="1">
        <v>0</v>
      </c>
      <c r="I116" s="6">
        <f t="shared" si="23"/>
        <v>0.25</v>
      </c>
      <c r="J116" s="8">
        <f t="shared" si="24"/>
        <v>0</v>
      </c>
      <c r="K116" s="2">
        <f t="shared" si="25"/>
        <v>-13516141.365</v>
      </c>
      <c r="L116" s="1">
        <f t="shared" si="20"/>
        <v>0</v>
      </c>
      <c r="M116" s="1">
        <f t="shared" si="26"/>
        <v>0</v>
      </c>
      <c r="N116" s="1">
        <v>559253511</v>
      </c>
      <c r="O116" s="3">
        <v>0</v>
      </c>
      <c r="P116" s="5">
        <f t="shared" si="27"/>
        <v>0</v>
      </c>
    </row>
    <row r="117" spans="1:16" ht="12.75">
      <c r="A117" t="s">
        <v>137</v>
      </c>
      <c r="B117" t="s">
        <v>60</v>
      </c>
      <c r="C117" t="s">
        <v>379</v>
      </c>
      <c r="D117" s="1">
        <v>3730661.33</v>
      </c>
      <c r="E117" s="1">
        <f>IF((D117*0.3)&lt;200000,200000,(D117*0.3))</f>
        <v>1119198.399</v>
      </c>
      <c r="F117" s="1">
        <v>0</v>
      </c>
      <c r="G117" s="1">
        <f t="shared" si="19"/>
        <v>1119198.399</v>
      </c>
      <c r="H117" s="1">
        <v>248002.07956</v>
      </c>
      <c r="I117" s="6">
        <f t="shared" si="23"/>
        <v>0.3</v>
      </c>
      <c r="J117" s="8">
        <f t="shared" si="24"/>
        <v>0.06647670684167946</v>
      </c>
      <c r="K117" s="2">
        <f t="shared" si="25"/>
        <v>-871196.31944</v>
      </c>
      <c r="L117" s="1">
        <f t="shared" si="20"/>
        <v>248002.07956</v>
      </c>
      <c r="M117" s="1">
        <f t="shared" si="26"/>
        <v>0</v>
      </c>
      <c r="N117" s="1">
        <v>36844760</v>
      </c>
      <c r="O117" s="3">
        <v>6.731</v>
      </c>
      <c r="P117" s="5">
        <f t="shared" si="27"/>
        <v>0.06647670684167946</v>
      </c>
    </row>
    <row r="118" spans="1:16" ht="12.75">
      <c r="A118" t="s">
        <v>138</v>
      </c>
      <c r="B118" t="s">
        <v>35</v>
      </c>
      <c r="C118" t="s">
        <v>380</v>
      </c>
      <c r="D118" s="1">
        <v>13883442.54</v>
      </c>
      <c r="E118" s="1">
        <f>IF((D118*0.25)&lt;200000,200000,(D118*0.25))</f>
        <v>3470860.635</v>
      </c>
      <c r="F118" s="1">
        <v>0</v>
      </c>
      <c r="G118" s="1">
        <f t="shared" si="19"/>
        <v>3470860.635</v>
      </c>
      <c r="H118" s="1">
        <v>2300117.315392</v>
      </c>
      <c r="I118" s="6">
        <f t="shared" si="23"/>
        <v>0.25</v>
      </c>
      <c r="J118" s="8">
        <f t="shared" si="24"/>
        <v>0.1656734134034166</v>
      </c>
      <c r="K118" s="2">
        <f t="shared" si="25"/>
        <v>-1170743.3196079996</v>
      </c>
      <c r="L118" s="1">
        <f t="shared" si="20"/>
        <v>2300117.315392</v>
      </c>
      <c r="M118" s="1">
        <f t="shared" si="26"/>
        <v>0</v>
      </c>
      <c r="N118" s="1">
        <v>248876576</v>
      </c>
      <c r="O118" s="3">
        <v>9.242</v>
      </c>
      <c r="P118" s="5">
        <f t="shared" si="27"/>
        <v>0.1656734134034166</v>
      </c>
    </row>
    <row r="119" spans="1:16" ht="12.75">
      <c r="A119" t="s">
        <v>139</v>
      </c>
      <c r="B119" t="s">
        <v>35</v>
      </c>
      <c r="C119" t="s">
        <v>381</v>
      </c>
      <c r="D119" s="1">
        <v>30608722.98</v>
      </c>
      <c r="E119" s="1">
        <f>IF((D119*0.25)&lt;200000,200000,(D119*0.25))</f>
        <v>7652180.745</v>
      </c>
      <c r="F119" s="1">
        <v>0</v>
      </c>
      <c r="G119" s="1">
        <f t="shared" si="19"/>
        <v>7652180.745</v>
      </c>
      <c r="H119" s="1">
        <v>549864.77504</v>
      </c>
      <c r="I119" s="6">
        <f t="shared" si="23"/>
        <v>0.25</v>
      </c>
      <c r="J119" s="8">
        <f t="shared" si="24"/>
        <v>0.01796431610032494</v>
      </c>
      <c r="K119" s="2">
        <f t="shared" si="25"/>
        <v>-7102315.96996</v>
      </c>
      <c r="L119" s="1">
        <f t="shared" si="20"/>
        <v>549864.77504</v>
      </c>
      <c r="M119" s="1">
        <f t="shared" si="26"/>
        <v>0</v>
      </c>
      <c r="N119" s="1">
        <v>281693020</v>
      </c>
      <c r="O119" s="3">
        <v>1.952</v>
      </c>
      <c r="P119" s="5">
        <f t="shared" si="27"/>
        <v>0.01796431610032494</v>
      </c>
    </row>
    <row r="120" spans="1:16" ht="12.75">
      <c r="A120" t="s">
        <v>140</v>
      </c>
      <c r="B120" t="s">
        <v>35</v>
      </c>
      <c r="C120" t="s">
        <v>382</v>
      </c>
      <c r="D120" s="1">
        <v>3014821.41</v>
      </c>
      <c r="E120" s="1">
        <f>IF((D120*0.3)&lt;200000,200000,(D120*0.3))</f>
        <v>904446.4230000001</v>
      </c>
      <c r="F120" s="1">
        <v>1230.7399999999907</v>
      </c>
      <c r="G120" s="1">
        <f t="shared" si="19"/>
        <v>905677.1630000001</v>
      </c>
      <c r="H120" s="1">
        <v>9611.67852</v>
      </c>
      <c r="I120" s="6">
        <f t="shared" si="23"/>
        <v>0.3004082298194904</v>
      </c>
      <c r="J120" s="8">
        <f t="shared" si="24"/>
        <v>0.0031881419204860956</v>
      </c>
      <c r="K120" s="2">
        <f t="shared" si="25"/>
        <v>-896065.4844800001</v>
      </c>
      <c r="L120" s="1">
        <f t="shared" si="20"/>
        <v>9611.67852</v>
      </c>
      <c r="M120" s="1">
        <f t="shared" si="26"/>
        <v>0</v>
      </c>
      <c r="N120" s="1">
        <v>19575720</v>
      </c>
      <c r="O120" s="3">
        <v>0.491</v>
      </c>
      <c r="P120" s="5">
        <f t="shared" si="27"/>
        <v>0.0031881419204860956</v>
      </c>
    </row>
    <row r="121" spans="1:16" ht="12.75">
      <c r="A121" t="s">
        <v>239</v>
      </c>
      <c r="B121" t="s">
        <v>35</v>
      </c>
      <c r="C121" t="s">
        <v>383</v>
      </c>
      <c r="D121" s="1">
        <v>6713842.07</v>
      </c>
      <c r="E121" s="1">
        <f>IF((D121*0.3)&lt;200000,200000,(D121*0.3))</f>
        <v>2014152.621</v>
      </c>
      <c r="F121" s="1">
        <v>0</v>
      </c>
      <c r="G121" s="1">
        <f t="shared" si="19"/>
        <v>2014152.621</v>
      </c>
      <c r="H121" s="1">
        <v>0</v>
      </c>
      <c r="I121" s="6">
        <f t="shared" si="23"/>
        <v>0.3</v>
      </c>
      <c r="J121" s="8">
        <f t="shared" si="24"/>
        <v>0</v>
      </c>
      <c r="K121" s="2">
        <f t="shared" si="25"/>
        <v>-2014152.621</v>
      </c>
      <c r="L121" s="1">
        <f t="shared" si="20"/>
        <v>0</v>
      </c>
      <c r="M121" s="1">
        <f t="shared" si="26"/>
        <v>0</v>
      </c>
      <c r="N121" s="1">
        <v>235854590</v>
      </c>
      <c r="O121" s="3">
        <v>0</v>
      </c>
      <c r="P121" s="5">
        <f t="shared" si="27"/>
        <v>0</v>
      </c>
    </row>
    <row r="122" spans="1:16" ht="12.75">
      <c r="A122" t="s">
        <v>240</v>
      </c>
      <c r="B122" t="s">
        <v>36</v>
      </c>
      <c r="C122" t="s">
        <v>384</v>
      </c>
      <c r="D122" s="1">
        <v>14262701.43</v>
      </c>
      <c r="E122" s="1">
        <f>IF((D122*0.25)&lt;200000,200000,(D122*0.25))</f>
        <v>3565675.3575</v>
      </c>
      <c r="F122" s="1">
        <v>0</v>
      </c>
      <c r="G122" s="1">
        <f t="shared" si="19"/>
        <v>3565675.3575</v>
      </c>
      <c r="H122" s="1">
        <v>0</v>
      </c>
      <c r="I122" s="6">
        <f t="shared" si="23"/>
        <v>0.25</v>
      </c>
      <c r="J122" s="8">
        <f t="shared" si="24"/>
        <v>0</v>
      </c>
      <c r="K122" s="2">
        <f t="shared" si="25"/>
        <v>-3565675.3575</v>
      </c>
      <c r="L122" s="1">
        <f t="shared" si="20"/>
        <v>0</v>
      </c>
      <c r="M122" s="1">
        <f t="shared" si="26"/>
        <v>0</v>
      </c>
      <c r="N122" s="1">
        <v>72859761</v>
      </c>
      <c r="O122" s="3">
        <v>0</v>
      </c>
      <c r="P122" s="5">
        <f t="shared" si="27"/>
        <v>0</v>
      </c>
    </row>
    <row r="123" spans="1:16" ht="12.75">
      <c r="A123" t="s">
        <v>241</v>
      </c>
      <c r="B123" t="s">
        <v>36</v>
      </c>
      <c r="C123" t="s">
        <v>385</v>
      </c>
      <c r="D123" s="1">
        <v>8080316.74</v>
      </c>
      <c r="E123" s="1">
        <f aca="true" t="shared" si="28" ref="E123:E133">IF((D123*0.3)&lt;200000,200000,(D123*0.3))</f>
        <v>2424095.022</v>
      </c>
      <c r="F123" s="1">
        <v>0</v>
      </c>
      <c r="G123" s="1">
        <f t="shared" si="19"/>
        <v>2424095.022</v>
      </c>
      <c r="H123" s="1">
        <v>0</v>
      </c>
      <c r="I123" s="6">
        <f t="shared" si="23"/>
        <v>0.3</v>
      </c>
      <c r="J123" s="8">
        <f t="shared" si="24"/>
        <v>0</v>
      </c>
      <c r="K123" s="2">
        <f t="shared" si="25"/>
        <v>-2424095.022</v>
      </c>
      <c r="L123" s="1">
        <f t="shared" si="20"/>
        <v>0</v>
      </c>
      <c r="M123" s="1">
        <f t="shared" si="26"/>
        <v>0</v>
      </c>
      <c r="N123" s="1">
        <v>37455511</v>
      </c>
      <c r="O123" s="3">
        <v>0</v>
      </c>
      <c r="P123" s="5">
        <f t="shared" si="27"/>
        <v>0</v>
      </c>
    </row>
    <row r="124" spans="1:16" ht="12.75">
      <c r="A124" t="s">
        <v>242</v>
      </c>
      <c r="B124" t="s">
        <v>36</v>
      </c>
      <c r="C124" t="s">
        <v>386</v>
      </c>
      <c r="D124" s="1">
        <v>2696104.88</v>
      </c>
      <c r="E124" s="1">
        <f t="shared" si="28"/>
        <v>808831.4639999999</v>
      </c>
      <c r="F124" s="1">
        <v>0</v>
      </c>
      <c r="G124" s="1">
        <f t="shared" si="19"/>
        <v>808831.4639999999</v>
      </c>
      <c r="H124" s="1">
        <v>0</v>
      </c>
      <c r="I124" s="6">
        <f t="shared" si="23"/>
        <v>0.3</v>
      </c>
      <c r="J124" s="8">
        <f t="shared" si="24"/>
        <v>0</v>
      </c>
      <c r="K124" s="2">
        <f t="shared" si="25"/>
        <v>-808831.4639999999</v>
      </c>
      <c r="L124" s="1">
        <f t="shared" si="20"/>
        <v>0</v>
      </c>
      <c r="M124" s="1">
        <f t="shared" si="26"/>
        <v>0</v>
      </c>
      <c r="N124" s="1">
        <v>10479618</v>
      </c>
      <c r="O124" s="3">
        <v>0</v>
      </c>
      <c r="P124" s="5">
        <f t="shared" si="27"/>
        <v>0</v>
      </c>
    </row>
    <row r="125" spans="1:16" ht="12.75">
      <c r="A125" t="s">
        <v>243</v>
      </c>
      <c r="B125" t="s">
        <v>36</v>
      </c>
      <c r="C125" t="s">
        <v>387</v>
      </c>
      <c r="D125" s="1">
        <v>4239676.24</v>
      </c>
      <c r="E125" s="1">
        <f t="shared" si="28"/>
        <v>1271902.872</v>
      </c>
      <c r="F125" s="1">
        <v>0</v>
      </c>
      <c r="G125" s="1">
        <f t="shared" si="19"/>
        <v>1271902.872</v>
      </c>
      <c r="H125" s="1">
        <v>0</v>
      </c>
      <c r="I125" s="6">
        <f t="shared" si="23"/>
        <v>0.3</v>
      </c>
      <c r="J125" s="8">
        <f t="shared" si="24"/>
        <v>0</v>
      </c>
      <c r="K125" s="2">
        <f t="shared" si="25"/>
        <v>-1271902.872</v>
      </c>
      <c r="L125" s="1">
        <f t="shared" si="20"/>
        <v>0</v>
      </c>
      <c r="M125" s="1">
        <f t="shared" si="26"/>
        <v>0</v>
      </c>
      <c r="N125" s="1">
        <v>25462819</v>
      </c>
      <c r="O125" s="3">
        <v>0</v>
      </c>
      <c r="P125" s="5">
        <f t="shared" si="27"/>
        <v>0</v>
      </c>
    </row>
    <row r="126" spans="1:16" ht="12.75">
      <c r="A126" t="s">
        <v>244</v>
      </c>
      <c r="B126" t="s">
        <v>36</v>
      </c>
      <c r="C126" t="s">
        <v>388</v>
      </c>
      <c r="D126" s="1">
        <v>3062047</v>
      </c>
      <c r="E126" s="1">
        <f t="shared" si="28"/>
        <v>918614.1</v>
      </c>
      <c r="F126" s="1">
        <v>0</v>
      </c>
      <c r="G126" s="1">
        <f t="shared" si="19"/>
        <v>918614.1</v>
      </c>
      <c r="H126" s="1">
        <v>0</v>
      </c>
      <c r="I126" s="6">
        <f t="shared" si="23"/>
        <v>0.3</v>
      </c>
      <c r="J126" s="8">
        <f t="shared" si="24"/>
        <v>0</v>
      </c>
      <c r="K126" s="2">
        <f t="shared" si="25"/>
        <v>-918614.1</v>
      </c>
      <c r="L126" s="1">
        <f t="shared" si="20"/>
        <v>0</v>
      </c>
      <c r="M126" s="1">
        <f t="shared" si="26"/>
        <v>0</v>
      </c>
      <c r="N126" s="1">
        <v>7477475</v>
      </c>
      <c r="O126" s="3">
        <v>0</v>
      </c>
      <c r="P126" s="5">
        <f t="shared" si="27"/>
        <v>0</v>
      </c>
    </row>
    <row r="127" spans="1:16" ht="12.75">
      <c r="A127" t="s">
        <v>141</v>
      </c>
      <c r="B127" t="s">
        <v>36</v>
      </c>
      <c r="C127" t="s">
        <v>389</v>
      </c>
      <c r="D127" s="1">
        <v>4020945.33</v>
      </c>
      <c r="E127" s="1">
        <f t="shared" si="28"/>
        <v>1206283.599</v>
      </c>
      <c r="F127" s="1">
        <v>0</v>
      </c>
      <c r="G127" s="1">
        <f t="shared" si="19"/>
        <v>1206283.599</v>
      </c>
      <c r="H127" s="1">
        <v>15859.913396</v>
      </c>
      <c r="I127" s="6">
        <f t="shared" si="23"/>
        <v>0.3</v>
      </c>
      <c r="J127" s="8">
        <f t="shared" si="24"/>
        <v>0.003944324554146574</v>
      </c>
      <c r="K127" s="2">
        <f t="shared" si="25"/>
        <v>-1190423.685604</v>
      </c>
      <c r="L127" s="1">
        <f t="shared" si="20"/>
        <v>15859.913396</v>
      </c>
      <c r="M127" s="1">
        <f t="shared" si="26"/>
        <v>0</v>
      </c>
      <c r="N127" s="1">
        <v>18636796</v>
      </c>
      <c r="O127" s="3">
        <v>0.851</v>
      </c>
      <c r="P127" s="5">
        <f t="shared" si="27"/>
        <v>0.003944324554146574</v>
      </c>
    </row>
    <row r="128" spans="1:16" ht="12.75">
      <c r="A128" t="s">
        <v>142</v>
      </c>
      <c r="B128" t="s">
        <v>50</v>
      </c>
      <c r="C128" t="s">
        <v>390</v>
      </c>
      <c r="D128" s="1">
        <v>2940488.98</v>
      </c>
      <c r="E128" s="1">
        <f t="shared" si="28"/>
        <v>882146.694</v>
      </c>
      <c r="F128" s="1">
        <v>27492.279999999795</v>
      </c>
      <c r="G128" s="1">
        <f t="shared" si="19"/>
        <v>909638.9739999998</v>
      </c>
      <c r="H128" s="1">
        <v>489527.33256</v>
      </c>
      <c r="I128" s="6">
        <f t="shared" si="23"/>
        <v>0.30934956062987856</v>
      </c>
      <c r="J128" s="8">
        <f t="shared" si="24"/>
        <v>0.16647820681851358</v>
      </c>
      <c r="K128" s="2">
        <f t="shared" si="25"/>
        <v>-420111.6414399998</v>
      </c>
      <c r="L128" s="1">
        <f t="shared" si="20"/>
        <v>489527.33256</v>
      </c>
      <c r="M128" s="1">
        <f t="shared" si="26"/>
        <v>0</v>
      </c>
      <c r="N128" s="1">
        <v>62905080</v>
      </c>
      <c r="O128" s="3">
        <v>7.782</v>
      </c>
      <c r="P128" s="5">
        <f t="shared" si="27"/>
        <v>0.16647820681851358</v>
      </c>
    </row>
    <row r="129" spans="1:16" ht="12.75">
      <c r="A129" t="s">
        <v>143</v>
      </c>
      <c r="B129" t="s">
        <v>50</v>
      </c>
      <c r="C129" t="s">
        <v>391</v>
      </c>
      <c r="D129" s="1">
        <v>4236390.77</v>
      </c>
      <c r="E129" s="1">
        <f t="shared" si="28"/>
        <v>1270917.231</v>
      </c>
      <c r="F129" s="1">
        <v>0</v>
      </c>
      <c r="G129" s="1">
        <f t="shared" si="19"/>
        <v>1270917.231</v>
      </c>
      <c r="H129" s="1">
        <v>676275.3134</v>
      </c>
      <c r="I129" s="6">
        <f t="shared" si="23"/>
        <v>0.3</v>
      </c>
      <c r="J129" s="8">
        <f t="shared" si="24"/>
        <v>0.1596347811417784</v>
      </c>
      <c r="K129" s="2">
        <f t="shared" si="25"/>
        <v>-594641.9175999999</v>
      </c>
      <c r="L129" s="1">
        <f t="shared" si="20"/>
        <v>676275.3134</v>
      </c>
      <c r="M129" s="1">
        <f t="shared" si="26"/>
        <v>0</v>
      </c>
      <c r="N129" s="1">
        <v>109607020</v>
      </c>
      <c r="O129" s="3">
        <v>6.17</v>
      </c>
      <c r="P129" s="5">
        <f t="shared" si="27"/>
        <v>0.1596347811417784</v>
      </c>
    </row>
    <row r="130" spans="1:16" ht="12.75">
      <c r="A130" t="s">
        <v>144</v>
      </c>
      <c r="B130" t="s">
        <v>37</v>
      </c>
      <c r="C130" t="s">
        <v>392</v>
      </c>
      <c r="D130" s="1">
        <v>8743578.75</v>
      </c>
      <c r="E130" s="1">
        <f t="shared" si="28"/>
        <v>2623073.625</v>
      </c>
      <c r="F130" s="1">
        <v>739613.1499999994</v>
      </c>
      <c r="G130" s="1">
        <f t="shared" si="19"/>
        <v>3362686.7749999994</v>
      </c>
      <c r="H130" s="1">
        <v>601009.7630830001</v>
      </c>
      <c r="I130" s="6">
        <f t="shared" si="23"/>
        <v>0.3845892936001748</v>
      </c>
      <c r="J130" s="8">
        <f t="shared" si="24"/>
        <v>0.06873727340569788</v>
      </c>
      <c r="K130" s="2">
        <f t="shared" si="25"/>
        <v>-2761677.0119169992</v>
      </c>
      <c r="L130" s="1">
        <f t="shared" si="20"/>
        <v>601009.7630830001</v>
      </c>
      <c r="M130" s="1">
        <f t="shared" si="26"/>
        <v>0</v>
      </c>
      <c r="N130" s="1">
        <v>157291223</v>
      </c>
      <c r="O130" s="3">
        <v>3.821</v>
      </c>
      <c r="P130" s="5">
        <f t="shared" si="27"/>
        <v>0.06873727340569788</v>
      </c>
    </row>
    <row r="131" spans="1:16" ht="12.75">
      <c r="A131" t="s">
        <v>145</v>
      </c>
      <c r="B131" t="s">
        <v>37</v>
      </c>
      <c r="C131" t="s">
        <v>393</v>
      </c>
      <c r="D131" s="1">
        <v>6628629.27</v>
      </c>
      <c r="E131" s="1">
        <f t="shared" si="28"/>
        <v>1988588.7809999997</v>
      </c>
      <c r="F131" s="1">
        <v>139332.39</v>
      </c>
      <c r="G131" s="1">
        <f t="shared" si="19"/>
        <v>2127921.1709999996</v>
      </c>
      <c r="H131" s="1">
        <v>757919.9764849999</v>
      </c>
      <c r="I131" s="6">
        <f aca="true" t="shared" si="29" ref="I131:I162">(E131+F131)/D131</f>
        <v>0.3210197892089988</v>
      </c>
      <c r="J131" s="8">
        <f aca="true" t="shared" si="30" ref="J131:J162">H131/D131</f>
        <v>0.11434037801981342</v>
      </c>
      <c r="K131" s="2">
        <f aca="true" t="shared" si="31" ref="K131:K162">H131-G131</f>
        <v>-1370001.1945149996</v>
      </c>
      <c r="L131" s="1">
        <f t="shared" si="20"/>
        <v>757919.9764849999</v>
      </c>
      <c r="M131" s="1">
        <f aca="true" t="shared" si="32" ref="M131:M162">L131-H131</f>
        <v>0</v>
      </c>
      <c r="N131" s="1">
        <v>323206813</v>
      </c>
      <c r="O131" s="3">
        <v>2.3449999999999998</v>
      </c>
      <c r="P131" s="5">
        <f aca="true" t="shared" si="33" ref="P131:P162">L131/D131</f>
        <v>0.11434037801981342</v>
      </c>
    </row>
    <row r="132" spans="1:16" ht="12.75">
      <c r="A132" t="s">
        <v>146</v>
      </c>
      <c r="B132" t="s">
        <v>61</v>
      </c>
      <c r="C132" t="s">
        <v>394</v>
      </c>
      <c r="D132" s="1">
        <v>5967801.26</v>
      </c>
      <c r="E132" s="1">
        <f t="shared" si="28"/>
        <v>1790340.3779999998</v>
      </c>
      <c r="F132" s="1">
        <v>81512.76000000024</v>
      </c>
      <c r="G132" s="1">
        <f aca="true" t="shared" si="34" ref="G132:G180">E132+F132</f>
        <v>1871853.138</v>
      </c>
      <c r="H132" s="1">
        <v>555672.88</v>
      </c>
      <c r="I132" s="6">
        <f t="shared" si="29"/>
        <v>0.3136587591390401</v>
      </c>
      <c r="J132" s="8">
        <f t="shared" si="30"/>
        <v>0.09311182725277282</v>
      </c>
      <c r="K132" s="2">
        <f t="shared" si="31"/>
        <v>-1316180.258</v>
      </c>
      <c r="L132" s="1">
        <f aca="true" t="shared" si="35" ref="L132:L180">(N132*O132)/1000</f>
        <v>555672.88</v>
      </c>
      <c r="M132" s="1">
        <f t="shared" si="32"/>
        <v>0</v>
      </c>
      <c r="N132" s="1">
        <v>79381840</v>
      </c>
      <c r="O132" s="3">
        <v>7</v>
      </c>
      <c r="P132" s="5">
        <f t="shared" si="33"/>
        <v>0.09311182725277282</v>
      </c>
    </row>
    <row r="133" spans="1:16" ht="12.75">
      <c r="A133" t="s">
        <v>202</v>
      </c>
      <c r="B133" t="s">
        <v>61</v>
      </c>
      <c r="C133" t="s">
        <v>201</v>
      </c>
      <c r="D133" s="1">
        <v>3602647.34</v>
      </c>
      <c r="E133" s="1">
        <f t="shared" si="28"/>
        <v>1080794.2019999998</v>
      </c>
      <c r="F133" s="1">
        <v>108091.72</v>
      </c>
      <c r="G133" s="1">
        <f t="shared" si="34"/>
        <v>1188885.9219999998</v>
      </c>
      <c r="H133" s="1">
        <v>170573.35</v>
      </c>
      <c r="I133" s="6">
        <f t="shared" si="29"/>
        <v>0.3300034141004764</v>
      </c>
      <c r="J133" s="8">
        <f t="shared" si="30"/>
        <v>0.047346668686144566</v>
      </c>
      <c r="K133" s="2">
        <f t="shared" si="31"/>
        <v>-1018312.5719999998</v>
      </c>
      <c r="L133" s="1">
        <f t="shared" si="35"/>
        <v>170573.35</v>
      </c>
      <c r="M133" s="1">
        <f t="shared" si="32"/>
        <v>0</v>
      </c>
      <c r="N133" s="1">
        <v>34114670</v>
      </c>
      <c r="O133" s="3">
        <v>5</v>
      </c>
      <c r="P133" s="5">
        <f t="shared" si="33"/>
        <v>0.047346668686144566</v>
      </c>
    </row>
    <row r="134" spans="1:16" ht="12.75">
      <c r="A134" t="s">
        <v>147</v>
      </c>
      <c r="B134" t="s">
        <v>38</v>
      </c>
      <c r="C134" t="s">
        <v>395</v>
      </c>
      <c r="D134" s="1">
        <v>19876619.5</v>
      </c>
      <c r="E134" s="1">
        <f>IF((D134*0.25)&lt;200000,200000,(D134*0.25))</f>
        <v>4969154.875</v>
      </c>
      <c r="F134" s="1">
        <v>1114082.5</v>
      </c>
      <c r="G134" s="1">
        <f t="shared" si="34"/>
        <v>6083237.375</v>
      </c>
      <c r="H134" s="1">
        <v>6083237.375</v>
      </c>
      <c r="I134" s="6">
        <f t="shared" si="29"/>
        <v>0.3060498982233875</v>
      </c>
      <c r="J134" s="8">
        <f t="shared" si="30"/>
        <v>0.3060498982233875</v>
      </c>
      <c r="K134" s="2">
        <f t="shared" si="31"/>
        <v>0</v>
      </c>
      <c r="L134" s="1">
        <f t="shared" si="35"/>
        <v>6472155.40896</v>
      </c>
      <c r="M134" s="1">
        <f t="shared" si="32"/>
        <v>388918.0339599997</v>
      </c>
      <c r="N134" s="1">
        <v>3208802880</v>
      </c>
      <c r="O134" s="3">
        <v>2.017</v>
      </c>
      <c r="P134" s="5">
        <f t="shared" si="33"/>
        <v>0.3256165068189789</v>
      </c>
    </row>
    <row r="135" spans="1:16" ht="12.75">
      <c r="A135" t="s">
        <v>245</v>
      </c>
      <c r="B135" t="s">
        <v>396</v>
      </c>
      <c r="C135" t="s">
        <v>397</v>
      </c>
      <c r="D135" s="1">
        <v>2828689.88</v>
      </c>
      <c r="E135" s="1">
        <f>IF((D135*0.3)&lt;200000,200000,(D135*0.3))</f>
        <v>848606.9639999999</v>
      </c>
      <c r="F135" s="1">
        <v>0</v>
      </c>
      <c r="G135" s="1">
        <f t="shared" si="34"/>
        <v>848606.9639999999</v>
      </c>
      <c r="H135" s="1">
        <v>0</v>
      </c>
      <c r="I135" s="6">
        <f t="shared" si="29"/>
        <v>0.3</v>
      </c>
      <c r="J135" s="8">
        <f t="shared" si="30"/>
        <v>0</v>
      </c>
      <c r="K135" s="2">
        <f t="shared" si="31"/>
        <v>-848606.9639999999</v>
      </c>
      <c r="L135" s="1">
        <f t="shared" si="35"/>
        <v>0</v>
      </c>
      <c r="M135" s="1">
        <f t="shared" si="32"/>
        <v>0</v>
      </c>
      <c r="N135" s="1">
        <v>16232293</v>
      </c>
      <c r="O135" s="3">
        <v>0</v>
      </c>
      <c r="P135" s="5">
        <f t="shared" si="33"/>
        <v>0</v>
      </c>
    </row>
    <row r="136" spans="1:16" ht="12.75">
      <c r="A136" t="s">
        <v>246</v>
      </c>
      <c r="B136" t="s">
        <v>396</v>
      </c>
      <c r="C136" t="s">
        <v>398</v>
      </c>
      <c r="D136" s="1">
        <v>14219998.72</v>
      </c>
      <c r="E136" s="1">
        <f>IF((D136*0.25)&lt;200000,200000,(D136*0.25))</f>
        <v>3554999.68</v>
      </c>
      <c r="F136" s="1">
        <v>0</v>
      </c>
      <c r="G136" s="1">
        <f t="shared" si="34"/>
        <v>3554999.68</v>
      </c>
      <c r="H136" s="1">
        <v>0</v>
      </c>
      <c r="I136" s="6">
        <f t="shared" si="29"/>
        <v>0.25</v>
      </c>
      <c r="J136" s="8">
        <f t="shared" si="30"/>
        <v>0</v>
      </c>
      <c r="K136" s="2">
        <f t="shared" si="31"/>
        <v>-3554999.68</v>
      </c>
      <c r="L136" s="1">
        <f t="shared" si="35"/>
        <v>0</v>
      </c>
      <c r="M136" s="1">
        <f t="shared" si="32"/>
        <v>0</v>
      </c>
      <c r="N136" s="1">
        <v>87977592</v>
      </c>
      <c r="O136" s="3">
        <v>0</v>
      </c>
      <c r="P136" s="5">
        <f t="shared" si="33"/>
        <v>0</v>
      </c>
    </row>
    <row r="137" spans="1:16" ht="12.75">
      <c r="A137" t="s">
        <v>247</v>
      </c>
      <c r="B137" t="s">
        <v>396</v>
      </c>
      <c r="C137" t="s">
        <v>399</v>
      </c>
      <c r="D137" s="1">
        <v>3361763.96</v>
      </c>
      <c r="E137" s="1">
        <f>IF((D137*0.3)&lt;200000,200000,(D137*0.3))</f>
        <v>1008529.188</v>
      </c>
      <c r="F137" s="1">
        <v>8952.669999999925</v>
      </c>
      <c r="G137" s="1">
        <f t="shared" si="34"/>
        <v>1017481.8579999999</v>
      </c>
      <c r="H137" s="1">
        <v>0</v>
      </c>
      <c r="I137" s="6">
        <f t="shared" si="29"/>
        <v>0.30266308703006023</v>
      </c>
      <c r="J137" s="8">
        <f t="shared" si="30"/>
        <v>0</v>
      </c>
      <c r="K137" s="2">
        <f t="shared" si="31"/>
        <v>-1017481.8579999999</v>
      </c>
      <c r="L137" s="1">
        <f t="shared" si="35"/>
        <v>0</v>
      </c>
      <c r="M137" s="1">
        <f t="shared" si="32"/>
        <v>0</v>
      </c>
      <c r="N137" s="1">
        <v>24254372</v>
      </c>
      <c r="O137" s="3">
        <v>0</v>
      </c>
      <c r="P137" s="5">
        <f t="shared" si="33"/>
        <v>0</v>
      </c>
    </row>
    <row r="138" spans="1:16" ht="12.75">
      <c r="A138" t="s">
        <v>248</v>
      </c>
      <c r="B138" t="s">
        <v>396</v>
      </c>
      <c r="C138" t="s">
        <v>400</v>
      </c>
      <c r="D138" s="1">
        <v>3052041.89</v>
      </c>
      <c r="E138" s="1">
        <f>IF((D138*0.3)&lt;200000,200000,(D138*0.3))</f>
        <v>915612.567</v>
      </c>
      <c r="F138" s="1">
        <v>6739.790000000037</v>
      </c>
      <c r="G138" s="1">
        <f t="shared" si="34"/>
        <v>922352.3570000001</v>
      </c>
      <c r="H138" s="1">
        <v>0</v>
      </c>
      <c r="I138" s="6">
        <f t="shared" si="29"/>
        <v>0.3022082888252887</v>
      </c>
      <c r="J138" s="8">
        <f t="shared" si="30"/>
        <v>0</v>
      </c>
      <c r="K138" s="2">
        <f t="shared" si="31"/>
        <v>-922352.3570000001</v>
      </c>
      <c r="L138" s="1">
        <f t="shared" si="35"/>
        <v>0</v>
      </c>
      <c r="M138" s="1">
        <f t="shared" si="32"/>
        <v>0</v>
      </c>
      <c r="N138" s="1">
        <v>13297433</v>
      </c>
      <c r="O138" s="3">
        <v>0</v>
      </c>
      <c r="P138" s="5">
        <f t="shared" si="33"/>
        <v>0</v>
      </c>
    </row>
    <row r="139" spans="1:16" ht="12.75">
      <c r="A139" t="s">
        <v>249</v>
      </c>
      <c r="B139" t="s">
        <v>401</v>
      </c>
      <c r="C139" t="s">
        <v>402</v>
      </c>
      <c r="D139" s="1">
        <v>153732898.31</v>
      </c>
      <c r="E139" s="1">
        <f>IF((D139*0.25)&lt;200000,200000,(D139*0.25))</f>
        <v>38433224.5775</v>
      </c>
      <c r="F139" s="1">
        <v>984513.6700000018</v>
      </c>
      <c r="G139" s="1">
        <f t="shared" si="34"/>
        <v>39417738.2475</v>
      </c>
      <c r="H139" s="1">
        <v>0</v>
      </c>
      <c r="I139" s="6">
        <f t="shared" si="29"/>
        <v>0.25640405326916266</v>
      </c>
      <c r="J139" s="8">
        <f t="shared" si="30"/>
        <v>0</v>
      </c>
      <c r="K139" s="2">
        <f t="shared" si="31"/>
        <v>-39417738.2475</v>
      </c>
      <c r="L139" s="1">
        <f t="shared" si="35"/>
        <v>0</v>
      </c>
      <c r="M139" s="1">
        <f t="shared" si="32"/>
        <v>0</v>
      </c>
      <c r="N139" s="1">
        <v>1080394416</v>
      </c>
      <c r="O139" s="3">
        <v>0</v>
      </c>
      <c r="P139" s="5">
        <f t="shared" si="33"/>
        <v>0</v>
      </c>
    </row>
    <row r="140" spans="1:16" ht="12.75">
      <c r="A140" t="s">
        <v>250</v>
      </c>
      <c r="B140" t="s">
        <v>401</v>
      </c>
      <c r="C140" t="s">
        <v>403</v>
      </c>
      <c r="D140" s="1">
        <v>89088035.67</v>
      </c>
      <c r="E140" s="1">
        <f>IF((D140*0.25)&lt;200000,200000,(D140*0.25))</f>
        <v>22272008.9175</v>
      </c>
      <c r="F140" s="1">
        <v>556718.9400000051</v>
      </c>
      <c r="G140" s="1">
        <f t="shared" si="34"/>
        <v>22828727.857500006</v>
      </c>
      <c r="H140" s="1">
        <v>0</v>
      </c>
      <c r="I140" s="6">
        <f t="shared" si="29"/>
        <v>0.2562490876110705</v>
      </c>
      <c r="J140" s="8">
        <f t="shared" si="30"/>
        <v>0</v>
      </c>
      <c r="K140" s="2">
        <f t="shared" si="31"/>
        <v>-22828727.857500006</v>
      </c>
      <c r="L140" s="1">
        <f t="shared" si="35"/>
        <v>0</v>
      </c>
      <c r="M140" s="1">
        <f t="shared" si="32"/>
        <v>0</v>
      </c>
      <c r="N140" s="1">
        <v>761051705</v>
      </c>
      <c r="O140" s="3">
        <v>0</v>
      </c>
      <c r="P140" s="5">
        <f t="shared" si="33"/>
        <v>0</v>
      </c>
    </row>
    <row r="141" spans="1:16" ht="12.75">
      <c r="A141" t="s">
        <v>148</v>
      </c>
      <c r="B141" t="s">
        <v>39</v>
      </c>
      <c r="C141" t="s">
        <v>404</v>
      </c>
      <c r="D141" s="1">
        <v>6792610.63</v>
      </c>
      <c r="E141" s="1">
        <f>IF((D141*0.3)&lt;200000,200000,(D141*0.3))</f>
        <v>2037783.1889999998</v>
      </c>
      <c r="F141" s="1">
        <v>0</v>
      </c>
      <c r="G141" s="1">
        <f t="shared" si="34"/>
        <v>2037783.1889999998</v>
      </c>
      <c r="H141" s="1">
        <v>404252.48388</v>
      </c>
      <c r="I141" s="6">
        <f t="shared" si="29"/>
        <v>0.3</v>
      </c>
      <c r="J141" s="8">
        <f t="shared" si="30"/>
        <v>0.05951356641798266</v>
      </c>
      <c r="K141" s="2">
        <f t="shared" si="31"/>
        <v>-1633530.7051199998</v>
      </c>
      <c r="L141" s="1">
        <f t="shared" si="35"/>
        <v>404252.48388</v>
      </c>
      <c r="M141" s="1">
        <f t="shared" si="32"/>
        <v>0</v>
      </c>
      <c r="N141" s="1">
        <v>584179890</v>
      </c>
      <c r="O141" s="3">
        <v>0.692</v>
      </c>
      <c r="P141" s="5">
        <f t="shared" si="33"/>
        <v>0.05951356641798266</v>
      </c>
    </row>
    <row r="142" spans="1:16" ht="12.75">
      <c r="A142" t="s">
        <v>149</v>
      </c>
      <c r="B142" t="s">
        <v>39</v>
      </c>
      <c r="C142" t="s">
        <v>405</v>
      </c>
      <c r="D142" s="1">
        <v>4717164.14</v>
      </c>
      <c r="E142" s="1">
        <f>IF((D142*0.3)&lt;200000,200000,(D142*0.3))</f>
        <v>1415149.2419999999</v>
      </c>
      <c r="F142" s="1">
        <v>19606.4</v>
      </c>
      <c r="G142" s="1">
        <f t="shared" si="34"/>
        <v>1434755.6419999998</v>
      </c>
      <c r="H142" s="1">
        <v>1434755.6419999998</v>
      </c>
      <c r="I142" s="6">
        <f t="shared" si="29"/>
        <v>0.3041563955414958</v>
      </c>
      <c r="J142" s="8">
        <f t="shared" si="30"/>
        <v>0.3041563955414958</v>
      </c>
      <c r="K142" s="2">
        <f t="shared" si="31"/>
        <v>0</v>
      </c>
      <c r="L142" s="1">
        <f t="shared" si="35"/>
        <v>1435552.0749</v>
      </c>
      <c r="M142" s="1">
        <f t="shared" si="32"/>
        <v>796.4329000001308</v>
      </c>
      <c r="N142" s="1">
        <v>286251660</v>
      </c>
      <c r="O142" s="3">
        <v>5.015</v>
      </c>
      <c r="P142" s="5">
        <f t="shared" si="33"/>
        <v>0.3043252327658032</v>
      </c>
    </row>
    <row r="143" spans="1:16" ht="12.75">
      <c r="A143" t="s">
        <v>181</v>
      </c>
      <c r="B143" t="s">
        <v>46</v>
      </c>
      <c r="C143" t="s">
        <v>406</v>
      </c>
      <c r="D143" s="1">
        <v>4590756.55</v>
      </c>
      <c r="E143" s="1">
        <f>IF((D143*0.3)&lt;200000,200000,(D143*0.3))</f>
        <v>1377226.9649999999</v>
      </c>
      <c r="F143" s="1">
        <v>0</v>
      </c>
      <c r="G143" s="1">
        <f t="shared" si="34"/>
        <v>1377226.9649999999</v>
      </c>
      <c r="H143" s="1">
        <v>828731.07</v>
      </c>
      <c r="I143" s="6">
        <f t="shared" si="29"/>
        <v>0.3</v>
      </c>
      <c r="J143" s="8">
        <f t="shared" si="30"/>
        <v>0.1805216767593568</v>
      </c>
      <c r="K143" s="2">
        <f t="shared" si="31"/>
        <v>-548495.8949999999</v>
      </c>
      <c r="L143" s="1">
        <f t="shared" si="35"/>
        <v>828731.07</v>
      </c>
      <c r="M143" s="1">
        <f t="shared" si="32"/>
        <v>0</v>
      </c>
      <c r="N143" s="1">
        <v>92081230</v>
      </c>
      <c r="O143" s="3">
        <v>9</v>
      </c>
      <c r="P143" s="5">
        <f t="shared" si="33"/>
        <v>0.1805216767593568</v>
      </c>
    </row>
    <row r="144" spans="1:16" ht="12.75">
      <c r="A144" t="s">
        <v>150</v>
      </c>
      <c r="B144" t="s">
        <v>46</v>
      </c>
      <c r="C144" t="s">
        <v>407</v>
      </c>
      <c r="D144" s="1">
        <v>10557035.98</v>
      </c>
      <c r="E144" s="1">
        <f>IF((D144*0.25)&lt;200000,200000,(D144*0.25))</f>
        <v>2639258.995</v>
      </c>
      <c r="F144" s="1">
        <v>0</v>
      </c>
      <c r="G144" s="1">
        <f t="shared" si="34"/>
        <v>2639258.995</v>
      </c>
      <c r="H144" s="1">
        <v>194987.22519</v>
      </c>
      <c r="I144" s="6">
        <f t="shared" si="29"/>
        <v>0.25</v>
      </c>
      <c r="J144" s="8">
        <f t="shared" si="30"/>
        <v>0.018469883550591062</v>
      </c>
      <c r="K144" s="2">
        <f t="shared" si="31"/>
        <v>-2444271.76981</v>
      </c>
      <c r="L144" s="1">
        <f t="shared" si="35"/>
        <v>194987.22519</v>
      </c>
      <c r="M144" s="1">
        <f t="shared" si="32"/>
        <v>0</v>
      </c>
      <c r="N144" s="1">
        <v>60668085</v>
      </c>
      <c r="O144" s="3">
        <v>3.214</v>
      </c>
      <c r="P144" s="5">
        <f t="shared" si="33"/>
        <v>0.018469883550591062</v>
      </c>
    </row>
    <row r="145" spans="1:16" ht="12.75">
      <c r="A145" t="s">
        <v>151</v>
      </c>
      <c r="B145" t="s">
        <v>46</v>
      </c>
      <c r="C145" t="s">
        <v>408</v>
      </c>
      <c r="D145" s="1">
        <v>4138800.53</v>
      </c>
      <c r="E145" s="1">
        <f>IF((D145*0.3)&lt;200000,200000,(D145*0.3))</f>
        <v>1241640.159</v>
      </c>
      <c r="F145" s="1">
        <v>0</v>
      </c>
      <c r="G145" s="1">
        <f t="shared" si="34"/>
        <v>1241640.159</v>
      </c>
      <c r="H145" s="1">
        <v>74985.96909999999</v>
      </c>
      <c r="I145" s="6">
        <f t="shared" si="29"/>
        <v>0.3</v>
      </c>
      <c r="J145" s="8">
        <f t="shared" si="30"/>
        <v>0.018117802140128748</v>
      </c>
      <c r="K145" s="2">
        <f t="shared" si="31"/>
        <v>-1166654.1899</v>
      </c>
      <c r="L145" s="1">
        <f t="shared" si="35"/>
        <v>74985.96909999999</v>
      </c>
      <c r="M145" s="1">
        <f t="shared" si="32"/>
        <v>0</v>
      </c>
      <c r="N145" s="1">
        <v>44449300</v>
      </c>
      <c r="O145" s="3">
        <v>1.6869999999999998</v>
      </c>
      <c r="P145" s="5">
        <f t="shared" si="33"/>
        <v>0.018117802140128748</v>
      </c>
    </row>
    <row r="146" spans="1:16" ht="12.75">
      <c r="A146" t="s">
        <v>152</v>
      </c>
      <c r="B146" t="s">
        <v>40</v>
      </c>
      <c r="C146" t="s">
        <v>409</v>
      </c>
      <c r="D146" s="1">
        <v>4607779.38</v>
      </c>
      <c r="E146" s="1">
        <f>IF((D146*0.3)&lt;200000,200000,(D146*0.3))</f>
        <v>1382333.814</v>
      </c>
      <c r="F146" s="1">
        <v>0</v>
      </c>
      <c r="G146" s="1">
        <f t="shared" si="34"/>
        <v>1382333.814</v>
      </c>
      <c r="H146" s="1">
        <v>905642.8785</v>
      </c>
      <c r="I146" s="6">
        <f t="shared" si="29"/>
        <v>0.3</v>
      </c>
      <c r="J146" s="8">
        <f t="shared" si="30"/>
        <v>0.19654649318301345</v>
      </c>
      <c r="K146" s="2">
        <f t="shared" si="31"/>
        <v>-476690.9355</v>
      </c>
      <c r="L146" s="1">
        <f t="shared" si="35"/>
        <v>905642.8785</v>
      </c>
      <c r="M146" s="1">
        <f t="shared" si="32"/>
        <v>0</v>
      </c>
      <c r="N146" s="1">
        <v>125054250</v>
      </c>
      <c r="O146" s="3">
        <v>7.242</v>
      </c>
      <c r="P146" s="5">
        <f t="shared" si="33"/>
        <v>0.19654649318301345</v>
      </c>
    </row>
    <row r="147" spans="1:16" ht="12.75">
      <c r="A147" t="s">
        <v>153</v>
      </c>
      <c r="B147" t="s">
        <v>40</v>
      </c>
      <c r="C147" t="s">
        <v>410</v>
      </c>
      <c r="D147" s="1">
        <v>25434227.83</v>
      </c>
      <c r="E147" s="1">
        <f>IF((D147*0.25)&lt;200000,200000,(D147*0.25))</f>
        <v>6358556.9575</v>
      </c>
      <c r="F147" s="1">
        <v>773723.74</v>
      </c>
      <c r="G147" s="1">
        <f t="shared" si="34"/>
        <v>7132280.6975</v>
      </c>
      <c r="H147" s="1">
        <v>3836761.590697</v>
      </c>
      <c r="I147" s="6">
        <f t="shared" si="29"/>
        <v>0.28042057125427583</v>
      </c>
      <c r="J147" s="8">
        <f t="shared" si="30"/>
        <v>0.15085032721817057</v>
      </c>
      <c r="K147" s="2">
        <f t="shared" si="31"/>
        <v>-3295519.106803</v>
      </c>
      <c r="L147" s="1">
        <f t="shared" si="35"/>
        <v>3836761.590697</v>
      </c>
      <c r="M147" s="1">
        <f t="shared" si="32"/>
        <v>0</v>
      </c>
      <c r="N147" s="1">
        <v>979515341</v>
      </c>
      <c r="O147" s="3">
        <v>3.917</v>
      </c>
      <c r="P147" s="5">
        <f t="shared" si="33"/>
        <v>0.15085032721817057</v>
      </c>
    </row>
    <row r="148" spans="1:16" ht="12.75">
      <c r="A148" t="s">
        <v>154</v>
      </c>
      <c r="B148" t="s">
        <v>40</v>
      </c>
      <c r="C148" t="s">
        <v>411</v>
      </c>
      <c r="D148" s="1">
        <v>4100729.46</v>
      </c>
      <c r="E148" s="1">
        <f aca="true" t="shared" si="36" ref="E148:E156">IF((D148*0.3)&lt;200000,200000,(D148*0.3))</f>
        <v>1230218.838</v>
      </c>
      <c r="F148" s="1">
        <v>13739.379999999888</v>
      </c>
      <c r="G148" s="1">
        <f t="shared" si="34"/>
        <v>1243958.2179999999</v>
      </c>
      <c r="H148" s="1">
        <v>1163508.5844</v>
      </c>
      <c r="I148" s="6">
        <f t="shared" si="29"/>
        <v>0.30335047218647776</v>
      </c>
      <c r="J148" s="8">
        <f t="shared" si="30"/>
        <v>0.28373210077604094</v>
      </c>
      <c r="K148" s="2">
        <f t="shared" si="31"/>
        <v>-80449.63359999983</v>
      </c>
      <c r="L148" s="1">
        <f t="shared" si="35"/>
        <v>1163508.5844</v>
      </c>
      <c r="M148" s="1">
        <f t="shared" si="32"/>
        <v>0</v>
      </c>
      <c r="N148" s="1">
        <v>89569560</v>
      </c>
      <c r="O148" s="3">
        <v>12.99</v>
      </c>
      <c r="P148" s="5">
        <f t="shared" si="33"/>
        <v>0.28373210077604094</v>
      </c>
    </row>
    <row r="149" spans="1:16" ht="12.75">
      <c r="A149" t="s">
        <v>251</v>
      </c>
      <c r="B149" t="s">
        <v>51</v>
      </c>
      <c r="C149" t="s">
        <v>412</v>
      </c>
      <c r="D149" s="1">
        <v>2458173</v>
      </c>
      <c r="E149" s="1">
        <f t="shared" si="36"/>
        <v>737451.9</v>
      </c>
      <c r="F149" s="1">
        <v>0</v>
      </c>
      <c r="G149" s="1">
        <f t="shared" si="34"/>
        <v>737451.9</v>
      </c>
      <c r="H149" s="1">
        <v>0</v>
      </c>
      <c r="I149" s="6">
        <f t="shared" si="29"/>
        <v>0.3</v>
      </c>
      <c r="J149" s="8">
        <f t="shared" si="30"/>
        <v>0</v>
      </c>
      <c r="K149" s="2">
        <f t="shared" si="31"/>
        <v>-737451.9</v>
      </c>
      <c r="L149" s="1">
        <f t="shared" si="35"/>
        <v>0</v>
      </c>
      <c r="M149" s="1">
        <f t="shared" si="32"/>
        <v>0</v>
      </c>
      <c r="N149" s="1">
        <v>22609318</v>
      </c>
      <c r="O149" s="3">
        <v>0</v>
      </c>
      <c r="P149" s="5">
        <f t="shared" si="33"/>
        <v>0</v>
      </c>
    </row>
    <row r="150" spans="1:16" ht="12.75">
      <c r="A150" t="s">
        <v>155</v>
      </c>
      <c r="B150" t="s">
        <v>51</v>
      </c>
      <c r="C150" t="s">
        <v>62</v>
      </c>
      <c r="D150" s="1">
        <v>3616227.08</v>
      </c>
      <c r="E150" s="1">
        <f t="shared" si="36"/>
        <v>1084868.124</v>
      </c>
      <c r="F150" s="1">
        <v>0</v>
      </c>
      <c r="G150" s="1">
        <f t="shared" si="34"/>
        <v>1084868.124</v>
      </c>
      <c r="H150" s="1">
        <v>125236.90452</v>
      </c>
      <c r="I150" s="6">
        <f t="shared" si="29"/>
        <v>0.3</v>
      </c>
      <c r="J150" s="8">
        <f t="shared" si="30"/>
        <v>0.03463192486241765</v>
      </c>
      <c r="K150" s="2">
        <f t="shared" si="31"/>
        <v>-959631.2194800001</v>
      </c>
      <c r="L150" s="1">
        <f t="shared" si="35"/>
        <v>125236.90452</v>
      </c>
      <c r="M150" s="1">
        <f t="shared" si="32"/>
        <v>0</v>
      </c>
      <c r="N150" s="1">
        <v>22937162</v>
      </c>
      <c r="O150" s="3">
        <v>5.46</v>
      </c>
      <c r="P150" s="5">
        <f t="shared" si="33"/>
        <v>0.03463192486241765</v>
      </c>
    </row>
    <row r="151" spans="1:16" ht="12.75">
      <c r="A151" t="s">
        <v>252</v>
      </c>
      <c r="B151" t="s">
        <v>51</v>
      </c>
      <c r="C151" t="s">
        <v>413</v>
      </c>
      <c r="D151" s="1">
        <v>6648814.5</v>
      </c>
      <c r="E151" s="1">
        <f t="shared" si="36"/>
        <v>1994644.3499999999</v>
      </c>
      <c r="F151" s="1">
        <v>0</v>
      </c>
      <c r="G151" s="1">
        <f t="shared" si="34"/>
        <v>1994644.3499999999</v>
      </c>
      <c r="H151" s="1">
        <v>0</v>
      </c>
      <c r="I151" s="6">
        <f t="shared" si="29"/>
        <v>0.3</v>
      </c>
      <c r="J151" s="8">
        <f t="shared" si="30"/>
        <v>0</v>
      </c>
      <c r="K151" s="2">
        <f t="shared" si="31"/>
        <v>-1994644.3499999999</v>
      </c>
      <c r="L151" s="1">
        <f t="shared" si="35"/>
        <v>0</v>
      </c>
      <c r="M151" s="1">
        <f t="shared" si="32"/>
        <v>0</v>
      </c>
      <c r="N151" s="1">
        <v>35368733</v>
      </c>
      <c r="O151" s="3">
        <v>0</v>
      </c>
      <c r="P151" s="5">
        <f t="shared" si="33"/>
        <v>0</v>
      </c>
    </row>
    <row r="152" spans="1:16" ht="12.75">
      <c r="A152" t="s">
        <v>190</v>
      </c>
      <c r="B152" t="s">
        <v>191</v>
      </c>
      <c r="C152" t="s">
        <v>414</v>
      </c>
      <c r="D152" s="1">
        <v>1549585.65</v>
      </c>
      <c r="E152" s="1">
        <f t="shared" si="36"/>
        <v>464875.69499999995</v>
      </c>
      <c r="F152" s="1">
        <v>25108.4</v>
      </c>
      <c r="G152" s="1">
        <f t="shared" si="34"/>
        <v>489984.095</v>
      </c>
      <c r="H152" s="1">
        <v>21511.750296</v>
      </c>
      <c r="I152" s="6">
        <f t="shared" si="29"/>
        <v>0.31620329924970586</v>
      </c>
      <c r="J152" s="8">
        <f t="shared" si="30"/>
        <v>0.013882259619531195</v>
      </c>
      <c r="K152" s="2">
        <f t="shared" si="31"/>
        <v>-468472.344704</v>
      </c>
      <c r="L152" s="1">
        <f t="shared" si="35"/>
        <v>19809.6888</v>
      </c>
      <c r="M152" s="1">
        <f t="shared" si="32"/>
        <v>-1702.0614959999984</v>
      </c>
      <c r="N152" s="1">
        <v>43442300</v>
      </c>
      <c r="O152" s="3">
        <v>0.456</v>
      </c>
      <c r="P152" s="5">
        <f t="shared" si="33"/>
        <v>0.012783861802024303</v>
      </c>
    </row>
    <row r="153" spans="1:16" ht="12.75">
      <c r="A153" t="s">
        <v>156</v>
      </c>
      <c r="B153" t="s">
        <v>41</v>
      </c>
      <c r="C153" t="s">
        <v>415</v>
      </c>
      <c r="D153" s="1">
        <v>11179131.12</v>
      </c>
      <c r="E153" s="1">
        <f t="shared" si="36"/>
        <v>3353739.3359999997</v>
      </c>
      <c r="F153" s="1">
        <v>2296.630000000354</v>
      </c>
      <c r="G153" s="1">
        <f t="shared" si="34"/>
        <v>3356035.966</v>
      </c>
      <c r="H153" s="1">
        <v>3232171.95912</v>
      </c>
      <c r="I153" s="6">
        <f t="shared" si="29"/>
        <v>0.3002054390431016</v>
      </c>
      <c r="J153" s="8">
        <f t="shared" si="30"/>
        <v>0.2891255075573351</v>
      </c>
      <c r="K153" s="2">
        <f t="shared" si="31"/>
        <v>-123864.00688000023</v>
      </c>
      <c r="L153" s="1">
        <f t="shared" si="35"/>
        <v>3232171.95912</v>
      </c>
      <c r="M153" s="1">
        <f t="shared" si="32"/>
        <v>0</v>
      </c>
      <c r="N153" s="1">
        <v>843028680</v>
      </c>
      <c r="O153" s="3">
        <v>3.834</v>
      </c>
      <c r="P153" s="5">
        <f t="shared" si="33"/>
        <v>0.2891255075573351</v>
      </c>
    </row>
    <row r="154" spans="1:16" ht="12.75">
      <c r="A154" t="s">
        <v>157</v>
      </c>
      <c r="B154" t="s">
        <v>41</v>
      </c>
      <c r="C154" t="s">
        <v>416</v>
      </c>
      <c r="D154" s="1">
        <v>3258522.56</v>
      </c>
      <c r="E154" s="1">
        <f t="shared" si="36"/>
        <v>977556.7679999999</v>
      </c>
      <c r="F154" s="1">
        <v>6362.14000000013</v>
      </c>
      <c r="G154" s="1">
        <f t="shared" si="34"/>
        <v>983918.908</v>
      </c>
      <c r="H154" s="1">
        <v>397797.022007</v>
      </c>
      <c r="I154" s="6">
        <f t="shared" si="29"/>
        <v>0.30195246154748123</v>
      </c>
      <c r="J154" s="8">
        <f t="shared" si="30"/>
        <v>0.12207895286353333</v>
      </c>
      <c r="K154" s="2">
        <f t="shared" si="31"/>
        <v>-586121.8859930001</v>
      </c>
      <c r="L154" s="1">
        <f t="shared" si="35"/>
        <v>397797.022007</v>
      </c>
      <c r="M154" s="1">
        <f t="shared" si="32"/>
        <v>0</v>
      </c>
      <c r="N154" s="1">
        <v>44531179</v>
      </c>
      <c r="O154" s="3">
        <v>8.933</v>
      </c>
      <c r="P154" s="5">
        <f t="shared" si="33"/>
        <v>0.12207895286353333</v>
      </c>
    </row>
    <row r="155" spans="1:16" ht="12.75">
      <c r="A155" t="s">
        <v>253</v>
      </c>
      <c r="B155" t="s">
        <v>42</v>
      </c>
      <c r="C155" t="s">
        <v>417</v>
      </c>
      <c r="D155" s="1">
        <v>7347939.59</v>
      </c>
      <c r="E155" s="1">
        <f t="shared" si="36"/>
        <v>2204381.877</v>
      </c>
      <c r="F155" s="1">
        <v>0</v>
      </c>
      <c r="G155" s="1">
        <f t="shared" si="34"/>
        <v>2204381.877</v>
      </c>
      <c r="H155" s="1">
        <v>0</v>
      </c>
      <c r="I155" s="6">
        <f t="shared" si="29"/>
        <v>0.3</v>
      </c>
      <c r="J155" s="8">
        <f t="shared" si="30"/>
        <v>0</v>
      </c>
      <c r="K155" s="2">
        <f t="shared" si="31"/>
        <v>-2204381.877</v>
      </c>
      <c r="L155" s="1">
        <f t="shared" si="35"/>
        <v>0</v>
      </c>
      <c r="M155" s="1">
        <f t="shared" si="32"/>
        <v>0</v>
      </c>
      <c r="N155" s="1">
        <v>33607350</v>
      </c>
      <c r="O155" s="3">
        <v>0</v>
      </c>
      <c r="P155" s="5">
        <f t="shared" si="33"/>
        <v>0</v>
      </c>
    </row>
    <row r="156" spans="1:16" ht="12.75">
      <c r="A156" t="s">
        <v>158</v>
      </c>
      <c r="B156" t="s">
        <v>42</v>
      </c>
      <c r="C156" t="s">
        <v>418</v>
      </c>
      <c r="D156" s="1">
        <v>2367007.37</v>
      </c>
      <c r="E156" s="1">
        <f t="shared" si="36"/>
        <v>710102.211</v>
      </c>
      <c r="F156" s="1">
        <v>3088.3899999998976</v>
      </c>
      <c r="G156" s="1">
        <f t="shared" si="34"/>
        <v>713190.6009999999</v>
      </c>
      <c r="H156" s="1">
        <v>74231.23415999999</v>
      </c>
      <c r="I156" s="6">
        <f t="shared" si="29"/>
        <v>0.30130476568816084</v>
      </c>
      <c r="J156" s="8">
        <f t="shared" si="30"/>
        <v>0.03136079553482759</v>
      </c>
      <c r="K156" s="2">
        <f t="shared" si="31"/>
        <v>-638959.3668399999</v>
      </c>
      <c r="L156" s="1">
        <f t="shared" si="35"/>
        <v>74231.23415999999</v>
      </c>
      <c r="M156" s="1">
        <f t="shared" si="32"/>
        <v>0</v>
      </c>
      <c r="N156" s="1">
        <v>25846530</v>
      </c>
      <c r="O156" s="3">
        <v>2.872</v>
      </c>
      <c r="P156" s="5">
        <f t="shared" si="33"/>
        <v>0.03136079553482759</v>
      </c>
    </row>
    <row r="157" spans="1:16" ht="12.75">
      <c r="A157" t="s">
        <v>159</v>
      </c>
      <c r="B157" t="s">
        <v>43</v>
      </c>
      <c r="C157" t="s">
        <v>419</v>
      </c>
      <c r="D157" s="1">
        <v>33263288.08</v>
      </c>
      <c r="E157" s="1">
        <f>IF((D157*0.25)&lt;200000,200000,(D157*0.25))</f>
        <v>8315822.02</v>
      </c>
      <c r="F157" s="1">
        <v>650000</v>
      </c>
      <c r="G157" s="1">
        <f t="shared" si="34"/>
        <v>8965822.02</v>
      </c>
      <c r="H157" s="1">
        <v>7117958.415239999</v>
      </c>
      <c r="I157" s="6">
        <f t="shared" si="29"/>
        <v>0.26954106276074435</v>
      </c>
      <c r="J157" s="8">
        <f t="shared" si="30"/>
        <v>0.2139884186470359</v>
      </c>
      <c r="K157" s="2">
        <f t="shared" si="31"/>
        <v>-1847863.6047600005</v>
      </c>
      <c r="L157" s="1">
        <f t="shared" si="35"/>
        <v>7117958.415239999</v>
      </c>
      <c r="M157" s="1">
        <f t="shared" si="32"/>
        <v>0</v>
      </c>
      <c r="N157" s="1">
        <v>2237648040</v>
      </c>
      <c r="O157" s="3">
        <v>3.1809999999999996</v>
      </c>
      <c r="P157" s="5">
        <f t="shared" si="33"/>
        <v>0.2139884186470359</v>
      </c>
    </row>
    <row r="158" spans="1:16" ht="12.75">
      <c r="A158" t="s">
        <v>160</v>
      </c>
      <c r="B158" t="s">
        <v>52</v>
      </c>
      <c r="C158" t="s">
        <v>420</v>
      </c>
      <c r="D158" s="1">
        <v>4183427.61</v>
      </c>
      <c r="E158" s="1">
        <f>IF((D158*0.3)&lt;200000,200000,(D158*0.3))</f>
        <v>1255028.2829999998</v>
      </c>
      <c r="F158" s="1">
        <v>235967.64</v>
      </c>
      <c r="G158" s="1">
        <f t="shared" si="34"/>
        <v>1490995.923</v>
      </c>
      <c r="H158" s="1">
        <v>584237.46153</v>
      </c>
      <c r="I158" s="6">
        <f t="shared" si="29"/>
        <v>0.35640533600628027</v>
      </c>
      <c r="J158" s="8">
        <f t="shared" si="30"/>
        <v>0.139655210032426</v>
      </c>
      <c r="K158" s="2">
        <f t="shared" si="31"/>
        <v>-906758.46147</v>
      </c>
      <c r="L158" s="1">
        <f t="shared" si="35"/>
        <v>584237.46153</v>
      </c>
      <c r="M158" s="1">
        <f t="shared" si="32"/>
        <v>0</v>
      </c>
      <c r="N158" s="1">
        <v>408843570</v>
      </c>
      <c r="O158" s="3">
        <v>1.429</v>
      </c>
      <c r="P158" s="5">
        <f t="shared" si="33"/>
        <v>0.139655210032426</v>
      </c>
    </row>
    <row r="159" spans="1:16" ht="12.75">
      <c r="A159" t="s">
        <v>161</v>
      </c>
      <c r="B159" t="s">
        <v>52</v>
      </c>
      <c r="C159" t="s">
        <v>421</v>
      </c>
      <c r="D159" s="1">
        <v>20362896.92</v>
      </c>
      <c r="E159" s="1">
        <f>IF((D159*0.25)&lt;200000,200000,(D159*0.25))</f>
        <v>5090724.23</v>
      </c>
      <c r="F159" s="1">
        <v>1157745.67</v>
      </c>
      <c r="G159" s="1">
        <f t="shared" si="34"/>
        <v>6248469.9</v>
      </c>
      <c r="H159" s="1">
        <v>1099959.3450600002</v>
      </c>
      <c r="I159" s="6">
        <f t="shared" si="29"/>
        <v>0.3068556465491355</v>
      </c>
      <c r="J159" s="8">
        <f t="shared" si="30"/>
        <v>0.05401782218814081</v>
      </c>
      <c r="K159" s="2">
        <f t="shared" si="31"/>
        <v>-5148510.55494</v>
      </c>
      <c r="L159" s="1">
        <f t="shared" si="35"/>
        <v>1099959.3450600002</v>
      </c>
      <c r="M159" s="1">
        <f t="shared" si="32"/>
        <v>0</v>
      </c>
      <c r="N159" s="1">
        <v>304276444</v>
      </c>
      <c r="O159" s="3">
        <v>3.615</v>
      </c>
      <c r="P159" s="5">
        <f t="shared" si="33"/>
        <v>0.05401782218814081</v>
      </c>
    </row>
    <row r="160" spans="1:16" ht="12.75">
      <c r="A160" t="s">
        <v>254</v>
      </c>
      <c r="B160" t="s">
        <v>44</v>
      </c>
      <c r="C160" t="s">
        <v>422</v>
      </c>
      <c r="D160" s="1">
        <v>4271105.35</v>
      </c>
      <c r="E160" s="1">
        <f>IF((D160*0.3)&lt;200000,200000,(D160*0.3))</f>
        <v>1281331.6049999997</v>
      </c>
      <c r="F160" s="1">
        <v>0</v>
      </c>
      <c r="G160" s="1">
        <f t="shared" si="34"/>
        <v>1281331.6049999997</v>
      </c>
      <c r="H160" s="1">
        <v>0</v>
      </c>
      <c r="I160" s="6">
        <f t="shared" si="29"/>
        <v>0.3</v>
      </c>
      <c r="J160" s="8">
        <f t="shared" si="30"/>
        <v>0</v>
      </c>
      <c r="K160" s="2">
        <f t="shared" si="31"/>
        <v>-1281331.6049999997</v>
      </c>
      <c r="L160" s="1">
        <f t="shared" si="35"/>
        <v>0</v>
      </c>
      <c r="M160" s="1">
        <f t="shared" si="32"/>
        <v>0</v>
      </c>
      <c r="N160" s="1">
        <v>42157652</v>
      </c>
      <c r="O160" s="3">
        <v>0</v>
      </c>
      <c r="P160" s="5">
        <f t="shared" si="33"/>
        <v>0</v>
      </c>
    </row>
    <row r="161" spans="1:16" ht="12.75">
      <c r="A161" t="s">
        <v>162</v>
      </c>
      <c r="B161" t="s">
        <v>44</v>
      </c>
      <c r="C161" t="s">
        <v>423</v>
      </c>
      <c r="D161" s="1">
        <v>1872750.6</v>
      </c>
      <c r="E161" s="1">
        <f>IF((D161*0.3)&lt;200000,200000,(D161*0.3))</f>
        <v>561825.18</v>
      </c>
      <c r="F161" s="1">
        <v>0</v>
      </c>
      <c r="G161" s="1">
        <f t="shared" si="34"/>
        <v>561825.18</v>
      </c>
      <c r="H161" s="1">
        <v>257836.22876000003</v>
      </c>
      <c r="I161" s="6">
        <f t="shared" si="29"/>
        <v>0.3</v>
      </c>
      <c r="J161" s="8">
        <f t="shared" si="30"/>
        <v>0.1376778246713684</v>
      </c>
      <c r="K161" s="2">
        <f t="shared" si="31"/>
        <v>-303988.95124</v>
      </c>
      <c r="L161" s="1">
        <f t="shared" si="35"/>
        <v>257836.22876000003</v>
      </c>
      <c r="M161" s="1">
        <f t="shared" si="32"/>
        <v>0</v>
      </c>
      <c r="N161" s="1">
        <v>34060268</v>
      </c>
      <c r="O161" s="3">
        <v>7.57</v>
      </c>
      <c r="P161" s="5">
        <f t="shared" si="33"/>
        <v>0.1376778246713684</v>
      </c>
    </row>
    <row r="162" spans="1:16" ht="12.75">
      <c r="A162" t="s">
        <v>255</v>
      </c>
      <c r="B162" t="s">
        <v>44</v>
      </c>
      <c r="C162" t="s">
        <v>424</v>
      </c>
      <c r="D162" s="1">
        <v>3162262.36</v>
      </c>
      <c r="E162" s="1">
        <f>IF((D162*0.3)&lt;200000,200000,(D162*0.3))</f>
        <v>948678.7079999999</v>
      </c>
      <c r="F162" s="1">
        <v>0</v>
      </c>
      <c r="G162" s="1">
        <f t="shared" si="34"/>
        <v>948678.7079999999</v>
      </c>
      <c r="H162" s="1">
        <v>0</v>
      </c>
      <c r="I162" s="6">
        <f t="shared" si="29"/>
        <v>0.3</v>
      </c>
      <c r="J162" s="8">
        <f t="shared" si="30"/>
        <v>0</v>
      </c>
      <c r="K162" s="2">
        <f t="shared" si="31"/>
        <v>-948678.7079999999</v>
      </c>
      <c r="L162" s="1">
        <f t="shared" si="35"/>
        <v>0</v>
      </c>
      <c r="M162" s="1">
        <f t="shared" si="32"/>
        <v>0</v>
      </c>
      <c r="N162" s="1">
        <v>19133124</v>
      </c>
      <c r="O162" s="3">
        <v>0</v>
      </c>
      <c r="P162" s="5">
        <f t="shared" si="33"/>
        <v>0</v>
      </c>
    </row>
    <row r="163" spans="1:16" ht="12.75">
      <c r="A163" t="s">
        <v>256</v>
      </c>
      <c r="B163" t="s">
        <v>44</v>
      </c>
      <c r="C163" t="s">
        <v>425</v>
      </c>
      <c r="D163" s="1">
        <v>2184786.18</v>
      </c>
      <c r="E163" s="1">
        <f>IF((D163*0.3)&lt;200000,200000,(D163*0.3))</f>
        <v>655435.854</v>
      </c>
      <c r="F163" s="1">
        <v>0</v>
      </c>
      <c r="G163" s="1">
        <f t="shared" si="34"/>
        <v>655435.854</v>
      </c>
      <c r="H163" s="1">
        <v>0</v>
      </c>
      <c r="I163" s="6">
        <f aca="true" t="shared" si="37" ref="I163:I180">(E163+F163)/D163</f>
        <v>0.3</v>
      </c>
      <c r="J163" s="8">
        <f aca="true" t="shared" si="38" ref="J163:J180">H163/D163</f>
        <v>0</v>
      </c>
      <c r="K163" s="2">
        <f aca="true" t="shared" si="39" ref="K163:K180">H163-G163</f>
        <v>-655435.854</v>
      </c>
      <c r="L163" s="1">
        <f t="shared" si="35"/>
        <v>0</v>
      </c>
      <c r="M163" s="1">
        <f aca="true" t="shared" si="40" ref="M163:M180">L163-H163</f>
        <v>0</v>
      </c>
      <c r="N163" s="1">
        <v>12694144</v>
      </c>
      <c r="O163" s="3">
        <v>0</v>
      </c>
      <c r="P163" s="5">
        <f aca="true" t="shared" si="41" ref="P163:P180">L163/D163</f>
        <v>0</v>
      </c>
    </row>
    <row r="164" spans="1:16" ht="12.75">
      <c r="A164" t="s">
        <v>163</v>
      </c>
      <c r="B164" t="s">
        <v>44</v>
      </c>
      <c r="C164" t="s">
        <v>426</v>
      </c>
      <c r="D164" s="1">
        <v>1699868.55</v>
      </c>
      <c r="E164" s="1">
        <f>IF((D164*0.3)&lt;200000,200000,(D164*0.3))</f>
        <v>509960.565</v>
      </c>
      <c r="F164" s="1">
        <v>0</v>
      </c>
      <c r="G164" s="1">
        <f t="shared" si="34"/>
        <v>509960.565</v>
      </c>
      <c r="H164" s="1">
        <v>231947.4752</v>
      </c>
      <c r="I164" s="6">
        <f t="shared" si="37"/>
        <v>0.3</v>
      </c>
      <c r="J164" s="8">
        <f t="shared" si="38"/>
        <v>0.13645024210842654</v>
      </c>
      <c r="K164" s="2">
        <f t="shared" si="39"/>
        <v>-278013.0898</v>
      </c>
      <c r="L164" s="1">
        <f t="shared" si="35"/>
        <v>231947.47520000002</v>
      </c>
      <c r="M164" s="1">
        <f t="shared" si="40"/>
        <v>0</v>
      </c>
      <c r="N164" s="1">
        <v>45703936</v>
      </c>
      <c r="O164" s="3">
        <v>5.075</v>
      </c>
      <c r="P164" s="5">
        <f t="shared" si="41"/>
        <v>0.13645024210842657</v>
      </c>
    </row>
    <row r="165" spans="1:16" ht="12.75">
      <c r="A165" t="s">
        <v>164</v>
      </c>
      <c r="B165" t="s">
        <v>45</v>
      </c>
      <c r="C165" t="s">
        <v>427</v>
      </c>
      <c r="D165" s="1">
        <v>17341900.24</v>
      </c>
      <c r="E165" s="1">
        <f aca="true" t="shared" si="42" ref="E165:E172">IF((D165*0.25)&lt;200000,200000,(D165*0.25))</f>
        <v>4335475.06</v>
      </c>
      <c r="F165" s="1">
        <v>464593.6400000006</v>
      </c>
      <c r="G165" s="1">
        <f t="shared" si="34"/>
        <v>4800068.7</v>
      </c>
      <c r="H165" s="1">
        <v>3904380.807392</v>
      </c>
      <c r="I165" s="6">
        <f t="shared" si="37"/>
        <v>0.27679023829974475</v>
      </c>
      <c r="J165" s="8">
        <f t="shared" si="38"/>
        <v>0.22514146393175197</v>
      </c>
      <c r="K165" s="2">
        <f t="shared" si="39"/>
        <v>-895687.892608</v>
      </c>
      <c r="L165" s="1">
        <f t="shared" si="35"/>
        <v>3904380.807392</v>
      </c>
      <c r="M165" s="1">
        <f t="shared" si="40"/>
        <v>0</v>
      </c>
      <c r="N165" s="1">
        <v>1403443856</v>
      </c>
      <c r="O165" s="3">
        <v>2.782</v>
      </c>
      <c r="P165" s="5">
        <f t="shared" si="41"/>
        <v>0.22514146393175197</v>
      </c>
    </row>
    <row r="166" spans="1:16" ht="12.75">
      <c r="A166" t="s">
        <v>165</v>
      </c>
      <c r="B166" t="s">
        <v>45</v>
      </c>
      <c r="C166" t="s">
        <v>428</v>
      </c>
      <c r="D166" s="1">
        <v>17679631.78</v>
      </c>
      <c r="E166" s="1">
        <f t="shared" si="42"/>
        <v>4419907.945</v>
      </c>
      <c r="F166" s="1">
        <v>402051.60000000056</v>
      </c>
      <c r="G166" s="1">
        <f t="shared" si="34"/>
        <v>4821959.545000001</v>
      </c>
      <c r="H166" s="1">
        <v>2699814.74482</v>
      </c>
      <c r="I166" s="6">
        <f t="shared" si="37"/>
        <v>0.27274094873711224</v>
      </c>
      <c r="J166" s="8">
        <f t="shared" si="38"/>
        <v>0.15270763432268722</v>
      </c>
      <c r="K166" s="2">
        <f t="shared" si="39"/>
        <v>-2122144.8001800007</v>
      </c>
      <c r="L166" s="1">
        <f t="shared" si="35"/>
        <v>2699814.74482</v>
      </c>
      <c r="M166" s="1">
        <f t="shared" si="40"/>
        <v>0</v>
      </c>
      <c r="N166" s="1">
        <v>649931330</v>
      </c>
      <c r="O166" s="3">
        <v>4.154</v>
      </c>
      <c r="P166" s="5">
        <f t="shared" si="41"/>
        <v>0.15270763432268722</v>
      </c>
    </row>
    <row r="167" spans="1:16" ht="12.75">
      <c r="A167" t="s">
        <v>166</v>
      </c>
      <c r="B167" t="s">
        <v>45</v>
      </c>
      <c r="C167" t="s">
        <v>429</v>
      </c>
      <c r="D167" s="1">
        <v>22533776.58</v>
      </c>
      <c r="E167" s="1">
        <f t="shared" si="42"/>
        <v>5633444.145</v>
      </c>
      <c r="F167" s="1">
        <v>263308.68</v>
      </c>
      <c r="G167" s="1">
        <f t="shared" si="34"/>
        <v>5896752.824999999</v>
      </c>
      <c r="H167" s="1">
        <v>4545455.688480001</v>
      </c>
      <c r="I167" s="6">
        <f t="shared" si="37"/>
        <v>0.2616850665961471</v>
      </c>
      <c r="J167" s="8">
        <f t="shared" si="38"/>
        <v>0.20171743836824715</v>
      </c>
      <c r="K167" s="2">
        <f t="shared" si="39"/>
        <v>-1351297.1365199983</v>
      </c>
      <c r="L167" s="1">
        <f t="shared" si="35"/>
        <v>4545455.688479999</v>
      </c>
      <c r="M167" s="1">
        <f t="shared" si="40"/>
        <v>0</v>
      </c>
      <c r="N167" s="1">
        <v>1424014940</v>
      </c>
      <c r="O167" s="3">
        <v>3.1919999999999997</v>
      </c>
      <c r="P167" s="5">
        <f t="shared" si="41"/>
        <v>0.20171743836824707</v>
      </c>
    </row>
    <row r="168" spans="1:16" ht="12.75">
      <c r="A168" t="s">
        <v>167</v>
      </c>
      <c r="B168" t="s">
        <v>45</v>
      </c>
      <c r="C168" t="s">
        <v>430</v>
      </c>
      <c r="D168" s="1">
        <v>61818101.33</v>
      </c>
      <c r="E168" s="1">
        <f t="shared" si="42"/>
        <v>15454525.3325</v>
      </c>
      <c r="F168" s="1">
        <v>679899.57</v>
      </c>
      <c r="G168" s="1">
        <f t="shared" si="34"/>
        <v>16134424.9025</v>
      </c>
      <c r="H168" s="1">
        <v>6194698.085507999</v>
      </c>
      <c r="I168" s="6">
        <f t="shared" si="37"/>
        <v>0.26099838971712397</v>
      </c>
      <c r="J168" s="8">
        <f t="shared" si="38"/>
        <v>0.10020848185613467</v>
      </c>
      <c r="K168" s="2">
        <f t="shared" si="39"/>
        <v>-9939726.816992</v>
      </c>
      <c r="L168" s="1">
        <f t="shared" si="35"/>
        <v>6194698.085507999</v>
      </c>
      <c r="M168" s="1">
        <f t="shared" si="40"/>
        <v>0</v>
      </c>
      <c r="N168" s="1">
        <v>1415284004</v>
      </c>
      <c r="O168" s="3">
        <v>4.377</v>
      </c>
      <c r="P168" s="5">
        <f t="shared" si="41"/>
        <v>0.10020848185613467</v>
      </c>
    </row>
    <row r="169" spans="1:16" ht="12.75">
      <c r="A169" t="s">
        <v>168</v>
      </c>
      <c r="B169" t="s">
        <v>45</v>
      </c>
      <c r="C169" t="s">
        <v>431</v>
      </c>
      <c r="D169" s="1">
        <v>33780075.16</v>
      </c>
      <c r="E169" s="1">
        <f t="shared" si="42"/>
        <v>8445018.79</v>
      </c>
      <c r="F169" s="1">
        <v>418806.2800000012</v>
      </c>
      <c r="G169" s="1">
        <f t="shared" si="34"/>
        <v>8863825.07</v>
      </c>
      <c r="H169" s="1">
        <v>499895.1687599999</v>
      </c>
      <c r="I169" s="6">
        <f t="shared" si="37"/>
        <v>0.2623980268846744</v>
      </c>
      <c r="J169" s="8">
        <f t="shared" si="38"/>
        <v>0.01479852150690123</v>
      </c>
      <c r="K169" s="2">
        <f t="shared" si="39"/>
        <v>-8363929.9012400005</v>
      </c>
      <c r="L169" s="1">
        <f t="shared" si="35"/>
        <v>499895.1687599999</v>
      </c>
      <c r="M169" s="1">
        <f t="shared" si="40"/>
        <v>0</v>
      </c>
      <c r="N169" s="1">
        <v>638435720</v>
      </c>
      <c r="O169" s="3">
        <v>0.7829999999999999</v>
      </c>
      <c r="P169" s="5">
        <f t="shared" si="41"/>
        <v>0.01479852150690123</v>
      </c>
    </row>
    <row r="170" spans="1:16" ht="12.75">
      <c r="A170" t="s">
        <v>257</v>
      </c>
      <c r="B170" t="s">
        <v>45</v>
      </c>
      <c r="C170" t="s">
        <v>432</v>
      </c>
      <c r="D170" s="1">
        <v>200182680.25</v>
      </c>
      <c r="E170" s="1">
        <f t="shared" si="42"/>
        <v>50045670.0625</v>
      </c>
      <c r="F170" s="1">
        <v>2545812.86</v>
      </c>
      <c r="G170" s="1">
        <f t="shared" si="34"/>
        <v>52591482.9225</v>
      </c>
      <c r="H170" s="1">
        <v>21349852.39</v>
      </c>
      <c r="I170" s="6">
        <f t="shared" si="37"/>
        <v>0.2627174481669475</v>
      </c>
      <c r="J170" s="8">
        <f t="shared" si="38"/>
        <v>0.10665184602053004</v>
      </c>
      <c r="K170" s="2">
        <f t="shared" si="39"/>
        <v>-31241630.5325</v>
      </c>
      <c r="L170" s="1">
        <f t="shared" si="35"/>
        <v>21349852.39</v>
      </c>
      <c r="M170" s="1">
        <f t="shared" si="40"/>
        <v>0</v>
      </c>
      <c r="N170" s="1">
        <v>2134985239</v>
      </c>
      <c r="O170" s="3">
        <v>10</v>
      </c>
      <c r="P170" s="5">
        <f t="shared" si="41"/>
        <v>0.10665184602053004</v>
      </c>
    </row>
    <row r="171" spans="1:16" ht="12.75">
      <c r="A171" t="s">
        <v>169</v>
      </c>
      <c r="B171" t="s">
        <v>45</v>
      </c>
      <c r="C171" t="s">
        <v>433</v>
      </c>
      <c r="D171" s="1">
        <v>10695856.15</v>
      </c>
      <c r="E171" s="1">
        <f t="shared" si="42"/>
        <v>2673964.0375</v>
      </c>
      <c r="F171" s="1">
        <v>243119.79</v>
      </c>
      <c r="G171" s="1">
        <f t="shared" si="34"/>
        <v>2917083.8275</v>
      </c>
      <c r="H171" s="1">
        <v>2492139.69848</v>
      </c>
      <c r="I171" s="6">
        <f t="shared" si="37"/>
        <v>0.27273027858550625</v>
      </c>
      <c r="J171" s="8">
        <f t="shared" si="38"/>
        <v>0.23300048762155423</v>
      </c>
      <c r="K171" s="2">
        <f t="shared" si="39"/>
        <v>-424944.12902000034</v>
      </c>
      <c r="L171" s="1">
        <f t="shared" si="35"/>
        <v>2492139.69848</v>
      </c>
      <c r="M171" s="1">
        <f t="shared" si="40"/>
        <v>0</v>
      </c>
      <c r="N171" s="1">
        <v>2448074360</v>
      </c>
      <c r="O171" s="3">
        <v>1.018</v>
      </c>
      <c r="P171" s="5">
        <f t="shared" si="41"/>
        <v>0.23300048762155423</v>
      </c>
    </row>
    <row r="172" spans="1:16" ht="12.75">
      <c r="A172" t="s">
        <v>170</v>
      </c>
      <c r="B172" t="s">
        <v>45</v>
      </c>
      <c r="C172" t="s">
        <v>434</v>
      </c>
      <c r="D172" s="1">
        <v>21491659.79</v>
      </c>
      <c r="E172" s="1">
        <f t="shared" si="42"/>
        <v>5372914.9475</v>
      </c>
      <c r="F172" s="1">
        <v>520740.6899999995</v>
      </c>
      <c r="G172" s="1">
        <f t="shared" si="34"/>
        <v>5893655.637499999</v>
      </c>
      <c r="H172" s="1">
        <v>2675673.325236</v>
      </c>
      <c r="I172" s="6">
        <f t="shared" si="37"/>
        <v>0.2742298963918226</v>
      </c>
      <c r="J172" s="8">
        <f t="shared" si="38"/>
        <v>0.12449821704701386</v>
      </c>
      <c r="K172" s="2">
        <f t="shared" si="39"/>
        <v>-3217982.312263999</v>
      </c>
      <c r="L172" s="1">
        <f t="shared" si="35"/>
        <v>2675673.325236</v>
      </c>
      <c r="M172" s="1">
        <f t="shared" si="40"/>
        <v>0</v>
      </c>
      <c r="N172" s="1">
        <v>1627538519</v>
      </c>
      <c r="O172" s="3">
        <v>1.6440000000000001</v>
      </c>
      <c r="P172" s="5">
        <f t="shared" si="41"/>
        <v>0.12449821704701386</v>
      </c>
    </row>
    <row r="173" spans="1:16" ht="12.75">
      <c r="A173" t="s">
        <v>171</v>
      </c>
      <c r="B173" t="s">
        <v>45</v>
      </c>
      <c r="C173" t="s">
        <v>435</v>
      </c>
      <c r="D173" s="1">
        <v>9036714.39</v>
      </c>
      <c r="E173" s="1">
        <f aca="true" t="shared" si="43" ref="E173:E180">IF((D173*0.3)&lt;200000,200000,(D173*0.3))</f>
        <v>2711014.3170000003</v>
      </c>
      <c r="F173" s="1">
        <v>223101.13</v>
      </c>
      <c r="G173" s="1">
        <f t="shared" si="34"/>
        <v>2934115.447</v>
      </c>
      <c r="H173" s="1">
        <v>900049.2055</v>
      </c>
      <c r="I173" s="6">
        <f t="shared" si="37"/>
        <v>0.32468830156310824</v>
      </c>
      <c r="J173" s="8">
        <f t="shared" si="38"/>
        <v>0.09959916476899963</v>
      </c>
      <c r="K173" s="2">
        <f t="shared" si="39"/>
        <v>-2034066.2415</v>
      </c>
      <c r="L173" s="1">
        <f t="shared" si="35"/>
        <v>900049.2055</v>
      </c>
      <c r="M173" s="1">
        <f t="shared" si="40"/>
        <v>0</v>
      </c>
      <c r="N173" s="1">
        <v>198467300</v>
      </c>
      <c r="O173" s="3">
        <v>4.535</v>
      </c>
      <c r="P173" s="5">
        <f t="shared" si="41"/>
        <v>0.09959916476899963</v>
      </c>
    </row>
    <row r="174" spans="1:16" ht="12.75">
      <c r="A174" t="s">
        <v>258</v>
      </c>
      <c r="B174" t="s">
        <v>45</v>
      </c>
      <c r="C174" t="s">
        <v>436</v>
      </c>
      <c r="D174" s="1">
        <v>2729145.28</v>
      </c>
      <c r="E174" s="1">
        <f t="shared" si="43"/>
        <v>818743.5839999999</v>
      </c>
      <c r="F174" s="1">
        <v>0</v>
      </c>
      <c r="G174" s="1">
        <f t="shared" si="34"/>
        <v>818743.5839999999</v>
      </c>
      <c r="H174" s="1">
        <v>550842.7</v>
      </c>
      <c r="I174" s="6">
        <f t="shared" si="37"/>
        <v>0.3</v>
      </c>
      <c r="J174" s="8">
        <f t="shared" si="38"/>
        <v>0.20183707479288168</v>
      </c>
      <c r="K174" s="2">
        <f t="shared" si="39"/>
        <v>-267900.88399999996</v>
      </c>
      <c r="L174" s="1">
        <f t="shared" si="35"/>
        <v>550842.7</v>
      </c>
      <c r="M174" s="1">
        <f t="shared" si="40"/>
        <v>0</v>
      </c>
      <c r="N174" s="1">
        <v>110168540</v>
      </c>
      <c r="O174" s="3">
        <v>5</v>
      </c>
      <c r="P174" s="5">
        <f t="shared" si="41"/>
        <v>0.20183707479288168</v>
      </c>
    </row>
    <row r="175" spans="1:16" ht="12.75">
      <c r="A175" t="s">
        <v>172</v>
      </c>
      <c r="B175" t="s">
        <v>45</v>
      </c>
      <c r="C175" t="s">
        <v>437</v>
      </c>
      <c r="D175" s="1">
        <v>3029374.36</v>
      </c>
      <c r="E175" s="1">
        <f t="shared" si="43"/>
        <v>908812.308</v>
      </c>
      <c r="F175" s="1">
        <v>0</v>
      </c>
      <c r="G175" s="1">
        <f t="shared" si="34"/>
        <v>908812.308</v>
      </c>
      <c r="H175" s="1">
        <v>74891.48979</v>
      </c>
      <c r="I175" s="6">
        <f t="shared" si="37"/>
        <v>0.3</v>
      </c>
      <c r="J175" s="8">
        <f t="shared" si="38"/>
        <v>0.024721767893354722</v>
      </c>
      <c r="K175" s="2">
        <f t="shared" si="39"/>
        <v>-833920.8182099999</v>
      </c>
      <c r="L175" s="1">
        <f t="shared" si="35"/>
        <v>74891.48979</v>
      </c>
      <c r="M175" s="1">
        <f t="shared" si="40"/>
        <v>0</v>
      </c>
      <c r="N175" s="1">
        <v>589696770</v>
      </c>
      <c r="O175" s="3">
        <v>0.127</v>
      </c>
      <c r="P175" s="5">
        <f t="shared" si="41"/>
        <v>0.024721767893354722</v>
      </c>
    </row>
    <row r="176" spans="1:16" ht="12.75">
      <c r="A176" t="s">
        <v>173</v>
      </c>
      <c r="B176" t="s">
        <v>45</v>
      </c>
      <c r="C176" t="s">
        <v>438</v>
      </c>
      <c r="D176" s="1">
        <v>1441530.55</v>
      </c>
      <c r="E176" s="1">
        <f t="shared" si="43"/>
        <v>432459.165</v>
      </c>
      <c r="F176" s="1">
        <v>0</v>
      </c>
      <c r="G176" s="1">
        <f t="shared" si="34"/>
        <v>432459.165</v>
      </c>
      <c r="H176" s="1">
        <v>404563.5648</v>
      </c>
      <c r="I176" s="6">
        <f t="shared" si="37"/>
        <v>0.3</v>
      </c>
      <c r="J176" s="8">
        <f t="shared" si="38"/>
        <v>0.28064862364519433</v>
      </c>
      <c r="K176" s="2">
        <f t="shared" si="39"/>
        <v>-27895.600199999986</v>
      </c>
      <c r="L176" s="1">
        <f t="shared" si="35"/>
        <v>404563.5648</v>
      </c>
      <c r="M176" s="1">
        <f t="shared" si="40"/>
        <v>0</v>
      </c>
      <c r="N176" s="1">
        <v>546707520</v>
      </c>
      <c r="O176" s="3">
        <v>0.74</v>
      </c>
      <c r="P176" s="5">
        <f t="shared" si="41"/>
        <v>0.28064862364519433</v>
      </c>
    </row>
    <row r="177" spans="1:16" ht="12.75">
      <c r="A177" t="s">
        <v>174</v>
      </c>
      <c r="B177" t="s">
        <v>63</v>
      </c>
      <c r="C177" t="s">
        <v>64</v>
      </c>
      <c r="D177" s="1">
        <v>8662097.94</v>
      </c>
      <c r="E177" s="1">
        <f t="shared" si="43"/>
        <v>2598629.3819999998</v>
      </c>
      <c r="F177" s="1">
        <v>0</v>
      </c>
      <c r="G177" s="1">
        <f t="shared" si="34"/>
        <v>2598629.3819999998</v>
      </c>
      <c r="H177" s="1">
        <v>972770.1693899999</v>
      </c>
      <c r="I177" s="6">
        <f t="shared" si="37"/>
        <v>0.3</v>
      </c>
      <c r="J177" s="8">
        <f t="shared" si="38"/>
        <v>0.11230191301554367</v>
      </c>
      <c r="K177" s="2">
        <f t="shared" si="39"/>
        <v>-1625859.2126099998</v>
      </c>
      <c r="L177" s="1">
        <f t="shared" si="35"/>
        <v>972770.1693899999</v>
      </c>
      <c r="M177" s="1">
        <f t="shared" si="40"/>
        <v>0</v>
      </c>
      <c r="N177" s="1">
        <v>111135630</v>
      </c>
      <c r="O177" s="3">
        <v>8.753</v>
      </c>
      <c r="P177" s="5">
        <f t="shared" si="41"/>
        <v>0.11230191301554367</v>
      </c>
    </row>
    <row r="178" spans="1:16" ht="12.75">
      <c r="A178" t="s">
        <v>175</v>
      </c>
      <c r="B178" t="s">
        <v>63</v>
      </c>
      <c r="C178" t="s">
        <v>65</v>
      </c>
      <c r="D178" s="1">
        <v>7070633.67</v>
      </c>
      <c r="E178" s="1">
        <f t="shared" si="43"/>
        <v>2121190.101</v>
      </c>
      <c r="F178" s="1">
        <v>0</v>
      </c>
      <c r="G178" s="1">
        <f t="shared" si="34"/>
        <v>2121190.101</v>
      </c>
      <c r="H178" s="1">
        <v>1314846.16736</v>
      </c>
      <c r="I178" s="6">
        <f t="shared" si="37"/>
        <v>0.3</v>
      </c>
      <c r="J178" s="8">
        <f t="shared" si="38"/>
        <v>0.18595874552782482</v>
      </c>
      <c r="K178" s="2">
        <f t="shared" si="39"/>
        <v>-806343.9336399997</v>
      </c>
      <c r="L178" s="1">
        <f t="shared" si="35"/>
        <v>1314846.16736</v>
      </c>
      <c r="M178" s="1">
        <f t="shared" si="40"/>
        <v>0</v>
      </c>
      <c r="N178" s="1">
        <v>100700480</v>
      </c>
      <c r="O178" s="3">
        <v>13.057</v>
      </c>
      <c r="P178" s="5">
        <f t="shared" si="41"/>
        <v>0.18595874552782482</v>
      </c>
    </row>
    <row r="179" spans="1:16" ht="12.75">
      <c r="A179" t="s">
        <v>259</v>
      </c>
      <c r="B179" t="s">
        <v>63</v>
      </c>
      <c r="C179" t="s">
        <v>439</v>
      </c>
      <c r="D179" s="1">
        <v>2959326.85</v>
      </c>
      <c r="E179" s="1">
        <f t="shared" si="43"/>
        <v>887798.055</v>
      </c>
      <c r="F179" s="1">
        <v>0</v>
      </c>
      <c r="G179" s="1">
        <f t="shared" si="34"/>
        <v>887798.055</v>
      </c>
      <c r="H179" s="1">
        <v>0</v>
      </c>
      <c r="I179" s="6">
        <f t="shared" si="37"/>
        <v>0.3</v>
      </c>
      <c r="J179" s="8">
        <f t="shared" si="38"/>
        <v>0</v>
      </c>
      <c r="K179" s="2">
        <f t="shared" si="39"/>
        <v>-887798.055</v>
      </c>
      <c r="L179" s="1">
        <f t="shared" si="35"/>
        <v>0</v>
      </c>
      <c r="M179" s="1">
        <f t="shared" si="40"/>
        <v>0</v>
      </c>
      <c r="N179" s="1">
        <v>18266387</v>
      </c>
      <c r="O179" s="3">
        <v>0</v>
      </c>
      <c r="P179" s="5">
        <f t="shared" si="41"/>
        <v>0</v>
      </c>
    </row>
    <row r="180" spans="1:16" ht="12.75">
      <c r="A180" t="s">
        <v>176</v>
      </c>
      <c r="B180" t="s">
        <v>63</v>
      </c>
      <c r="C180" t="s">
        <v>66</v>
      </c>
      <c r="D180" s="1">
        <v>1216684.94</v>
      </c>
      <c r="E180" s="1">
        <f t="shared" si="43"/>
        <v>365005.48199999996</v>
      </c>
      <c r="F180" s="1">
        <v>0</v>
      </c>
      <c r="G180" s="1">
        <f t="shared" si="34"/>
        <v>365005.48199999996</v>
      </c>
      <c r="H180" s="1">
        <v>0</v>
      </c>
      <c r="I180" s="6">
        <f t="shared" si="37"/>
        <v>0.3</v>
      </c>
      <c r="J180" s="8">
        <f t="shared" si="38"/>
        <v>0</v>
      </c>
      <c r="K180" s="2">
        <f t="shared" si="39"/>
        <v>-365005.48199999996</v>
      </c>
      <c r="L180" s="1">
        <f t="shared" si="35"/>
        <v>340994.015856</v>
      </c>
      <c r="M180" s="1">
        <f t="shared" si="40"/>
        <v>340994.015856</v>
      </c>
      <c r="N180" s="1">
        <v>17771212</v>
      </c>
      <c r="O180" s="3">
        <v>19.188</v>
      </c>
      <c r="P180" s="5">
        <f t="shared" si="41"/>
        <v>0.28026484478060526</v>
      </c>
    </row>
    <row r="182" spans="3:13" ht="12.75">
      <c r="C182" s="17" t="s">
        <v>8</v>
      </c>
      <c r="D182" s="1">
        <f>SUM(D3:D181)</f>
        <v>8178375721.830004</v>
      </c>
      <c r="E182" s="1">
        <f>SUM(E3:E181)</f>
        <v>2065746206.5875</v>
      </c>
      <c r="F182" s="1">
        <f>SUM(F3:F181)</f>
        <v>143317546.35999998</v>
      </c>
      <c r="G182" s="1">
        <f>SUM(G3:G181)</f>
        <v>2209063752.9474993</v>
      </c>
      <c r="H182" s="1">
        <f>SUM(H3:H181)</f>
        <v>1367253663.301701</v>
      </c>
      <c r="K182" s="1"/>
      <c r="L182" s="1">
        <f>SUM(L3:L181)</f>
        <v>1368417656.5108812</v>
      </c>
      <c r="M182" s="1"/>
    </row>
    <row r="186" ht="12.75">
      <c r="C186" s="4" t="s">
        <v>7</v>
      </c>
    </row>
    <row r="187" ht="12.75">
      <c r="C187" s="4" t="s">
        <v>182</v>
      </c>
    </row>
    <row r="188" ht="12.75">
      <c r="C188" s="4" t="s">
        <v>192</v>
      </c>
    </row>
    <row r="189" ht="12.75">
      <c r="C189" s="4" t="s">
        <v>54</v>
      </c>
    </row>
    <row r="190" ht="12.75">
      <c r="C190" s="4"/>
    </row>
    <row r="191" ht="12.75">
      <c r="C191" s="7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Tim Kahle</cp:lastModifiedBy>
  <cp:lastPrinted>2014-02-24T18:24:26Z</cp:lastPrinted>
  <dcterms:created xsi:type="dcterms:W3CDTF">1999-02-17T20:47:38Z</dcterms:created>
  <dcterms:modified xsi:type="dcterms:W3CDTF">2020-01-16T17:00:59Z</dcterms:modified>
  <cp:category/>
  <cp:version/>
  <cp:contentType/>
  <cp:contentStatus/>
</cp:coreProperties>
</file>