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decolorado-my.sharepoint.com/personal/kahle_t_cde_state_co_us/Documents/Desktop/"/>
    </mc:Choice>
  </mc:AlternateContent>
  <xr:revisionPtr revIDLastSave="19" documentId="8_{9463D94E-E108-44B3-84FD-2B33679D82ED}" xr6:coauthVersionLast="47" xr6:coauthVersionMax="47" xr10:uidLastSave="{0954B9B7-B6A7-41B3-99C0-47B0220BD599}"/>
  <bookViews>
    <workbookView xWindow="-120" yWindow="-120" windowWidth="20730" windowHeight="11160" xr2:uid="{00000000-000D-0000-FFFF-FFFF00000000}"/>
  </bookViews>
  <sheets>
    <sheet name="SB21-268 to JBC 2022 Jan Sup Re" sheetId="2" r:id="rId1"/>
  </sheets>
  <definedNames>
    <definedName name="_xlnm._FilterDatabase" localSheetId="0" hidden="1">'SB21-268 to JBC 2022 Jan Sup Re'!$A$2:$AC$183</definedName>
    <definedName name="_xlnm.Print_Area" localSheetId="0">'SB21-268 to JBC 2022 Jan Sup Re'!$A$1:$AC$188</definedName>
    <definedName name="_xlnm.Print_Titles" localSheetId="0">'SB21-268 to JBC 2022 Jan Sup Re'!$A:$B,'SB21-268 to JBC 2022 Jan Sup Re'!$1:$3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5" i="2" l="1"/>
  <c r="V5" i="2"/>
  <c r="W5" i="2"/>
  <c r="X5" i="2"/>
  <c r="Y5" i="2"/>
  <c r="Z5" i="2"/>
  <c r="AA5" i="2"/>
  <c r="AB5" i="2"/>
  <c r="AC5" i="2"/>
  <c r="U6" i="2"/>
  <c r="V6" i="2"/>
  <c r="W6" i="2"/>
  <c r="X6" i="2"/>
  <c r="Y6" i="2"/>
  <c r="Z6" i="2"/>
  <c r="AA6" i="2"/>
  <c r="AB6" i="2"/>
  <c r="AC6" i="2"/>
  <c r="U7" i="2"/>
  <c r="V7" i="2"/>
  <c r="W7" i="2"/>
  <c r="X7" i="2"/>
  <c r="Y7" i="2"/>
  <c r="Z7" i="2"/>
  <c r="AA7" i="2"/>
  <c r="AB7" i="2"/>
  <c r="AC7" i="2"/>
  <c r="U8" i="2"/>
  <c r="V8" i="2"/>
  <c r="W8" i="2"/>
  <c r="X8" i="2"/>
  <c r="Y8" i="2"/>
  <c r="Z8" i="2"/>
  <c r="AA8" i="2"/>
  <c r="AB8" i="2"/>
  <c r="AC8" i="2"/>
  <c r="U9" i="2"/>
  <c r="V9" i="2"/>
  <c r="W9" i="2"/>
  <c r="X9" i="2"/>
  <c r="Y9" i="2"/>
  <c r="Z9" i="2"/>
  <c r="AA9" i="2"/>
  <c r="AB9" i="2"/>
  <c r="AC9" i="2"/>
  <c r="U10" i="2"/>
  <c r="V10" i="2"/>
  <c r="W10" i="2"/>
  <c r="X10" i="2"/>
  <c r="Y10" i="2"/>
  <c r="Z10" i="2"/>
  <c r="AA10" i="2"/>
  <c r="AB10" i="2"/>
  <c r="AC10" i="2"/>
  <c r="U11" i="2"/>
  <c r="V11" i="2"/>
  <c r="W11" i="2"/>
  <c r="X11" i="2"/>
  <c r="Y11" i="2"/>
  <c r="Z11" i="2"/>
  <c r="AA11" i="2"/>
  <c r="AB11" i="2"/>
  <c r="AC11" i="2"/>
  <c r="U12" i="2"/>
  <c r="V12" i="2"/>
  <c r="W12" i="2"/>
  <c r="X12" i="2"/>
  <c r="Y12" i="2"/>
  <c r="Z12" i="2"/>
  <c r="AA12" i="2"/>
  <c r="AB12" i="2"/>
  <c r="AC12" i="2"/>
  <c r="U13" i="2"/>
  <c r="V13" i="2"/>
  <c r="W13" i="2"/>
  <c r="X13" i="2"/>
  <c r="Y13" i="2"/>
  <c r="Z13" i="2"/>
  <c r="AA13" i="2"/>
  <c r="AB13" i="2"/>
  <c r="AC13" i="2"/>
  <c r="U14" i="2"/>
  <c r="V14" i="2"/>
  <c r="W14" i="2"/>
  <c r="X14" i="2"/>
  <c r="Y14" i="2"/>
  <c r="Z14" i="2"/>
  <c r="AA14" i="2"/>
  <c r="AB14" i="2"/>
  <c r="AC14" i="2"/>
  <c r="U15" i="2"/>
  <c r="V15" i="2"/>
  <c r="W15" i="2"/>
  <c r="X15" i="2"/>
  <c r="Y15" i="2"/>
  <c r="Z15" i="2"/>
  <c r="AA15" i="2"/>
  <c r="AB15" i="2"/>
  <c r="AC15" i="2"/>
  <c r="U16" i="2"/>
  <c r="V16" i="2"/>
  <c r="W16" i="2"/>
  <c r="X16" i="2"/>
  <c r="Y16" i="2"/>
  <c r="Z16" i="2"/>
  <c r="AA16" i="2"/>
  <c r="AB16" i="2"/>
  <c r="AC16" i="2"/>
  <c r="U17" i="2"/>
  <c r="V17" i="2"/>
  <c r="W17" i="2"/>
  <c r="X17" i="2"/>
  <c r="Y17" i="2"/>
  <c r="Z17" i="2"/>
  <c r="AA17" i="2"/>
  <c r="AB17" i="2"/>
  <c r="AC17" i="2"/>
  <c r="U18" i="2"/>
  <c r="V18" i="2"/>
  <c r="W18" i="2"/>
  <c r="X18" i="2"/>
  <c r="Y18" i="2"/>
  <c r="Z18" i="2"/>
  <c r="AA18" i="2"/>
  <c r="AB18" i="2"/>
  <c r="AC18" i="2"/>
  <c r="U19" i="2"/>
  <c r="V19" i="2"/>
  <c r="W19" i="2"/>
  <c r="X19" i="2"/>
  <c r="Y19" i="2"/>
  <c r="Z19" i="2"/>
  <c r="AA19" i="2"/>
  <c r="AB19" i="2"/>
  <c r="AC19" i="2"/>
  <c r="U20" i="2"/>
  <c r="V20" i="2"/>
  <c r="W20" i="2"/>
  <c r="X20" i="2"/>
  <c r="Y20" i="2"/>
  <c r="Z20" i="2"/>
  <c r="AA20" i="2"/>
  <c r="AB20" i="2"/>
  <c r="AC20" i="2"/>
  <c r="U21" i="2"/>
  <c r="V21" i="2"/>
  <c r="W21" i="2"/>
  <c r="X21" i="2"/>
  <c r="Y21" i="2"/>
  <c r="Z21" i="2"/>
  <c r="AA21" i="2"/>
  <c r="AB21" i="2"/>
  <c r="AC21" i="2"/>
  <c r="U22" i="2"/>
  <c r="V22" i="2"/>
  <c r="W22" i="2"/>
  <c r="X22" i="2"/>
  <c r="Y22" i="2"/>
  <c r="Z22" i="2"/>
  <c r="AA22" i="2"/>
  <c r="AB22" i="2"/>
  <c r="AC22" i="2"/>
  <c r="U23" i="2"/>
  <c r="V23" i="2"/>
  <c r="W23" i="2"/>
  <c r="X23" i="2"/>
  <c r="Y23" i="2"/>
  <c r="Z23" i="2"/>
  <c r="AA23" i="2"/>
  <c r="AB23" i="2"/>
  <c r="AC23" i="2"/>
  <c r="U24" i="2"/>
  <c r="V24" i="2"/>
  <c r="W24" i="2"/>
  <c r="X24" i="2"/>
  <c r="Y24" i="2"/>
  <c r="Z24" i="2"/>
  <c r="AA24" i="2"/>
  <c r="AB24" i="2"/>
  <c r="AC24" i="2"/>
  <c r="U25" i="2"/>
  <c r="V25" i="2"/>
  <c r="W25" i="2"/>
  <c r="X25" i="2"/>
  <c r="Y25" i="2"/>
  <c r="Z25" i="2"/>
  <c r="AA25" i="2"/>
  <c r="AB25" i="2"/>
  <c r="AC25" i="2"/>
  <c r="U26" i="2"/>
  <c r="V26" i="2"/>
  <c r="W26" i="2"/>
  <c r="X26" i="2"/>
  <c r="Y26" i="2"/>
  <c r="Z26" i="2"/>
  <c r="AA26" i="2"/>
  <c r="AB26" i="2"/>
  <c r="AC26" i="2"/>
  <c r="U27" i="2"/>
  <c r="V27" i="2"/>
  <c r="W27" i="2"/>
  <c r="X27" i="2"/>
  <c r="Y27" i="2"/>
  <c r="Z27" i="2"/>
  <c r="AA27" i="2"/>
  <c r="AB27" i="2"/>
  <c r="AC27" i="2"/>
  <c r="U28" i="2"/>
  <c r="V28" i="2"/>
  <c r="W28" i="2"/>
  <c r="X28" i="2"/>
  <c r="Y28" i="2"/>
  <c r="Z28" i="2"/>
  <c r="AA28" i="2"/>
  <c r="AB28" i="2"/>
  <c r="AC28" i="2"/>
  <c r="U29" i="2"/>
  <c r="V29" i="2"/>
  <c r="W29" i="2"/>
  <c r="X29" i="2"/>
  <c r="Y29" i="2"/>
  <c r="Z29" i="2"/>
  <c r="AA29" i="2"/>
  <c r="AB29" i="2"/>
  <c r="AC29" i="2"/>
  <c r="U30" i="2"/>
  <c r="V30" i="2"/>
  <c r="W30" i="2"/>
  <c r="X30" i="2"/>
  <c r="Y30" i="2"/>
  <c r="Z30" i="2"/>
  <c r="AA30" i="2"/>
  <c r="AB30" i="2"/>
  <c r="AC30" i="2"/>
  <c r="U31" i="2"/>
  <c r="V31" i="2"/>
  <c r="W31" i="2"/>
  <c r="X31" i="2"/>
  <c r="Y31" i="2"/>
  <c r="Z31" i="2"/>
  <c r="AA31" i="2"/>
  <c r="AB31" i="2"/>
  <c r="AC31" i="2"/>
  <c r="U32" i="2"/>
  <c r="V32" i="2"/>
  <c r="W32" i="2"/>
  <c r="X32" i="2"/>
  <c r="Y32" i="2"/>
  <c r="Z32" i="2"/>
  <c r="AA32" i="2"/>
  <c r="AB32" i="2"/>
  <c r="AC32" i="2"/>
  <c r="U33" i="2"/>
  <c r="V33" i="2"/>
  <c r="W33" i="2"/>
  <c r="X33" i="2"/>
  <c r="Y33" i="2"/>
  <c r="Z33" i="2"/>
  <c r="AA33" i="2"/>
  <c r="AB33" i="2"/>
  <c r="AC33" i="2"/>
  <c r="U34" i="2"/>
  <c r="V34" i="2"/>
  <c r="W34" i="2"/>
  <c r="X34" i="2"/>
  <c r="Y34" i="2"/>
  <c r="Z34" i="2"/>
  <c r="AA34" i="2"/>
  <c r="AB34" i="2"/>
  <c r="AC34" i="2"/>
  <c r="U35" i="2"/>
  <c r="V35" i="2"/>
  <c r="W35" i="2"/>
  <c r="X35" i="2"/>
  <c r="Y35" i="2"/>
  <c r="Z35" i="2"/>
  <c r="AA35" i="2"/>
  <c r="AB35" i="2"/>
  <c r="AC35" i="2"/>
  <c r="U36" i="2"/>
  <c r="V36" i="2"/>
  <c r="W36" i="2"/>
  <c r="X36" i="2"/>
  <c r="Y36" i="2"/>
  <c r="Z36" i="2"/>
  <c r="AA36" i="2"/>
  <c r="AB36" i="2"/>
  <c r="AC36" i="2"/>
  <c r="U37" i="2"/>
  <c r="V37" i="2"/>
  <c r="W37" i="2"/>
  <c r="X37" i="2"/>
  <c r="Y37" i="2"/>
  <c r="Z37" i="2"/>
  <c r="AA37" i="2"/>
  <c r="AB37" i="2"/>
  <c r="AC37" i="2"/>
  <c r="U38" i="2"/>
  <c r="V38" i="2"/>
  <c r="W38" i="2"/>
  <c r="X38" i="2"/>
  <c r="Y38" i="2"/>
  <c r="Z38" i="2"/>
  <c r="AA38" i="2"/>
  <c r="AB38" i="2"/>
  <c r="AC38" i="2"/>
  <c r="U39" i="2"/>
  <c r="V39" i="2"/>
  <c r="W39" i="2"/>
  <c r="X39" i="2"/>
  <c r="Y39" i="2"/>
  <c r="Z39" i="2"/>
  <c r="AA39" i="2"/>
  <c r="AB39" i="2"/>
  <c r="AC39" i="2"/>
  <c r="U40" i="2"/>
  <c r="V40" i="2"/>
  <c r="W40" i="2"/>
  <c r="X40" i="2"/>
  <c r="Y40" i="2"/>
  <c r="Z40" i="2"/>
  <c r="AA40" i="2"/>
  <c r="AB40" i="2"/>
  <c r="AC40" i="2"/>
  <c r="U41" i="2"/>
  <c r="V41" i="2"/>
  <c r="W41" i="2"/>
  <c r="X41" i="2"/>
  <c r="Y41" i="2"/>
  <c r="Z41" i="2"/>
  <c r="AA41" i="2"/>
  <c r="AB41" i="2"/>
  <c r="AC41" i="2"/>
  <c r="U42" i="2"/>
  <c r="V42" i="2"/>
  <c r="W42" i="2"/>
  <c r="X42" i="2"/>
  <c r="Y42" i="2"/>
  <c r="Z42" i="2"/>
  <c r="AA42" i="2"/>
  <c r="AB42" i="2"/>
  <c r="AC42" i="2"/>
  <c r="U43" i="2"/>
  <c r="V43" i="2"/>
  <c r="W43" i="2"/>
  <c r="X43" i="2"/>
  <c r="Y43" i="2"/>
  <c r="Z43" i="2"/>
  <c r="AA43" i="2"/>
  <c r="AB43" i="2"/>
  <c r="AC43" i="2"/>
  <c r="U44" i="2"/>
  <c r="V44" i="2"/>
  <c r="W44" i="2"/>
  <c r="X44" i="2"/>
  <c r="Y44" i="2"/>
  <c r="Z44" i="2"/>
  <c r="AA44" i="2"/>
  <c r="AB44" i="2"/>
  <c r="AC44" i="2"/>
  <c r="U45" i="2"/>
  <c r="V45" i="2"/>
  <c r="W45" i="2"/>
  <c r="X45" i="2"/>
  <c r="Y45" i="2"/>
  <c r="Z45" i="2"/>
  <c r="AA45" i="2"/>
  <c r="AB45" i="2"/>
  <c r="AC45" i="2"/>
  <c r="U46" i="2"/>
  <c r="V46" i="2"/>
  <c r="W46" i="2"/>
  <c r="X46" i="2"/>
  <c r="Y46" i="2"/>
  <c r="Z46" i="2"/>
  <c r="AA46" i="2"/>
  <c r="AB46" i="2"/>
  <c r="AC46" i="2"/>
  <c r="U47" i="2"/>
  <c r="V47" i="2"/>
  <c r="W47" i="2"/>
  <c r="X47" i="2"/>
  <c r="Y47" i="2"/>
  <c r="Z47" i="2"/>
  <c r="AA47" i="2"/>
  <c r="AB47" i="2"/>
  <c r="AC47" i="2"/>
  <c r="U48" i="2"/>
  <c r="V48" i="2"/>
  <c r="W48" i="2"/>
  <c r="X48" i="2"/>
  <c r="Y48" i="2"/>
  <c r="Z48" i="2"/>
  <c r="AA48" i="2"/>
  <c r="AB48" i="2"/>
  <c r="AC48" i="2"/>
  <c r="U49" i="2"/>
  <c r="V49" i="2"/>
  <c r="W49" i="2"/>
  <c r="X49" i="2"/>
  <c r="Y49" i="2"/>
  <c r="Z49" i="2"/>
  <c r="AA49" i="2"/>
  <c r="AB49" i="2"/>
  <c r="AC49" i="2"/>
  <c r="U50" i="2"/>
  <c r="V50" i="2"/>
  <c r="W50" i="2"/>
  <c r="X50" i="2"/>
  <c r="Y50" i="2"/>
  <c r="Z50" i="2"/>
  <c r="AA50" i="2"/>
  <c r="AB50" i="2"/>
  <c r="AC50" i="2"/>
  <c r="U51" i="2"/>
  <c r="V51" i="2"/>
  <c r="W51" i="2"/>
  <c r="X51" i="2"/>
  <c r="Y51" i="2"/>
  <c r="Z51" i="2"/>
  <c r="AA51" i="2"/>
  <c r="AB51" i="2"/>
  <c r="AC51" i="2"/>
  <c r="U52" i="2"/>
  <c r="V52" i="2"/>
  <c r="W52" i="2"/>
  <c r="X52" i="2"/>
  <c r="Y52" i="2"/>
  <c r="Z52" i="2"/>
  <c r="AA52" i="2"/>
  <c r="AB52" i="2"/>
  <c r="AC52" i="2"/>
  <c r="U53" i="2"/>
  <c r="V53" i="2"/>
  <c r="W53" i="2"/>
  <c r="X53" i="2"/>
  <c r="Y53" i="2"/>
  <c r="Z53" i="2"/>
  <c r="AA53" i="2"/>
  <c r="AB53" i="2"/>
  <c r="AC53" i="2"/>
  <c r="U54" i="2"/>
  <c r="V54" i="2"/>
  <c r="W54" i="2"/>
  <c r="X54" i="2"/>
  <c r="Y54" i="2"/>
  <c r="Z54" i="2"/>
  <c r="AA54" i="2"/>
  <c r="AB54" i="2"/>
  <c r="AC54" i="2"/>
  <c r="U55" i="2"/>
  <c r="V55" i="2"/>
  <c r="W55" i="2"/>
  <c r="X55" i="2"/>
  <c r="Y55" i="2"/>
  <c r="Z55" i="2"/>
  <c r="AA55" i="2"/>
  <c r="AB55" i="2"/>
  <c r="AC55" i="2"/>
  <c r="U56" i="2"/>
  <c r="V56" i="2"/>
  <c r="W56" i="2"/>
  <c r="X56" i="2"/>
  <c r="Y56" i="2"/>
  <c r="Z56" i="2"/>
  <c r="AA56" i="2"/>
  <c r="AB56" i="2"/>
  <c r="AC56" i="2"/>
  <c r="U57" i="2"/>
  <c r="V57" i="2"/>
  <c r="W57" i="2"/>
  <c r="X57" i="2"/>
  <c r="Y57" i="2"/>
  <c r="Z57" i="2"/>
  <c r="AA57" i="2"/>
  <c r="AB57" i="2"/>
  <c r="AC57" i="2"/>
  <c r="U58" i="2"/>
  <c r="V58" i="2"/>
  <c r="W58" i="2"/>
  <c r="X58" i="2"/>
  <c r="Y58" i="2"/>
  <c r="Z58" i="2"/>
  <c r="AA58" i="2"/>
  <c r="AB58" i="2"/>
  <c r="AC58" i="2"/>
  <c r="U59" i="2"/>
  <c r="V59" i="2"/>
  <c r="W59" i="2"/>
  <c r="X59" i="2"/>
  <c r="Y59" i="2"/>
  <c r="Z59" i="2"/>
  <c r="AA59" i="2"/>
  <c r="AB59" i="2"/>
  <c r="AC59" i="2"/>
  <c r="U60" i="2"/>
  <c r="V60" i="2"/>
  <c r="W60" i="2"/>
  <c r="X60" i="2"/>
  <c r="Y60" i="2"/>
  <c r="Z60" i="2"/>
  <c r="AA60" i="2"/>
  <c r="AB60" i="2"/>
  <c r="AC60" i="2"/>
  <c r="U61" i="2"/>
  <c r="V61" i="2"/>
  <c r="W61" i="2"/>
  <c r="X61" i="2"/>
  <c r="Y61" i="2"/>
  <c r="Z61" i="2"/>
  <c r="AA61" i="2"/>
  <c r="AB61" i="2"/>
  <c r="AC61" i="2"/>
  <c r="U62" i="2"/>
  <c r="V62" i="2"/>
  <c r="W62" i="2"/>
  <c r="X62" i="2"/>
  <c r="Y62" i="2"/>
  <c r="Z62" i="2"/>
  <c r="AA62" i="2"/>
  <c r="AB62" i="2"/>
  <c r="AC62" i="2"/>
  <c r="U63" i="2"/>
  <c r="V63" i="2"/>
  <c r="W63" i="2"/>
  <c r="X63" i="2"/>
  <c r="Y63" i="2"/>
  <c r="Z63" i="2"/>
  <c r="AA63" i="2"/>
  <c r="AB63" i="2"/>
  <c r="AC63" i="2"/>
  <c r="U64" i="2"/>
  <c r="V64" i="2"/>
  <c r="W64" i="2"/>
  <c r="X64" i="2"/>
  <c r="Y64" i="2"/>
  <c r="Z64" i="2"/>
  <c r="AA64" i="2"/>
  <c r="AB64" i="2"/>
  <c r="AC64" i="2"/>
  <c r="U65" i="2"/>
  <c r="V65" i="2"/>
  <c r="W65" i="2"/>
  <c r="X65" i="2"/>
  <c r="Y65" i="2"/>
  <c r="Z65" i="2"/>
  <c r="AA65" i="2"/>
  <c r="AB65" i="2"/>
  <c r="AC65" i="2"/>
  <c r="U66" i="2"/>
  <c r="V66" i="2"/>
  <c r="W66" i="2"/>
  <c r="X66" i="2"/>
  <c r="Y66" i="2"/>
  <c r="Z66" i="2"/>
  <c r="AA66" i="2"/>
  <c r="AB66" i="2"/>
  <c r="AC66" i="2"/>
  <c r="U67" i="2"/>
  <c r="V67" i="2"/>
  <c r="W67" i="2"/>
  <c r="X67" i="2"/>
  <c r="Y67" i="2"/>
  <c r="Z67" i="2"/>
  <c r="AA67" i="2"/>
  <c r="AB67" i="2"/>
  <c r="AC67" i="2"/>
  <c r="U68" i="2"/>
  <c r="V68" i="2"/>
  <c r="W68" i="2"/>
  <c r="X68" i="2"/>
  <c r="Y68" i="2"/>
  <c r="Z68" i="2"/>
  <c r="AA68" i="2"/>
  <c r="AB68" i="2"/>
  <c r="AC68" i="2"/>
  <c r="U69" i="2"/>
  <c r="V69" i="2"/>
  <c r="W69" i="2"/>
  <c r="X69" i="2"/>
  <c r="Y69" i="2"/>
  <c r="Z69" i="2"/>
  <c r="AA69" i="2"/>
  <c r="AB69" i="2"/>
  <c r="AC69" i="2"/>
  <c r="U70" i="2"/>
  <c r="V70" i="2"/>
  <c r="W70" i="2"/>
  <c r="X70" i="2"/>
  <c r="Y70" i="2"/>
  <c r="Z70" i="2"/>
  <c r="AA70" i="2"/>
  <c r="AB70" i="2"/>
  <c r="AC70" i="2"/>
  <c r="U71" i="2"/>
  <c r="V71" i="2"/>
  <c r="W71" i="2"/>
  <c r="X71" i="2"/>
  <c r="Y71" i="2"/>
  <c r="Z71" i="2"/>
  <c r="AA71" i="2"/>
  <c r="AB71" i="2"/>
  <c r="AC71" i="2"/>
  <c r="U72" i="2"/>
  <c r="V72" i="2"/>
  <c r="W72" i="2"/>
  <c r="X72" i="2"/>
  <c r="Y72" i="2"/>
  <c r="Z72" i="2"/>
  <c r="AA72" i="2"/>
  <c r="AB72" i="2"/>
  <c r="AC72" i="2"/>
  <c r="U73" i="2"/>
  <c r="V73" i="2"/>
  <c r="W73" i="2"/>
  <c r="X73" i="2"/>
  <c r="Y73" i="2"/>
  <c r="Z73" i="2"/>
  <c r="AA73" i="2"/>
  <c r="AB73" i="2"/>
  <c r="AC73" i="2"/>
  <c r="U74" i="2"/>
  <c r="V74" i="2"/>
  <c r="W74" i="2"/>
  <c r="X74" i="2"/>
  <c r="Y74" i="2"/>
  <c r="Z74" i="2"/>
  <c r="AA74" i="2"/>
  <c r="AB74" i="2"/>
  <c r="AC74" i="2"/>
  <c r="U75" i="2"/>
  <c r="V75" i="2"/>
  <c r="W75" i="2"/>
  <c r="X75" i="2"/>
  <c r="Y75" i="2"/>
  <c r="Z75" i="2"/>
  <c r="AA75" i="2"/>
  <c r="AB75" i="2"/>
  <c r="AC75" i="2"/>
  <c r="U76" i="2"/>
  <c r="V76" i="2"/>
  <c r="W76" i="2"/>
  <c r="X76" i="2"/>
  <c r="Y76" i="2"/>
  <c r="Z76" i="2"/>
  <c r="AA76" i="2"/>
  <c r="AB76" i="2"/>
  <c r="AC76" i="2"/>
  <c r="U77" i="2"/>
  <c r="V77" i="2"/>
  <c r="W77" i="2"/>
  <c r="X77" i="2"/>
  <c r="Y77" i="2"/>
  <c r="Z77" i="2"/>
  <c r="AA77" i="2"/>
  <c r="AB77" i="2"/>
  <c r="AC77" i="2"/>
  <c r="U78" i="2"/>
  <c r="V78" i="2"/>
  <c r="W78" i="2"/>
  <c r="X78" i="2"/>
  <c r="Y78" i="2"/>
  <c r="Z78" i="2"/>
  <c r="AA78" i="2"/>
  <c r="AB78" i="2"/>
  <c r="AC78" i="2"/>
  <c r="U79" i="2"/>
  <c r="V79" i="2"/>
  <c r="W79" i="2"/>
  <c r="X79" i="2"/>
  <c r="Y79" i="2"/>
  <c r="Z79" i="2"/>
  <c r="AA79" i="2"/>
  <c r="AB79" i="2"/>
  <c r="AC79" i="2"/>
  <c r="U80" i="2"/>
  <c r="V80" i="2"/>
  <c r="W80" i="2"/>
  <c r="X80" i="2"/>
  <c r="Y80" i="2"/>
  <c r="Z80" i="2"/>
  <c r="AA80" i="2"/>
  <c r="AB80" i="2"/>
  <c r="AC80" i="2"/>
  <c r="U81" i="2"/>
  <c r="V81" i="2"/>
  <c r="W81" i="2"/>
  <c r="X81" i="2"/>
  <c r="Y81" i="2"/>
  <c r="Z81" i="2"/>
  <c r="AA81" i="2"/>
  <c r="AB81" i="2"/>
  <c r="AC81" i="2"/>
  <c r="U82" i="2"/>
  <c r="V82" i="2"/>
  <c r="W82" i="2"/>
  <c r="X82" i="2"/>
  <c r="Y82" i="2"/>
  <c r="Z82" i="2"/>
  <c r="AA82" i="2"/>
  <c r="AB82" i="2"/>
  <c r="AC82" i="2"/>
  <c r="U83" i="2"/>
  <c r="V83" i="2"/>
  <c r="W83" i="2"/>
  <c r="X83" i="2"/>
  <c r="Y83" i="2"/>
  <c r="Z83" i="2"/>
  <c r="AA83" i="2"/>
  <c r="AB83" i="2"/>
  <c r="AC83" i="2"/>
  <c r="U84" i="2"/>
  <c r="V84" i="2"/>
  <c r="W84" i="2"/>
  <c r="X84" i="2"/>
  <c r="Y84" i="2"/>
  <c r="Z84" i="2"/>
  <c r="AA84" i="2"/>
  <c r="AB84" i="2"/>
  <c r="AC84" i="2"/>
  <c r="U85" i="2"/>
  <c r="V85" i="2"/>
  <c r="W85" i="2"/>
  <c r="X85" i="2"/>
  <c r="Y85" i="2"/>
  <c r="Z85" i="2"/>
  <c r="AA85" i="2"/>
  <c r="AB85" i="2"/>
  <c r="AC85" i="2"/>
  <c r="U86" i="2"/>
  <c r="V86" i="2"/>
  <c r="W86" i="2"/>
  <c r="X86" i="2"/>
  <c r="Y86" i="2"/>
  <c r="Z86" i="2"/>
  <c r="AA86" i="2"/>
  <c r="AB86" i="2"/>
  <c r="AC86" i="2"/>
  <c r="U87" i="2"/>
  <c r="V87" i="2"/>
  <c r="W87" i="2"/>
  <c r="X87" i="2"/>
  <c r="Y87" i="2"/>
  <c r="Z87" i="2"/>
  <c r="AA87" i="2"/>
  <c r="AB87" i="2"/>
  <c r="AC87" i="2"/>
  <c r="U88" i="2"/>
  <c r="V88" i="2"/>
  <c r="W88" i="2"/>
  <c r="X88" i="2"/>
  <c r="Y88" i="2"/>
  <c r="Z88" i="2"/>
  <c r="AA88" i="2"/>
  <c r="AB88" i="2"/>
  <c r="AC88" i="2"/>
  <c r="U89" i="2"/>
  <c r="V89" i="2"/>
  <c r="W89" i="2"/>
  <c r="X89" i="2"/>
  <c r="Y89" i="2"/>
  <c r="Z89" i="2"/>
  <c r="AA89" i="2"/>
  <c r="AB89" i="2"/>
  <c r="AC89" i="2"/>
  <c r="U90" i="2"/>
  <c r="V90" i="2"/>
  <c r="W90" i="2"/>
  <c r="X90" i="2"/>
  <c r="Y90" i="2"/>
  <c r="Z90" i="2"/>
  <c r="AA90" i="2"/>
  <c r="AB90" i="2"/>
  <c r="AC90" i="2"/>
  <c r="U91" i="2"/>
  <c r="V91" i="2"/>
  <c r="W91" i="2"/>
  <c r="X91" i="2"/>
  <c r="Y91" i="2"/>
  <c r="Z91" i="2"/>
  <c r="AA91" i="2"/>
  <c r="AB91" i="2"/>
  <c r="AC91" i="2"/>
  <c r="U92" i="2"/>
  <c r="V92" i="2"/>
  <c r="W92" i="2"/>
  <c r="X92" i="2"/>
  <c r="Y92" i="2"/>
  <c r="Z92" i="2"/>
  <c r="AA92" i="2"/>
  <c r="AB92" i="2"/>
  <c r="AC92" i="2"/>
  <c r="U93" i="2"/>
  <c r="V93" i="2"/>
  <c r="W93" i="2"/>
  <c r="X93" i="2"/>
  <c r="Y93" i="2"/>
  <c r="Z93" i="2"/>
  <c r="AA93" i="2"/>
  <c r="AB93" i="2"/>
  <c r="AC93" i="2"/>
  <c r="U94" i="2"/>
  <c r="V94" i="2"/>
  <c r="W94" i="2"/>
  <c r="X94" i="2"/>
  <c r="Y94" i="2"/>
  <c r="Z94" i="2"/>
  <c r="AA94" i="2"/>
  <c r="AB94" i="2"/>
  <c r="AC94" i="2"/>
  <c r="U95" i="2"/>
  <c r="V95" i="2"/>
  <c r="W95" i="2"/>
  <c r="X95" i="2"/>
  <c r="Y95" i="2"/>
  <c r="Z95" i="2"/>
  <c r="AA95" i="2"/>
  <c r="AB95" i="2"/>
  <c r="AC95" i="2"/>
  <c r="U96" i="2"/>
  <c r="V96" i="2"/>
  <c r="W96" i="2"/>
  <c r="X96" i="2"/>
  <c r="Y96" i="2"/>
  <c r="Z96" i="2"/>
  <c r="AA96" i="2"/>
  <c r="AB96" i="2"/>
  <c r="AC96" i="2"/>
  <c r="U97" i="2"/>
  <c r="V97" i="2"/>
  <c r="W97" i="2"/>
  <c r="X97" i="2"/>
  <c r="Y97" i="2"/>
  <c r="Z97" i="2"/>
  <c r="AA97" i="2"/>
  <c r="AB97" i="2"/>
  <c r="AC97" i="2"/>
  <c r="U98" i="2"/>
  <c r="V98" i="2"/>
  <c r="W98" i="2"/>
  <c r="X98" i="2"/>
  <c r="Y98" i="2"/>
  <c r="Z98" i="2"/>
  <c r="AA98" i="2"/>
  <c r="AB98" i="2"/>
  <c r="AC98" i="2"/>
  <c r="U99" i="2"/>
  <c r="V99" i="2"/>
  <c r="W99" i="2"/>
  <c r="X99" i="2"/>
  <c r="Y99" i="2"/>
  <c r="Z99" i="2"/>
  <c r="AA99" i="2"/>
  <c r="AB99" i="2"/>
  <c r="AC99" i="2"/>
  <c r="U100" i="2"/>
  <c r="V100" i="2"/>
  <c r="W100" i="2"/>
  <c r="X100" i="2"/>
  <c r="Y100" i="2"/>
  <c r="Z100" i="2"/>
  <c r="AA100" i="2"/>
  <c r="AB100" i="2"/>
  <c r="AC100" i="2"/>
  <c r="U101" i="2"/>
  <c r="V101" i="2"/>
  <c r="W101" i="2"/>
  <c r="X101" i="2"/>
  <c r="Y101" i="2"/>
  <c r="Z101" i="2"/>
  <c r="AA101" i="2"/>
  <c r="AB101" i="2"/>
  <c r="AC101" i="2"/>
  <c r="U102" i="2"/>
  <c r="V102" i="2"/>
  <c r="W102" i="2"/>
  <c r="X102" i="2"/>
  <c r="Y102" i="2"/>
  <c r="Z102" i="2"/>
  <c r="AA102" i="2"/>
  <c r="AB102" i="2"/>
  <c r="AC102" i="2"/>
  <c r="U103" i="2"/>
  <c r="V103" i="2"/>
  <c r="W103" i="2"/>
  <c r="X103" i="2"/>
  <c r="Y103" i="2"/>
  <c r="Z103" i="2"/>
  <c r="AA103" i="2"/>
  <c r="AB103" i="2"/>
  <c r="AC103" i="2"/>
  <c r="U104" i="2"/>
  <c r="V104" i="2"/>
  <c r="W104" i="2"/>
  <c r="X104" i="2"/>
  <c r="Y104" i="2"/>
  <c r="Z104" i="2"/>
  <c r="AA104" i="2"/>
  <c r="AB104" i="2"/>
  <c r="AC104" i="2"/>
  <c r="U105" i="2"/>
  <c r="V105" i="2"/>
  <c r="W105" i="2"/>
  <c r="X105" i="2"/>
  <c r="Y105" i="2"/>
  <c r="Z105" i="2"/>
  <c r="AA105" i="2"/>
  <c r="AB105" i="2"/>
  <c r="AC105" i="2"/>
  <c r="U106" i="2"/>
  <c r="V106" i="2"/>
  <c r="W106" i="2"/>
  <c r="X106" i="2"/>
  <c r="Y106" i="2"/>
  <c r="Z106" i="2"/>
  <c r="AA106" i="2"/>
  <c r="AB106" i="2"/>
  <c r="AC106" i="2"/>
  <c r="U107" i="2"/>
  <c r="V107" i="2"/>
  <c r="W107" i="2"/>
  <c r="X107" i="2"/>
  <c r="Y107" i="2"/>
  <c r="Z107" i="2"/>
  <c r="AA107" i="2"/>
  <c r="AB107" i="2"/>
  <c r="AC107" i="2"/>
  <c r="U108" i="2"/>
  <c r="V108" i="2"/>
  <c r="W108" i="2"/>
  <c r="X108" i="2"/>
  <c r="Y108" i="2"/>
  <c r="Z108" i="2"/>
  <c r="AA108" i="2"/>
  <c r="AB108" i="2"/>
  <c r="AC108" i="2"/>
  <c r="U109" i="2"/>
  <c r="V109" i="2"/>
  <c r="W109" i="2"/>
  <c r="X109" i="2"/>
  <c r="Y109" i="2"/>
  <c r="Z109" i="2"/>
  <c r="AA109" i="2"/>
  <c r="AB109" i="2"/>
  <c r="AC109" i="2"/>
  <c r="U110" i="2"/>
  <c r="V110" i="2"/>
  <c r="W110" i="2"/>
  <c r="X110" i="2"/>
  <c r="Y110" i="2"/>
  <c r="Z110" i="2"/>
  <c r="AA110" i="2"/>
  <c r="AB110" i="2"/>
  <c r="AC110" i="2"/>
  <c r="U111" i="2"/>
  <c r="V111" i="2"/>
  <c r="W111" i="2"/>
  <c r="X111" i="2"/>
  <c r="Y111" i="2"/>
  <c r="Z111" i="2"/>
  <c r="AA111" i="2"/>
  <c r="AB111" i="2"/>
  <c r="AC111" i="2"/>
  <c r="U112" i="2"/>
  <c r="V112" i="2"/>
  <c r="W112" i="2"/>
  <c r="X112" i="2"/>
  <c r="Y112" i="2"/>
  <c r="Z112" i="2"/>
  <c r="AA112" i="2"/>
  <c r="AB112" i="2"/>
  <c r="AC112" i="2"/>
  <c r="U113" i="2"/>
  <c r="V113" i="2"/>
  <c r="W113" i="2"/>
  <c r="X113" i="2"/>
  <c r="Y113" i="2"/>
  <c r="Z113" i="2"/>
  <c r="AA113" i="2"/>
  <c r="AB113" i="2"/>
  <c r="AC113" i="2"/>
  <c r="U114" i="2"/>
  <c r="V114" i="2"/>
  <c r="W114" i="2"/>
  <c r="X114" i="2"/>
  <c r="Y114" i="2"/>
  <c r="Z114" i="2"/>
  <c r="AA114" i="2"/>
  <c r="AB114" i="2"/>
  <c r="AC114" i="2"/>
  <c r="U115" i="2"/>
  <c r="V115" i="2"/>
  <c r="W115" i="2"/>
  <c r="X115" i="2"/>
  <c r="Y115" i="2"/>
  <c r="Z115" i="2"/>
  <c r="AA115" i="2"/>
  <c r="AB115" i="2"/>
  <c r="AC115" i="2"/>
  <c r="U116" i="2"/>
  <c r="V116" i="2"/>
  <c r="W116" i="2"/>
  <c r="X116" i="2"/>
  <c r="Y116" i="2"/>
  <c r="Z116" i="2"/>
  <c r="AA116" i="2"/>
  <c r="AB116" i="2"/>
  <c r="AC116" i="2"/>
  <c r="U117" i="2"/>
  <c r="V117" i="2"/>
  <c r="W117" i="2"/>
  <c r="X117" i="2"/>
  <c r="Y117" i="2"/>
  <c r="Z117" i="2"/>
  <c r="AA117" i="2"/>
  <c r="AB117" i="2"/>
  <c r="AC117" i="2"/>
  <c r="U118" i="2"/>
  <c r="V118" i="2"/>
  <c r="W118" i="2"/>
  <c r="X118" i="2"/>
  <c r="Y118" i="2"/>
  <c r="Z118" i="2"/>
  <c r="AA118" i="2"/>
  <c r="AB118" i="2"/>
  <c r="AC118" i="2"/>
  <c r="U119" i="2"/>
  <c r="V119" i="2"/>
  <c r="W119" i="2"/>
  <c r="X119" i="2"/>
  <c r="Y119" i="2"/>
  <c r="Z119" i="2"/>
  <c r="AA119" i="2"/>
  <c r="AB119" i="2"/>
  <c r="AC119" i="2"/>
  <c r="U120" i="2"/>
  <c r="V120" i="2"/>
  <c r="W120" i="2"/>
  <c r="X120" i="2"/>
  <c r="Y120" i="2"/>
  <c r="Z120" i="2"/>
  <c r="AA120" i="2"/>
  <c r="AB120" i="2"/>
  <c r="AC120" i="2"/>
  <c r="U121" i="2"/>
  <c r="V121" i="2"/>
  <c r="W121" i="2"/>
  <c r="X121" i="2"/>
  <c r="Y121" i="2"/>
  <c r="Z121" i="2"/>
  <c r="AA121" i="2"/>
  <c r="AB121" i="2"/>
  <c r="AC121" i="2"/>
  <c r="U122" i="2"/>
  <c r="V122" i="2"/>
  <c r="W122" i="2"/>
  <c r="X122" i="2"/>
  <c r="Y122" i="2"/>
  <c r="Z122" i="2"/>
  <c r="AA122" i="2"/>
  <c r="AB122" i="2"/>
  <c r="AC122" i="2"/>
  <c r="U123" i="2"/>
  <c r="V123" i="2"/>
  <c r="W123" i="2"/>
  <c r="X123" i="2"/>
  <c r="Y123" i="2"/>
  <c r="Z123" i="2"/>
  <c r="AA123" i="2"/>
  <c r="AB123" i="2"/>
  <c r="AC123" i="2"/>
  <c r="U124" i="2"/>
  <c r="V124" i="2"/>
  <c r="W124" i="2"/>
  <c r="X124" i="2"/>
  <c r="Y124" i="2"/>
  <c r="Z124" i="2"/>
  <c r="AA124" i="2"/>
  <c r="AB124" i="2"/>
  <c r="AC124" i="2"/>
  <c r="U125" i="2"/>
  <c r="V125" i="2"/>
  <c r="W125" i="2"/>
  <c r="X125" i="2"/>
  <c r="Y125" i="2"/>
  <c r="Z125" i="2"/>
  <c r="AA125" i="2"/>
  <c r="AB125" i="2"/>
  <c r="AC125" i="2"/>
  <c r="U126" i="2"/>
  <c r="V126" i="2"/>
  <c r="W126" i="2"/>
  <c r="X126" i="2"/>
  <c r="Y126" i="2"/>
  <c r="Z126" i="2"/>
  <c r="AA126" i="2"/>
  <c r="AB126" i="2"/>
  <c r="AC126" i="2"/>
  <c r="U127" i="2"/>
  <c r="V127" i="2"/>
  <c r="W127" i="2"/>
  <c r="X127" i="2"/>
  <c r="Y127" i="2"/>
  <c r="Z127" i="2"/>
  <c r="AA127" i="2"/>
  <c r="AB127" i="2"/>
  <c r="AC127" i="2"/>
  <c r="U128" i="2"/>
  <c r="V128" i="2"/>
  <c r="W128" i="2"/>
  <c r="X128" i="2"/>
  <c r="Y128" i="2"/>
  <c r="Z128" i="2"/>
  <c r="AA128" i="2"/>
  <c r="AB128" i="2"/>
  <c r="AC128" i="2"/>
  <c r="U129" i="2"/>
  <c r="V129" i="2"/>
  <c r="W129" i="2"/>
  <c r="X129" i="2"/>
  <c r="Y129" i="2"/>
  <c r="Z129" i="2"/>
  <c r="AA129" i="2"/>
  <c r="AB129" i="2"/>
  <c r="AC129" i="2"/>
  <c r="U130" i="2"/>
  <c r="V130" i="2"/>
  <c r="W130" i="2"/>
  <c r="X130" i="2"/>
  <c r="Y130" i="2"/>
  <c r="Z130" i="2"/>
  <c r="AA130" i="2"/>
  <c r="AB130" i="2"/>
  <c r="AC130" i="2"/>
  <c r="U131" i="2"/>
  <c r="V131" i="2"/>
  <c r="W131" i="2"/>
  <c r="X131" i="2"/>
  <c r="Y131" i="2"/>
  <c r="Z131" i="2"/>
  <c r="AA131" i="2"/>
  <c r="AB131" i="2"/>
  <c r="AC131" i="2"/>
  <c r="U132" i="2"/>
  <c r="V132" i="2"/>
  <c r="W132" i="2"/>
  <c r="X132" i="2"/>
  <c r="Y132" i="2"/>
  <c r="Z132" i="2"/>
  <c r="AA132" i="2"/>
  <c r="AB132" i="2"/>
  <c r="AC132" i="2"/>
  <c r="U133" i="2"/>
  <c r="V133" i="2"/>
  <c r="W133" i="2"/>
  <c r="X133" i="2"/>
  <c r="Y133" i="2"/>
  <c r="Z133" i="2"/>
  <c r="AA133" i="2"/>
  <c r="AB133" i="2"/>
  <c r="AC133" i="2"/>
  <c r="U134" i="2"/>
  <c r="V134" i="2"/>
  <c r="W134" i="2"/>
  <c r="X134" i="2"/>
  <c r="Y134" i="2"/>
  <c r="Z134" i="2"/>
  <c r="AA134" i="2"/>
  <c r="AB134" i="2"/>
  <c r="AC134" i="2"/>
  <c r="U135" i="2"/>
  <c r="V135" i="2"/>
  <c r="W135" i="2"/>
  <c r="X135" i="2"/>
  <c r="Y135" i="2"/>
  <c r="Z135" i="2"/>
  <c r="AA135" i="2"/>
  <c r="AB135" i="2"/>
  <c r="AC135" i="2"/>
  <c r="U136" i="2"/>
  <c r="V136" i="2"/>
  <c r="W136" i="2"/>
  <c r="X136" i="2"/>
  <c r="Y136" i="2"/>
  <c r="Z136" i="2"/>
  <c r="AA136" i="2"/>
  <c r="AB136" i="2"/>
  <c r="AC136" i="2"/>
  <c r="U137" i="2"/>
  <c r="V137" i="2"/>
  <c r="W137" i="2"/>
  <c r="X137" i="2"/>
  <c r="Y137" i="2"/>
  <c r="Z137" i="2"/>
  <c r="AA137" i="2"/>
  <c r="AB137" i="2"/>
  <c r="AC137" i="2"/>
  <c r="U138" i="2"/>
  <c r="V138" i="2"/>
  <c r="W138" i="2"/>
  <c r="X138" i="2"/>
  <c r="Y138" i="2"/>
  <c r="Z138" i="2"/>
  <c r="AA138" i="2"/>
  <c r="AB138" i="2"/>
  <c r="AC138" i="2"/>
  <c r="U139" i="2"/>
  <c r="V139" i="2"/>
  <c r="W139" i="2"/>
  <c r="X139" i="2"/>
  <c r="Y139" i="2"/>
  <c r="Z139" i="2"/>
  <c r="AA139" i="2"/>
  <c r="AB139" i="2"/>
  <c r="AC139" i="2"/>
  <c r="U140" i="2"/>
  <c r="V140" i="2"/>
  <c r="W140" i="2"/>
  <c r="X140" i="2"/>
  <c r="Y140" i="2"/>
  <c r="Z140" i="2"/>
  <c r="AA140" i="2"/>
  <c r="AB140" i="2"/>
  <c r="AC140" i="2"/>
  <c r="U141" i="2"/>
  <c r="V141" i="2"/>
  <c r="W141" i="2"/>
  <c r="X141" i="2"/>
  <c r="Y141" i="2"/>
  <c r="Z141" i="2"/>
  <c r="AA141" i="2"/>
  <c r="AB141" i="2"/>
  <c r="AC141" i="2"/>
  <c r="U142" i="2"/>
  <c r="V142" i="2"/>
  <c r="W142" i="2"/>
  <c r="X142" i="2"/>
  <c r="Y142" i="2"/>
  <c r="Z142" i="2"/>
  <c r="AA142" i="2"/>
  <c r="AB142" i="2"/>
  <c r="AC142" i="2"/>
  <c r="U143" i="2"/>
  <c r="V143" i="2"/>
  <c r="W143" i="2"/>
  <c r="X143" i="2"/>
  <c r="Y143" i="2"/>
  <c r="Z143" i="2"/>
  <c r="AA143" i="2"/>
  <c r="AB143" i="2"/>
  <c r="AC143" i="2"/>
  <c r="U144" i="2"/>
  <c r="V144" i="2"/>
  <c r="W144" i="2"/>
  <c r="X144" i="2"/>
  <c r="Y144" i="2"/>
  <c r="Z144" i="2"/>
  <c r="AA144" i="2"/>
  <c r="AB144" i="2"/>
  <c r="AC144" i="2"/>
  <c r="U145" i="2"/>
  <c r="V145" i="2"/>
  <c r="W145" i="2"/>
  <c r="X145" i="2"/>
  <c r="Y145" i="2"/>
  <c r="Z145" i="2"/>
  <c r="AA145" i="2"/>
  <c r="AB145" i="2"/>
  <c r="AC145" i="2"/>
  <c r="U146" i="2"/>
  <c r="V146" i="2"/>
  <c r="W146" i="2"/>
  <c r="X146" i="2"/>
  <c r="Y146" i="2"/>
  <c r="Z146" i="2"/>
  <c r="AA146" i="2"/>
  <c r="AB146" i="2"/>
  <c r="AC146" i="2"/>
  <c r="U147" i="2"/>
  <c r="V147" i="2"/>
  <c r="W147" i="2"/>
  <c r="X147" i="2"/>
  <c r="Y147" i="2"/>
  <c r="Z147" i="2"/>
  <c r="AA147" i="2"/>
  <c r="AB147" i="2"/>
  <c r="AC147" i="2"/>
  <c r="U148" i="2"/>
  <c r="V148" i="2"/>
  <c r="W148" i="2"/>
  <c r="X148" i="2"/>
  <c r="Y148" i="2"/>
  <c r="Z148" i="2"/>
  <c r="AA148" i="2"/>
  <c r="AB148" i="2"/>
  <c r="AC148" i="2"/>
  <c r="U149" i="2"/>
  <c r="V149" i="2"/>
  <c r="W149" i="2"/>
  <c r="X149" i="2"/>
  <c r="Y149" i="2"/>
  <c r="Z149" i="2"/>
  <c r="AA149" i="2"/>
  <c r="AB149" i="2"/>
  <c r="AC149" i="2"/>
  <c r="U150" i="2"/>
  <c r="V150" i="2"/>
  <c r="W150" i="2"/>
  <c r="X150" i="2"/>
  <c r="Y150" i="2"/>
  <c r="Z150" i="2"/>
  <c r="AA150" i="2"/>
  <c r="AB150" i="2"/>
  <c r="AC150" i="2"/>
  <c r="U151" i="2"/>
  <c r="V151" i="2"/>
  <c r="W151" i="2"/>
  <c r="X151" i="2"/>
  <c r="Y151" i="2"/>
  <c r="Z151" i="2"/>
  <c r="AA151" i="2"/>
  <c r="AB151" i="2"/>
  <c r="AC151" i="2"/>
  <c r="U152" i="2"/>
  <c r="V152" i="2"/>
  <c r="W152" i="2"/>
  <c r="X152" i="2"/>
  <c r="Y152" i="2"/>
  <c r="Z152" i="2"/>
  <c r="AA152" i="2"/>
  <c r="AB152" i="2"/>
  <c r="AC152" i="2"/>
  <c r="U153" i="2"/>
  <c r="V153" i="2"/>
  <c r="W153" i="2"/>
  <c r="X153" i="2"/>
  <c r="Y153" i="2"/>
  <c r="Z153" i="2"/>
  <c r="AA153" i="2"/>
  <c r="AB153" i="2"/>
  <c r="AC153" i="2"/>
  <c r="U154" i="2"/>
  <c r="V154" i="2"/>
  <c r="W154" i="2"/>
  <c r="X154" i="2"/>
  <c r="Y154" i="2"/>
  <c r="Z154" i="2"/>
  <c r="AA154" i="2"/>
  <c r="AB154" i="2"/>
  <c r="AC154" i="2"/>
  <c r="U155" i="2"/>
  <c r="V155" i="2"/>
  <c r="W155" i="2"/>
  <c r="X155" i="2"/>
  <c r="Y155" i="2"/>
  <c r="Z155" i="2"/>
  <c r="AA155" i="2"/>
  <c r="AB155" i="2"/>
  <c r="AC155" i="2"/>
  <c r="U156" i="2"/>
  <c r="V156" i="2"/>
  <c r="W156" i="2"/>
  <c r="X156" i="2"/>
  <c r="Y156" i="2"/>
  <c r="Z156" i="2"/>
  <c r="AA156" i="2"/>
  <c r="AB156" i="2"/>
  <c r="AC156" i="2"/>
  <c r="U157" i="2"/>
  <c r="V157" i="2"/>
  <c r="W157" i="2"/>
  <c r="X157" i="2"/>
  <c r="Y157" i="2"/>
  <c r="Z157" i="2"/>
  <c r="AA157" i="2"/>
  <c r="AB157" i="2"/>
  <c r="AC157" i="2"/>
  <c r="U158" i="2"/>
  <c r="V158" i="2"/>
  <c r="W158" i="2"/>
  <c r="X158" i="2"/>
  <c r="Y158" i="2"/>
  <c r="Z158" i="2"/>
  <c r="AA158" i="2"/>
  <c r="AB158" i="2"/>
  <c r="AC158" i="2"/>
  <c r="U159" i="2"/>
  <c r="V159" i="2"/>
  <c r="W159" i="2"/>
  <c r="X159" i="2"/>
  <c r="Y159" i="2"/>
  <c r="Z159" i="2"/>
  <c r="AA159" i="2"/>
  <c r="AB159" i="2"/>
  <c r="AC159" i="2"/>
  <c r="U160" i="2"/>
  <c r="V160" i="2"/>
  <c r="W160" i="2"/>
  <c r="X160" i="2"/>
  <c r="Y160" i="2"/>
  <c r="Z160" i="2"/>
  <c r="AA160" i="2"/>
  <c r="AB160" i="2"/>
  <c r="AC160" i="2"/>
  <c r="U161" i="2"/>
  <c r="V161" i="2"/>
  <c r="W161" i="2"/>
  <c r="X161" i="2"/>
  <c r="Y161" i="2"/>
  <c r="Z161" i="2"/>
  <c r="AA161" i="2"/>
  <c r="AB161" i="2"/>
  <c r="AC161" i="2"/>
  <c r="U162" i="2"/>
  <c r="V162" i="2"/>
  <c r="W162" i="2"/>
  <c r="X162" i="2"/>
  <c r="Y162" i="2"/>
  <c r="Z162" i="2"/>
  <c r="AA162" i="2"/>
  <c r="AB162" i="2"/>
  <c r="AC162" i="2"/>
  <c r="U163" i="2"/>
  <c r="V163" i="2"/>
  <c r="W163" i="2"/>
  <c r="X163" i="2"/>
  <c r="Y163" i="2"/>
  <c r="Z163" i="2"/>
  <c r="AA163" i="2"/>
  <c r="AB163" i="2"/>
  <c r="AC163" i="2"/>
  <c r="U164" i="2"/>
  <c r="V164" i="2"/>
  <c r="W164" i="2"/>
  <c r="X164" i="2"/>
  <c r="Y164" i="2"/>
  <c r="Z164" i="2"/>
  <c r="AA164" i="2"/>
  <c r="AB164" i="2"/>
  <c r="AC164" i="2"/>
  <c r="U165" i="2"/>
  <c r="V165" i="2"/>
  <c r="W165" i="2"/>
  <c r="X165" i="2"/>
  <c r="Y165" i="2"/>
  <c r="Z165" i="2"/>
  <c r="AA165" i="2"/>
  <c r="AB165" i="2"/>
  <c r="AC165" i="2"/>
  <c r="U166" i="2"/>
  <c r="V166" i="2"/>
  <c r="W166" i="2"/>
  <c r="X166" i="2"/>
  <c r="Y166" i="2"/>
  <c r="Z166" i="2"/>
  <c r="AA166" i="2"/>
  <c r="AB166" i="2"/>
  <c r="AC166" i="2"/>
  <c r="U167" i="2"/>
  <c r="V167" i="2"/>
  <c r="W167" i="2"/>
  <c r="X167" i="2"/>
  <c r="Y167" i="2"/>
  <c r="Z167" i="2"/>
  <c r="AA167" i="2"/>
  <c r="AB167" i="2"/>
  <c r="AC167" i="2"/>
  <c r="U168" i="2"/>
  <c r="V168" i="2"/>
  <c r="W168" i="2"/>
  <c r="X168" i="2"/>
  <c r="Y168" i="2"/>
  <c r="Z168" i="2"/>
  <c r="AA168" i="2"/>
  <c r="AB168" i="2"/>
  <c r="AC168" i="2"/>
  <c r="U169" i="2"/>
  <c r="V169" i="2"/>
  <c r="W169" i="2"/>
  <c r="X169" i="2"/>
  <c r="Y169" i="2"/>
  <c r="Z169" i="2"/>
  <c r="AA169" i="2"/>
  <c r="AB169" i="2"/>
  <c r="AC169" i="2"/>
  <c r="U170" i="2"/>
  <c r="V170" i="2"/>
  <c r="W170" i="2"/>
  <c r="X170" i="2"/>
  <c r="Y170" i="2"/>
  <c r="Z170" i="2"/>
  <c r="AA170" i="2"/>
  <c r="AB170" i="2"/>
  <c r="AC170" i="2"/>
  <c r="U171" i="2"/>
  <c r="V171" i="2"/>
  <c r="W171" i="2"/>
  <c r="X171" i="2"/>
  <c r="Y171" i="2"/>
  <c r="Z171" i="2"/>
  <c r="AA171" i="2"/>
  <c r="AB171" i="2"/>
  <c r="AC171" i="2"/>
  <c r="U172" i="2"/>
  <c r="V172" i="2"/>
  <c r="W172" i="2"/>
  <c r="X172" i="2"/>
  <c r="Y172" i="2"/>
  <c r="Z172" i="2"/>
  <c r="AA172" i="2"/>
  <c r="AB172" i="2"/>
  <c r="AC172" i="2"/>
  <c r="U173" i="2"/>
  <c r="V173" i="2"/>
  <c r="W173" i="2"/>
  <c r="X173" i="2"/>
  <c r="Y173" i="2"/>
  <c r="Z173" i="2"/>
  <c r="AA173" i="2"/>
  <c r="AB173" i="2"/>
  <c r="AC173" i="2"/>
  <c r="U174" i="2"/>
  <c r="V174" i="2"/>
  <c r="W174" i="2"/>
  <c r="X174" i="2"/>
  <c r="Y174" i="2"/>
  <c r="Z174" i="2"/>
  <c r="AA174" i="2"/>
  <c r="AB174" i="2"/>
  <c r="AC174" i="2"/>
  <c r="U175" i="2"/>
  <c r="V175" i="2"/>
  <c r="W175" i="2"/>
  <c r="X175" i="2"/>
  <c r="Y175" i="2"/>
  <c r="Z175" i="2"/>
  <c r="AA175" i="2"/>
  <c r="AB175" i="2"/>
  <c r="AC175" i="2"/>
  <c r="U176" i="2"/>
  <c r="V176" i="2"/>
  <c r="W176" i="2"/>
  <c r="X176" i="2"/>
  <c r="Y176" i="2"/>
  <c r="Z176" i="2"/>
  <c r="AA176" i="2"/>
  <c r="AB176" i="2"/>
  <c r="AC176" i="2"/>
  <c r="U177" i="2"/>
  <c r="V177" i="2"/>
  <c r="W177" i="2"/>
  <c r="X177" i="2"/>
  <c r="Y177" i="2"/>
  <c r="Z177" i="2"/>
  <c r="AA177" i="2"/>
  <c r="AB177" i="2"/>
  <c r="AC177" i="2"/>
  <c r="U178" i="2"/>
  <c r="V178" i="2"/>
  <c r="W178" i="2"/>
  <c r="X178" i="2"/>
  <c r="Y178" i="2"/>
  <c r="Z178" i="2"/>
  <c r="AA178" i="2"/>
  <c r="AB178" i="2"/>
  <c r="AC178" i="2"/>
  <c r="U179" i="2"/>
  <c r="V179" i="2"/>
  <c r="W179" i="2"/>
  <c r="X179" i="2"/>
  <c r="Y179" i="2"/>
  <c r="Z179" i="2"/>
  <c r="AA179" i="2"/>
  <c r="AB179" i="2"/>
  <c r="AC179" i="2"/>
  <c r="U180" i="2"/>
  <c r="V180" i="2"/>
  <c r="W180" i="2"/>
  <c r="X180" i="2"/>
  <c r="Y180" i="2"/>
  <c r="Z180" i="2"/>
  <c r="AA180" i="2"/>
  <c r="AB180" i="2"/>
  <c r="AC180" i="2"/>
  <c r="U181" i="2"/>
  <c r="V181" i="2"/>
  <c r="W181" i="2"/>
  <c r="X181" i="2"/>
  <c r="Y181" i="2"/>
  <c r="Z181" i="2"/>
  <c r="AA181" i="2"/>
  <c r="AB181" i="2"/>
  <c r="AC181" i="2"/>
  <c r="AC4" i="2"/>
  <c r="AB4" i="2"/>
  <c r="AA4" i="2"/>
  <c r="Z4" i="2"/>
  <c r="Y4" i="2"/>
  <c r="X4" i="2"/>
  <c r="W4" i="2"/>
  <c r="V4" i="2"/>
  <c r="U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4" i="2"/>
  <c r="R7" i="2" l="1"/>
  <c r="R55" i="2"/>
  <c r="R103" i="2"/>
  <c r="R151" i="2"/>
  <c r="O5" i="2"/>
  <c r="R5" i="2" s="1"/>
  <c r="O6" i="2"/>
  <c r="O7" i="2"/>
  <c r="O8" i="2"/>
  <c r="R8" i="2" s="1"/>
  <c r="O9" i="2"/>
  <c r="R9" i="2" s="1"/>
  <c r="O10" i="2"/>
  <c r="O11" i="2"/>
  <c r="O12" i="2"/>
  <c r="R12" i="2" s="1"/>
  <c r="O13" i="2"/>
  <c r="R13" i="2" s="1"/>
  <c r="O14" i="2"/>
  <c r="R14" i="2" s="1"/>
  <c r="O15" i="2"/>
  <c r="R15" i="2" s="1"/>
  <c r="O16" i="2"/>
  <c r="R16" i="2" s="1"/>
  <c r="O17" i="2"/>
  <c r="R17" i="2" s="1"/>
  <c r="O18" i="2"/>
  <c r="O19" i="2"/>
  <c r="O20" i="2"/>
  <c r="R20" i="2" s="1"/>
  <c r="O21" i="2"/>
  <c r="O22" i="2"/>
  <c r="O23" i="2"/>
  <c r="O24" i="2"/>
  <c r="R24" i="2" s="1"/>
  <c r="O25" i="2"/>
  <c r="R25" i="2" s="1"/>
  <c r="O26" i="2"/>
  <c r="R26" i="2" s="1"/>
  <c r="O27" i="2"/>
  <c r="R27" i="2" s="1"/>
  <c r="O28" i="2"/>
  <c r="R28" i="2" s="1"/>
  <c r="O29" i="2"/>
  <c r="R29" i="2" s="1"/>
  <c r="O30" i="2"/>
  <c r="O31" i="2"/>
  <c r="O32" i="2"/>
  <c r="R32" i="2" s="1"/>
  <c r="O33" i="2"/>
  <c r="R33" i="2" s="1"/>
  <c r="O34" i="2"/>
  <c r="O35" i="2"/>
  <c r="O36" i="2"/>
  <c r="R36" i="2" s="1"/>
  <c r="O37" i="2"/>
  <c r="R37" i="2" s="1"/>
  <c r="O38" i="2"/>
  <c r="R38" i="2" s="1"/>
  <c r="O39" i="2"/>
  <c r="R39" i="2" s="1"/>
  <c r="O40" i="2"/>
  <c r="R40" i="2" s="1"/>
  <c r="O41" i="2"/>
  <c r="R41" i="2" s="1"/>
  <c r="O42" i="2"/>
  <c r="O43" i="2"/>
  <c r="O44" i="2"/>
  <c r="R44" i="2" s="1"/>
  <c r="O45" i="2"/>
  <c r="R45" i="2" s="1"/>
  <c r="O46" i="2"/>
  <c r="O47" i="2"/>
  <c r="O48" i="2"/>
  <c r="R48" i="2" s="1"/>
  <c r="O49" i="2"/>
  <c r="R49" i="2" s="1"/>
  <c r="O50" i="2"/>
  <c r="R50" i="2" s="1"/>
  <c r="O51" i="2"/>
  <c r="R51" i="2" s="1"/>
  <c r="O52" i="2"/>
  <c r="R52" i="2" s="1"/>
  <c r="O53" i="2"/>
  <c r="R53" i="2" s="1"/>
  <c r="O54" i="2"/>
  <c r="O55" i="2"/>
  <c r="O56" i="2"/>
  <c r="R56" i="2" s="1"/>
  <c r="O57" i="2"/>
  <c r="R57" i="2" s="1"/>
  <c r="O58" i="2"/>
  <c r="O59" i="2"/>
  <c r="O60" i="2"/>
  <c r="R60" i="2" s="1"/>
  <c r="O61" i="2"/>
  <c r="R61" i="2" s="1"/>
  <c r="O62" i="2"/>
  <c r="R62" i="2" s="1"/>
  <c r="O63" i="2"/>
  <c r="R63" i="2" s="1"/>
  <c r="O64" i="2"/>
  <c r="R64" i="2" s="1"/>
  <c r="O65" i="2"/>
  <c r="R65" i="2" s="1"/>
  <c r="O66" i="2"/>
  <c r="O67" i="2"/>
  <c r="O68" i="2"/>
  <c r="R68" i="2" s="1"/>
  <c r="O69" i="2"/>
  <c r="R69" i="2" s="1"/>
  <c r="O70" i="2"/>
  <c r="O71" i="2"/>
  <c r="O72" i="2"/>
  <c r="R72" i="2" s="1"/>
  <c r="O73" i="2"/>
  <c r="R73" i="2" s="1"/>
  <c r="O74" i="2"/>
  <c r="R74" i="2" s="1"/>
  <c r="O75" i="2"/>
  <c r="R75" i="2" s="1"/>
  <c r="O76" i="2"/>
  <c r="R76" i="2" s="1"/>
  <c r="O77" i="2"/>
  <c r="R77" i="2" s="1"/>
  <c r="O78" i="2"/>
  <c r="O79" i="2"/>
  <c r="O80" i="2"/>
  <c r="R80" i="2" s="1"/>
  <c r="O81" i="2"/>
  <c r="R81" i="2" s="1"/>
  <c r="O82" i="2"/>
  <c r="O83" i="2"/>
  <c r="O84" i="2"/>
  <c r="R84" i="2" s="1"/>
  <c r="O85" i="2"/>
  <c r="R85" i="2" s="1"/>
  <c r="O86" i="2"/>
  <c r="R86" i="2" s="1"/>
  <c r="O87" i="2"/>
  <c r="R87" i="2" s="1"/>
  <c r="O88" i="2"/>
  <c r="R88" i="2" s="1"/>
  <c r="O89" i="2"/>
  <c r="R89" i="2" s="1"/>
  <c r="O90" i="2"/>
  <c r="O91" i="2"/>
  <c r="O92" i="2"/>
  <c r="R92" i="2" s="1"/>
  <c r="O93" i="2"/>
  <c r="R93" i="2" s="1"/>
  <c r="O94" i="2"/>
  <c r="O95" i="2"/>
  <c r="O96" i="2"/>
  <c r="R96" i="2" s="1"/>
  <c r="O97" i="2"/>
  <c r="R97" i="2" s="1"/>
  <c r="O98" i="2"/>
  <c r="R98" i="2" s="1"/>
  <c r="O99" i="2"/>
  <c r="R99" i="2" s="1"/>
  <c r="O100" i="2"/>
  <c r="R100" i="2" s="1"/>
  <c r="O101" i="2"/>
  <c r="R101" i="2" s="1"/>
  <c r="O102" i="2"/>
  <c r="O103" i="2"/>
  <c r="O104" i="2"/>
  <c r="R104" i="2" s="1"/>
  <c r="O105" i="2"/>
  <c r="O106" i="2"/>
  <c r="O107" i="2"/>
  <c r="O108" i="2"/>
  <c r="R108" i="2" s="1"/>
  <c r="O109" i="2"/>
  <c r="R109" i="2" s="1"/>
  <c r="O110" i="2"/>
  <c r="R110" i="2" s="1"/>
  <c r="O111" i="2"/>
  <c r="R111" i="2" s="1"/>
  <c r="O112" i="2"/>
  <c r="R112" i="2" s="1"/>
  <c r="O113" i="2"/>
  <c r="R113" i="2" s="1"/>
  <c r="O114" i="2"/>
  <c r="O115" i="2"/>
  <c r="O116" i="2"/>
  <c r="R116" i="2" s="1"/>
  <c r="O117" i="2"/>
  <c r="R117" i="2" s="1"/>
  <c r="O118" i="2"/>
  <c r="O119" i="2"/>
  <c r="O120" i="2"/>
  <c r="R120" i="2" s="1"/>
  <c r="O121" i="2"/>
  <c r="R121" i="2" s="1"/>
  <c r="O122" i="2"/>
  <c r="R122" i="2" s="1"/>
  <c r="O123" i="2"/>
  <c r="R123" i="2" s="1"/>
  <c r="O124" i="2"/>
  <c r="R124" i="2" s="1"/>
  <c r="O125" i="2"/>
  <c r="R125" i="2" s="1"/>
  <c r="O126" i="2"/>
  <c r="O127" i="2"/>
  <c r="O128" i="2"/>
  <c r="R128" i="2" s="1"/>
  <c r="O129" i="2"/>
  <c r="R129" i="2" s="1"/>
  <c r="O130" i="2"/>
  <c r="O131" i="2"/>
  <c r="O132" i="2"/>
  <c r="R132" i="2" s="1"/>
  <c r="O133" i="2"/>
  <c r="R133" i="2" s="1"/>
  <c r="O134" i="2"/>
  <c r="R134" i="2" s="1"/>
  <c r="O135" i="2"/>
  <c r="R135" i="2" s="1"/>
  <c r="O136" i="2"/>
  <c r="R136" i="2" s="1"/>
  <c r="O137" i="2"/>
  <c r="R137" i="2" s="1"/>
  <c r="O138" i="2"/>
  <c r="O139" i="2"/>
  <c r="O140" i="2"/>
  <c r="R140" i="2" s="1"/>
  <c r="O141" i="2"/>
  <c r="O142" i="2"/>
  <c r="O143" i="2"/>
  <c r="O144" i="2"/>
  <c r="R144" i="2" s="1"/>
  <c r="O145" i="2"/>
  <c r="R145" i="2" s="1"/>
  <c r="O146" i="2"/>
  <c r="R146" i="2" s="1"/>
  <c r="O147" i="2"/>
  <c r="R147" i="2" s="1"/>
  <c r="O148" i="2"/>
  <c r="R148" i="2" s="1"/>
  <c r="O149" i="2"/>
  <c r="R149" i="2" s="1"/>
  <c r="O150" i="2"/>
  <c r="O151" i="2"/>
  <c r="O152" i="2"/>
  <c r="R152" i="2" s="1"/>
  <c r="O153" i="2"/>
  <c r="R153" i="2" s="1"/>
  <c r="O154" i="2"/>
  <c r="O155" i="2"/>
  <c r="O156" i="2"/>
  <c r="R156" i="2" s="1"/>
  <c r="O157" i="2"/>
  <c r="R157" i="2" s="1"/>
  <c r="O158" i="2"/>
  <c r="R158" i="2" s="1"/>
  <c r="O159" i="2"/>
  <c r="R159" i="2" s="1"/>
  <c r="O160" i="2"/>
  <c r="R160" i="2" s="1"/>
  <c r="O161" i="2"/>
  <c r="R161" i="2" s="1"/>
  <c r="O162" i="2"/>
  <c r="O163" i="2"/>
  <c r="O164" i="2"/>
  <c r="R164" i="2" s="1"/>
  <c r="O165" i="2"/>
  <c r="R165" i="2" s="1"/>
  <c r="O166" i="2"/>
  <c r="O167" i="2"/>
  <c r="O168" i="2"/>
  <c r="R168" i="2" s="1"/>
  <c r="O169" i="2"/>
  <c r="R169" i="2" s="1"/>
  <c r="O170" i="2"/>
  <c r="R170" i="2" s="1"/>
  <c r="O171" i="2"/>
  <c r="R171" i="2" s="1"/>
  <c r="O172" i="2"/>
  <c r="R172" i="2" s="1"/>
  <c r="O173" i="2"/>
  <c r="R173" i="2" s="1"/>
  <c r="O174" i="2"/>
  <c r="O175" i="2"/>
  <c r="O176" i="2"/>
  <c r="R176" i="2" s="1"/>
  <c r="O177" i="2"/>
  <c r="O178" i="2"/>
  <c r="O179" i="2"/>
  <c r="O180" i="2"/>
  <c r="R180" i="2" s="1"/>
  <c r="O181" i="2"/>
  <c r="R181" i="2" s="1"/>
  <c r="O4" i="2"/>
  <c r="R4" i="2" s="1"/>
  <c r="I183" i="2"/>
  <c r="R150" i="2" l="1"/>
  <c r="R102" i="2"/>
  <c r="R54" i="2"/>
  <c r="R6" i="2"/>
  <c r="R143" i="2"/>
  <c r="R95" i="2"/>
  <c r="R47" i="2"/>
  <c r="R139" i="2"/>
  <c r="R91" i="2"/>
  <c r="R43" i="2"/>
  <c r="R138" i="2"/>
  <c r="R90" i="2"/>
  <c r="R42" i="2"/>
  <c r="R179" i="2"/>
  <c r="R131" i="2"/>
  <c r="R83" i="2"/>
  <c r="R35" i="2"/>
  <c r="R175" i="2"/>
  <c r="R127" i="2"/>
  <c r="R79" i="2"/>
  <c r="R31" i="2"/>
  <c r="R174" i="2"/>
  <c r="R126" i="2"/>
  <c r="R78" i="2"/>
  <c r="R30" i="2"/>
  <c r="R167" i="2"/>
  <c r="R119" i="2"/>
  <c r="R71" i="2"/>
  <c r="R23" i="2"/>
  <c r="R163" i="2"/>
  <c r="R115" i="2"/>
  <c r="R67" i="2"/>
  <c r="R19" i="2"/>
  <c r="R162" i="2"/>
  <c r="R114" i="2"/>
  <c r="R66" i="2"/>
  <c r="R18" i="2"/>
  <c r="R155" i="2"/>
  <c r="R107" i="2"/>
  <c r="R59" i="2"/>
  <c r="R11" i="2"/>
  <c r="R178" i="2"/>
  <c r="R166" i="2"/>
  <c r="R154" i="2"/>
  <c r="R142" i="2"/>
  <c r="R130" i="2"/>
  <c r="R118" i="2"/>
  <c r="R106" i="2"/>
  <c r="R94" i="2"/>
  <c r="R82" i="2"/>
  <c r="R70" i="2"/>
  <c r="R58" i="2"/>
  <c r="R46" i="2"/>
  <c r="R34" i="2"/>
  <c r="R22" i="2"/>
  <c r="R10" i="2"/>
  <c r="R177" i="2"/>
  <c r="R141" i="2"/>
  <c r="R105" i="2"/>
  <c r="R21" i="2"/>
  <c r="Q183" i="2"/>
  <c r="J183" i="2" l="1"/>
  <c r="H183" i="2"/>
  <c r="G183" i="2"/>
  <c r="E183" i="2"/>
  <c r="D183" i="2"/>
  <c r="C183" i="2"/>
  <c r="R183" i="2" l="1"/>
  <c r="F183" i="2"/>
  <c r="K183" i="2" s="1"/>
  <c r="F185" i="2"/>
  <c r="S183" i="2" l="1"/>
  <c r="P183" i="2"/>
  <c r="O183" i="2"/>
  <c r="N183" i="2"/>
  <c r="M183" i="2"/>
  <c r="L183" i="2"/>
  <c r="AB183" i="2" l="1"/>
  <c r="T183" i="2"/>
  <c r="AC183" i="2" s="1"/>
  <c r="U183" i="2"/>
  <c r="Y183" i="2"/>
  <c r="Z183" i="2"/>
  <c r="AA183" i="2"/>
  <c r="X183" i="2"/>
  <c r="W183" i="2"/>
  <c r="V183" i="2"/>
</calcChain>
</file>

<file path=xl/sharedStrings.xml><?xml version="1.0" encoding="utf-8"?>
<sst xmlns="http://schemas.openxmlformats.org/spreadsheetml/2006/main" count="404" uniqueCount="257">
  <si>
    <t>COUNTY</t>
  </si>
  <si>
    <t>DISTRICT</t>
  </si>
  <si>
    <t>PROPERTY
 TAXES</t>
  </si>
  <si>
    <t>SPECIFIC OWNERSHIP TAXES</t>
  </si>
  <si>
    <t>STATE SHARE</t>
  </si>
  <si>
    <t>CATEGORICAL BUYOUT</t>
  </si>
  <si>
    <t>CHANGE IN FUNDED PUPILS</t>
  </si>
  <si>
    <t>CHANGE IN FULLY FUNDED TOTAL PROGRAM</t>
  </si>
  <si>
    <t>CHANGE IN PROPERTY TAXES</t>
  </si>
  <si>
    <t>CHANGE IN SPECIFIC OWNERSHIP TAXES</t>
  </si>
  <si>
    <t>CHANGE IN STATE SHARE</t>
  </si>
  <si>
    <t>CHANGE IN CATEGORICAL BUYOUT</t>
  </si>
  <si>
    <t>CHANGE IN PER PUPIL FUNDING</t>
  </si>
  <si>
    <t>M + N</t>
  </si>
  <si>
    <t>N - E</t>
  </si>
  <si>
    <t>O - F</t>
  </si>
  <si>
    <t>ADAMS</t>
  </si>
  <si>
    <t>MAPLETON</t>
  </si>
  <si>
    <t>ADAMS 12 FIVE STAR</t>
  </si>
  <si>
    <t>COMMERCE CITY</t>
  </si>
  <si>
    <t>BRIGHTON</t>
  </si>
  <si>
    <t>BENNETT</t>
  </si>
  <si>
    <t>STRASBURG</t>
  </si>
  <si>
    <t>WESTMINSTER</t>
  </si>
  <si>
    <t>ALAMOSA</t>
  </si>
  <si>
    <t>SANGRE DE CRISTO</t>
  </si>
  <si>
    <t>ARAPAHOE</t>
  </si>
  <si>
    <t>ENGLEWOOD</t>
  </si>
  <si>
    <t>SHERIDAN</t>
  </si>
  <si>
    <t>CHERRY CREEK</t>
  </si>
  <si>
    <t>LITTLETON</t>
  </si>
  <si>
    <t>DEER TRAIL</t>
  </si>
  <si>
    <t>AURORA</t>
  </si>
  <si>
    <t>BYERS</t>
  </si>
  <si>
    <t>ARCHULETA</t>
  </si>
  <si>
    <t>BACA</t>
  </si>
  <si>
    <t>WALSH</t>
  </si>
  <si>
    <t>PRITCHETT</t>
  </si>
  <si>
    <t>SPRINGFIELD</t>
  </si>
  <si>
    <t>VILAS</t>
  </si>
  <si>
    <t>CAMPO</t>
  </si>
  <si>
    <t>BENT</t>
  </si>
  <si>
    <t>LAS ANIMAS</t>
  </si>
  <si>
    <t>MCCLAVE</t>
  </si>
  <si>
    <t>BOULDER</t>
  </si>
  <si>
    <t>ST VRAIN</t>
  </si>
  <si>
    <t>CHAFFEE</t>
  </si>
  <si>
    <t>BUENA VISTA</t>
  </si>
  <si>
    <t>SALIDA</t>
  </si>
  <si>
    <t>CHEYENNE</t>
  </si>
  <si>
    <t>KIT CARSON</t>
  </si>
  <si>
    <t>CLEAR CREEK</t>
  </si>
  <si>
    <t>CONEJOS</t>
  </si>
  <si>
    <t>NORTH CONEJOS</t>
  </si>
  <si>
    <t>SANFORD</t>
  </si>
  <si>
    <t>SOUTH CONEJOS</t>
  </si>
  <si>
    <t>COSTILLA</t>
  </si>
  <si>
    <t>CENTENNIAL</t>
  </si>
  <si>
    <t>SIERRA GRANDE</t>
  </si>
  <si>
    <t>CROWLEY</t>
  </si>
  <si>
    <t>CUSTER</t>
  </si>
  <si>
    <t>WESTCLIFFE</t>
  </si>
  <si>
    <t>DELTA</t>
  </si>
  <si>
    <t>DENVER</t>
  </si>
  <si>
    <t>DOLORES</t>
  </si>
  <si>
    <t>DOUGLAS</t>
  </si>
  <si>
    <t>EAGLE</t>
  </si>
  <si>
    <t>ELBERT</t>
  </si>
  <si>
    <t>ELIZABETH</t>
  </si>
  <si>
    <t>KIOWA</t>
  </si>
  <si>
    <t>BIG SANDY</t>
  </si>
  <si>
    <t>AGATE</t>
  </si>
  <si>
    <t>EL PASO</t>
  </si>
  <si>
    <t>CALHAN</t>
  </si>
  <si>
    <t>HARRISON</t>
  </si>
  <si>
    <t>WIDEFIELD</t>
  </si>
  <si>
    <t>FOUNTAIN</t>
  </si>
  <si>
    <t>COLORADO SPRINGS</t>
  </si>
  <si>
    <t>CHEYENNE MOUNTAIN</t>
  </si>
  <si>
    <t>MANITOU SPRINGS</t>
  </si>
  <si>
    <t>ACADEMY</t>
  </si>
  <si>
    <t>ELLICOTT</t>
  </si>
  <si>
    <t>PEYTON</t>
  </si>
  <si>
    <t>HANOVER</t>
  </si>
  <si>
    <t>LEWIS-PALMER</t>
  </si>
  <si>
    <t>FALCON</t>
  </si>
  <si>
    <t>EDISON</t>
  </si>
  <si>
    <t>MIAMI-YODER</t>
  </si>
  <si>
    <t>FREMONT</t>
  </si>
  <si>
    <t>CANON CITY</t>
  </si>
  <si>
    <t>FLORENCE</t>
  </si>
  <si>
    <t>COTOPAXI</t>
  </si>
  <si>
    <t>GARFIELD</t>
  </si>
  <si>
    <t>ROARING FORK</t>
  </si>
  <si>
    <t>RIFLE</t>
  </si>
  <si>
    <t>PARACHUTE</t>
  </si>
  <si>
    <t>GILPIN</t>
  </si>
  <si>
    <t>GRAND</t>
  </si>
  <si>
    <t>WEST GRAND</t>
  </si>
  <si>
    <t>EAST GRAND</t>
  </si>
  <si>
    <t>GUNNISON</t>
  </si>
  <si>
    <t>HINSDALE</t>
  </si>
  <si>
    <t>HUERFANO</t>
  </si>
  <si>
    <t>LA VETA</t>
  </si>
  <si>
    <t>JACKSON</t>
  </si>
  <si>
    <t>NORTH PARK</t>
  </si>
  <si>
    <t>JEFFERSON</t>
  </si>
  <si>
    <t>EADS</t>
  </si>
  <si>
    <t>PLAINVIEW</t>
  </si>
  <si>
    <t>ARRIBA-FLAGLER</t>
  </si>
  <si>
    <t>HI PLAINS</t>
  </si>
  <si>
    <t>STRATTON</t>
  </si>
  <si>
    <t>BETHUNE</t>
  </si>
  <si>
    <t>BURLINGTON</t>
  </si>
  <si>
    <t>LAKE</t>
  </si>
  <si>
    <t>LA PLATA</t>
  </si>
  <si>
    <t>DURANGO</t>
  </si>
  <si>
    <t>BAYFIELD</t>
  </si>
  <si>
    <t>IGNACIO</t>
  </si>
  <si>
    <t>LARIMER</t>
  </si>
  <si>
    <t>POUDRE</t>
  </si>
  <si>
    <t>THOMPSON</t>
  </si>
  <si>
    <t>ESTES PARK</t>
  </si>
  <si>
    <t>TRINIDAD</t>
  </si>
  <si>
    <t>PRIMERO</t>
  </si>
  <si>
    <t>HOEHNE</t>
  </si>
  <si>
    <t>AGUILAR</t>
  </si>
  <si>
    <t>BRANSON</t>
  </si>
  <si>
    <t>KIM</t>
  </si>
  <si>
    <t>LINCOLN</t>
  </si>
  <si>
    <t>GENOA-HUGO</t>
  </si>
  <si>
    <t>LIMON</t>
  </si>
  <si>
    <t>KARVAL</t>
  </si>
  <si>
    <t>LOGAN</t>
  </si>
  <si>
    <t>VALLEY</t>
  </si>
  <si>
    <t>FRENCHMAN</t>
  </si>
  <si>
    <t>BUFFALO</t>
  </si>
  <si>
    <t>PLATEAU</t>
  </si>
  <si>
    <t>MESA</t>
  </si>
  <si>
    <t>DEBEQUE</t>
  </si>
  <si>
    <t>PLATEAU VALLEY</t>
  </si>
  <si>
    <t>MESA VALLEY</t>
  </si>
  <si>
    <t>MINERAL</t>
  </si>
  <si>
    <t>CREEDE</t>
  </si>
  <si>
    <t>MOFFAT</t>
  </si>
  <si>
    <t>MONTEZUMA</t>
  </si>
  <si>
    <t>MANCOS</t>
  </si>
  <si>
    <t>MONTROSE</t>
  </si>
  <si>
    <t>WEST END</t>
  </si>
  <si>
    <t>MORGAN</t>
  </si>
  <si>
    <t>BRUSH</t>
  </si>
  <si>
    <t>FT. MORGAN</t>
  </si>
  <si>
    <t>WELDON</t>
  </si>
  <si>
    <t>WIGGINS</t>
  </si>
  <si>
    <t>OTERO</t>
  </si>
  <si>
    <t>EAST OTERO</t>
  </si>
  <si>
    <t>ROCKY FORD</t>
  </si>
  <si>
    <t>MANZANOLA</t>
  </si>
  <si>
    <t>FOWLER</t>
  </si>
  <si>
    <t>CHERAW</t>
  </si>
  <si>
    <t>SWINK</t>
  </si>
  <si>
    <t>OURAY</t>
  </si>
  <si>
    <t>RIDGWAY</t>
  </si>
  <si>
    <t>PARK</t>
  </si>
  <si>
    <t>PLATTE CANYON</t>
  </si>
  <si>
    <t>PHILLIPS</t>
  </si>
  <si>
    <t>HOLYOKE</t>
  </si>
  <si>
    <t>HAXTUN</t>
  </si>
  <si>
    <t>PITKIN</t>
  </si>
  <si>
    <t>ASPEN</t>
  </si>
  <si>
    <t>PROWERS</t>
  </si>
  <si>
    <t>GRANADA</t>
  </si>
  <si>
    <t>LAMAR</t>
  </si>
  <si>
    <t>HOLLY</t>
  </si>
  <si>
    <t>WILEY</t>
  </si>
  <si>
    <t>PUEBLO</t>
  </si>
  <si>
    <t>PUEBLO CITY</t>
  </si>
  <si>
    <t>PUEBLO RURAL</t>
  </si>
  <si>
    <t>RIO BLANCO</t>
  </si>
  <si>
    <t>MEEKER</t>
  </si>
  <si>
    <t>RANGELY</t>
  </si>
  <si>
    <t>RIO GRANDE</t>
  </si>
  <si>
    <t>DEL NORTE</t>
  </si>
  <si>
    <t>MONTE VISTA</t>
  </si>
  <si>
    <t>SARGENT</t>
  </si>
  <si>
    <t>ROUTT</t>
  </si>
  <si>
    <t>HAYDEN</t>
  </si>
  <si>
    <t>STEAMBOAT SPRINGS</t>
  </si>
  <si>
    <t>SOUTH ROUTT</t>
  </si>
  <si>
    <t>SAGUACHE</t>
  </si>
  <si>
    <t>MOUNTAIN VALLEY</t>
  </si>
  <si>
    <t>CENTER</t>
  </si>
  <si>
    <t>SAN JUAN</t>
  </si>
  <si>
    <t>SILVERTON</t>
  </si>
  <si>
    <t>SAN MIGUEL</t>
  </si>
  <si>
    <t>TELLURIDE</t>
  </si>
  <si>
    <t>NORWOOD</t>
  </si>
  <si>
    <t>SEDGWICK</t>
  </si>
  <si>
    <t>JULESBURG</t>
  </si>
  <si>
    <t>PLATTE VALLEY</t>
  </si>
  <si>
    <t>SUMMIT</t>
  </si>
  <si>
    <t>TELLER</t>
  </si>
  <si>
    <t>CRIPPLE CREEK</t>
  </si>
  <si>
    <t>WOODLAND PARK</t>
  </si>
  <si>
    <t>WASHINGTON</t>
  </si>
  <si>
    <t>AKRON</t>
  </si>
  <si>
    <t>ARICKAREE</t>
  </si>
  <si>
    <t>OTIS</t>
  </si>
  <si>
    <t>LONE STAR</t>
  </si>
  <si>
    <t>WOODLIN</t>
  </si>
  <si>
    <t>WELD</t>
  </si>
  <si>
    <t>GILCREST</t>
  </si>
  <si>
    <t>EATON</t>
  </si>
  <si>
    <t>KEENESBURG</t>
  </si>
  <si>
    <t>WINDSOR</t>
  </si>
  <si>
    <t>JOHNSTOWN</t>
  </si>
  <si>
    <t>GREELEY</t>
  </si>
  <si>
    <t>FT. LUPTON</t>
  </si>
  <si>
    <t>AULT-HIGHLAND</t>
  </si>
  <si>
    <t>BRIGGSDALE</t>
  </si>
  <si>
    <t>PRAIRIE</t>
  </si>
  <si>
    <t>PAWNEE</t>
  </si>
  <si>
    <t>YUMA</t>
  </si>
  <si>
    <t>YUMA 1</t>
  </si>
  <si>
    <t>WRAY RD-2</t>
  </si>
  <si>
    <t>IDALIA RJ-3</t>
  </si>
  <si>
    <t>LIBERTY J-4</t>
  </si>
  <si>
    <t>TOTALS</t>
  </si>
  <si>
    <t xml:space="preserve"> </t>
  </si>
  <si>
    <t/>
  </si>
  <si>
    <t>CHANGE IN BUDGET STABILIZATION FACTOR</t>
  </si>
  <si>
    <t>CHANGE IN TOTAL PROGRAM AFTER BUDGET STABILIZATION FACTOR</t>
  </si>
  <si>
    <t>22-54-104(5)(g)(I)(H)</t>
  </si>
  <si>
    <t xml:space="preserve">Estimated Change </t>
  </si>
  <si>
    <t>2021-22  ESTIMATED FUNDED PUPIL COUNTS</t>
  </si>
  <si>
    <t xml:space="preserve">2021-22  ESTIMATED FULLY FUNDED TOTAL PROGRAM </t>
  </si>
  <si>
    <t>2021-22  ESTIMATED BUDGET STABILIZATION FACTOR</t>
  </si>
  <si>
    <t>2021-22 ESTIMATED TOTAL PROGRAM AFTER BUDGET STABILIZATION FACTOR</t>
  </si>
  <si>
    <t>ESTIMATED PROPERTY
 TAXES</t>
  </si>
  <si>
    <t>ESTIMATED SPECIFIC OWNERSHIP TAXES</t>
  </si>
  <si>
    <t>ESTIMATED STATE SHARE</t>
  </si>
  <si>
    <t>ESTIMATED CATEGORICAL BUYOUT</t>
  </si>
  <si>
    <t>2021-22  ESTIMATED PER PUPIL FUNDING AFTER BUDGET STABILIZATION FACTOR</t>
  </si>
  <si>
    <t>2021-22 January Supplemental Request</t>
  </si>
  <si>
    <t>2021-22  FUNDED PUPIL COUNTS</t>
  </si>
  <si>
    <t xml:space="preserve">2021-22  FULLY FUNDED TOTAL PROGRAM </t>
  </si>
  <si>
    <t>2021-22  BUDGET STABILIZATION FACTOR</t>
  </si>
  <si>
    <t>2021-22 TOTAL PROGRAM AFTER BUDGET STABILIZATION FACTOR</t>
  </si>
  <si>
    <t>2021-22  PER PUPIL FUNDING AFTER BUDGET STABILIZATION FACTOR</t>
  </si>
  <si>
    <t>2021-22 SB21-268 Original Appropriation</t>
  </si>
  <si>
    <t>C - L</t>
  </si>
  <si>
    <t>D - M</t>
  </si>
  <si>
    <t>G-P</t>
  </si>
  <si>
    <t>H - Q</t>
  </si>
  <si>
    <t>I - R</t>
  </si>
  <si>
    <t>J - S</t>
  </si>
  <si>
    <t>K -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</si>
</sst>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0" fontId="4" fillId="0" borderId="0"/>
    <xf numFmtId="40" fontId="4" fillId="0" borderId="0"/>
  </cellStyleXfs>
  <cellXfs count="40">
    <xf numFmtId="0" fontId="0" fillId="0" borderId="0" xfId="0"/>
    <xf numFmtId="164" fontId="0" fillId="0" borderId="0" xfId="1" applyNumberFormat="1" applyFont="1"/>
    <xf numFmtId="164" fontId="1" fillId="0" borderId="2" xfId="1" applyNumberFormat="1" applyFont="1" applyBorder="1" applyAlignment="1">
      <alignment horizontal="center" wrapText="1"/>
    </xf>
    <xf numFmtId="164" fontId="1" fillId="0" borderId="3" xfId="1" applyNumberFormat="1" applyFont="1" applyBorder="1" applyAlignment="1">
      <alignment horizontal="center" wrapText="1"/>
    </xf>
    <xf numFmtId="164" fontId="0" fillId="0" borderId="5" xfId="1" applyNumberFormat="1" applyFont="1" applyBorder="1"/>
    <xf numFmtId="165" fontId="0" fillId="0" borderId="0" xfId="1" applyNumberFormat="1" applyFont="1" applyFill="1"/>
    <xf numFmtId="165" fontId="2" fillId="0" borderId="0" xfId="1" applyNumberFormat="1" applyFont="1" applyBorder="1" applyAlignment="1"/>
    <xf numFmtId="165" fontId="0" fillId="0" borderId="0" xfId="1" applyNumberFormat="1" applyFont="1"/>
    <xf numFmtId="165" fontId="1" fillId="0" borderId="2" xfId="1" applyNumberFormat="1" applyFont="1" applyFill="1" applyBorder="1" applyAlignment="1">
      <alignment horizontal="center" wrapText="1"/>
    </xf>
    <xf numFmtId="165" fontId="1" fillId="0" borderId="2" xfId="1" applyNumberFormat="1" applyFont="1" applyBorder="1" applyAlignment="1">
      <alignment horizontal="center" wrapText="1"/>
    </xf>
    <xf numFmtId="165" fontId="1" fillId="0" borderId="0" xfId="1" applyNumberFormat="1" applyFont="1" applyAlignment="1">
      <alignment wrapText="1"/>
    </xf>
    <xf numFmtId="165" fontId="0" fillId="0" borderId="0" xfId="1" applyNumberFormat="1" applyFont="1" applyAlignment="1">
      <alignment horizontal="center" wrapText="1"/>
    </xf>
    <xf numFmtId="165" fontId="0" fillId="0" borderId="5" xfId="1" applyNumberFormat="1" applyFont="1" applyBorder="1"/>
    <xf numFmtId="165" fontId="0" fillId="0" borderId="0" xfId="1" applyNumberFormat="1" applyFont="1" applyAlignment="1">
      <alignment wrapText="1"/>
    </xf>
    <xf numFmtId="43" fontId="0" fillId="0" borderId="4" xfId="1" applyNumberFormat="1" applyFont="1" applyBorder="1"/>
    <xf numFmtId="43" fontId="0" fillId="0" borderId="0" xfId="1" applyNumberFormat="1" applyFont="1"/>
    <xf numFmtId="43" fontId="0" fillId="0" borderId="6" xfId="1" applyNumberFormat="1" applyFont="1" applyBorder="1"/>
    <xf numFmtId="43" fontId="1" fillId="0" borderId="2" xfId="1" applyNumberFormat="1" applyFont="1" applyFill="1" applyBorder="1" applyAlignment="1">
      <alignment horizontal="center" wrapText="1"/>
    </xf>
    <xf numFmtId="165" fontId="0" fillId="0" borderId="0" xfId="1" applyNumberFormat="1" applyFont="1" applyBorder="1"/>
    <xf numFmtId="164" fontId="0" fillId="0" borderId="0" xfId="1" applyNumberFormat="1" applyFont="1" applyBorder="1"/>
    <xf numFmtId="43" fontId="0" fillId="0" borderId="0" xfId="1" applyNumberFormat="1" applyFont="1" applyBorder="1"/>
    <xf numFmtId="165" fontId="0" fillId="0" borderId="3" xfId="1" applyNumberFormat="1" applyFont="1" applyBorder="1"/>
    <xf numFmtId="38" fontId="0" fillId="0" borderId="0" xfId="1" applyNumberFormat="1" applyFont="1"/>
    <xf numFmtId="164" fontId="1" fillId="2" borderId="2" xfId="1" applyNumberFormat="1" applyFont="1" applyFill="1" applyBorder="1" applyAlignment="1">
      <alignment horizontal="center" wrapText="1"/>
    </xf>
    <xf numFmtId="165" fontId="1" fillId="2" borderId="2" xfId="1" applyNumberFormat="1" applyFont="1" applyFill="1" applyBorder="1" applyAlignment="1">
      <alignment horizontal="center" wrapText="1"/>
    </xf>
    <xf numFmtId="43" fontId="1" fillId="2" borderId="2" xfId="1" applyNumberFormat="1" applyFont="1" applyFill="1" applyBorder="1" applyAlignment="1">
      <alignment horizontal="center" wrapText="1"/>
    </xf>
    <xf numFmtId="164" fontId="1" fillId="2" borderId="3" xfId="1" applyNumberFormat="1" applyFont="1" applyFill="1" applyBorder="1" applyAlignment="1">
      <alignment horizontal="center" wrapText="1"/>
    </xf>
    <xf numFmtId="165" fontId="1" fillId="2" borderId="2" xfId="1" quotePrefix="1" applyNumberFormat="1" applyFont="1" applyFill="1" applyBorder="1" applyAlignment="1">
      <alignment horizontal="center" wrapText="1"/>
    </xf>
    <xf numFmtId="164" fontId="1" fillId="3" borderId="2" xfId="1" applyNumberFormat="1" applyFont="1" applyFill="1" applyBorder="1" applyAlignment="1">
      <alignment horizontal="center" wrapText="1"/>
    </xf>
    <xf numFmtId="165" fontId="1" fillId="3" borderId="2" xfId="1" applyNumberFormat="1" applyFont="1" applyFill="1" applyBorder="1" applyAlignment="1">
      <alignment horizontal="center" wrapText="1"/>
    </xf>
    <xf numFmtId="43" fontId="1" fillId="3" borderId="2" xfId="1" applyNumberFormat="1" applyFont="1" applyFill="1" applyBorder="1" applyAlignment="1">
      <alignment horizontal="center" wrapText="1"/>
    </xf>
    <xf numFmtId="164" fontId="1" fillId="3" borderId="3" xfId="1" applyNumberFormat="1" applyFont="1" applyFill="1" applyBorder="1" applyAlignment="1">
      <alignment horizontal="center" wrapText="1"/>
    </xf>
    <xf numFmtId="165" fontId="1" fillId="3" borderId="2" xfId="1" quotePrefix="1" applyNumberFormat="1" applyFont="1" applyFill="1" applyBorder="1" applyAlignment="1">
      <alignment horizontal="center" wrapText="1"/>
    </xf>
    <xf numFmtId="165" fontId="0" fillId="0" borderId="7" xfId="1" applyNumberFormat="1" applyFont="1" applyBorder="1" applyAlignment="1">
      <alignment horizontal="center"/>
    </xf>
    <xf numFmtId="165" fontId="0" fillId="0" borderId="5" xfId="1" applyNumberFormat="1" applyFont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165" fontId="2" fillId="2" borderId="8" xfId="1" applyNumberFormat="1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165" fontId="2" fillId="3" borderId="8" xfId="1" applyNumberFormat="1" applyFont="1" applyFill="1" applyBorder="1" applyAlignment="1">
      <alignment horizontal="center"/>
    </xf>
    <xf numFmtId="165" fontId="2" fillId="0" borderId="2" xfId="1" applyNumberFormat="1" applyFont="1" applyBorder="1" applyAlignment="1">
      <alignment horizontal="center"/>
    </xf>
  </cellXfs>
  <cellStyles count="4">
    <cellStyle name="Comma" xfId="1" builtinId="3"/>
    <cellStyle name="Normal" xfId="0" builtinId="0"/>
    <cellStyle name="Normal 5" xfId="2" xr:uid="{00000000-0005-0000-0000-000002000000}"/>
    <cellStyle name="Normal 5 2" xfId="3" xr:uid="{00000000-0005-0000-0000-000003000000}"/>
  </cellStyles>
  <dxfs count="0"/>
  <tableStyles count="0" defaultTableStyle="TableStyleMedium9" defaultPivotStyle="PivotStyleLight16"/>
  <colors>
    <mruColors>
      <color rgb="FFFFDB81"/>
      <color rgb="FF5FDAD7"/>
      <color rgb="FF33CCCC"/>
      <color rgb="FFFFD261"/>
      <color rgb="FFFFC846"/>
      <color rgb="FF8FC6E8"/>
      <color rgb="FF488BC9"/>
      <color rgb="FFEF7521"/>
      <color rgb="FF95B6D2"/>
      <color rgb="FFFAAB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88"/>
  <sheetViews>
    <sheetView tabSelected="1" zoomScaleNormal="100" workbookViewId="0"/>
  </sheetViews>
  <sheetFormatPr defaultColWidth="9.140625" defaultRowHeight="15" x14ac:dyDescent="0.25"/>
  <cols>
    <col min="1" max="1" width="12.85546875" style="7" customWidth="1"/>
    <col min="2" max="2" width="22.28515625" style="7" bestFit="1" customWidth="1"/>
    <col min="3" max="3" width="16.7109375" style="1" bestFit="1" customWidth="1"/>
    <col min="4" max="5" width="16.42578125" style="7" customWidth="1"/>
    <col min="6" max="7" width="16.140625" style="7" customWidth="1"/>
    <col min="8" max="8" width="16.7109375" style="7" bestFit="1" customWidth="1"/>
    <col min="9" max="9" width="17.140625" style="7" bestFit="1" customWidth="1"/>
    <col min="10" max="10" width="16.28515625" style="7" customWidth="1"/>
    <col min="11" max="11" width="16.28515625" style="15" customWidth="1"/>
    <col min="12" max="12" width="16.140625" style="1" customWidth="1"/>
    <col min="13" max="13" width="16.85546875" style="7" bestFit="1" customWidth="1"/>
    <col min="14" max="14" width="18.7109375" style="7" bestFit="1" customWidth="1"/>
    <col min="15" max="15" width="18.85546875" style="7" bestFit="1" customWidth="1"/>
    <col min="16" max="16" width="18.5703125" style="7" bestFit="1" customWidth="1"/>
    <col min="17" max="17" width="17.5703125" style="7" bestFit="1" customWidth="1"/>
    <col min="18" max="18" width="16.85546875" style="7" bestFit="1" customWidth="1"/>
    <col min="19" max="19" width="19" style="7" bestFit="1" customWidth="1"/>
    <col min="20" max="20" width="16.140625" style="15" customWidth="1"/>
    <col min="21" max="21" width="13" style="1" customWidth="1"/>
    <col min="22" max="23" width="15.28515625" style="7" bestFit="1" customWidth="1"/>
    <col min="24" max="24" width="16" style="7" customWidth="1"/>
    <col min="25" max="25" width="15" style="7" customWidth="1"/>
    <col min="26" max="26" width="16.42578125" style="7" bestFit="1" customWidth="1"/>
    <col min="27" max="27" width="17.140625" style="7" bestFit="1" customWidth="1"/>
    <col min="28" max="28" width="16.42578125" style="7" bestFit="1" customWidth="1"/>
    <col min="29" max="29" width="17.140625" style="15" bestFit="1" customWidth="1"/>
    <col min="30" max="16384" width="9.140625" style="7"/>
  </cols>
  <sheetData>
    <row r="1" spans="1:34" ht="84.75" customHeight="1" x14ac:dyDescent="0.4">
      <c r="A1" s="5"/>
      <c r="B1" s="5"/>
      <c r="C1" s="35" t="s">
        <v>243</v>
      </c>
      <c r="D1" s="35"/>
      <c r="E1" s="35"/>
      <c r="F1" s="35"/>
      <c r="G1" s="35"/>
      <c r="H1" s="35"/>
      <c r="I1" s="35"/>
      <c r="J1" s="35"/>
      <c r="K1" s="36"/>
      <c r="L1" s="37" t="s">
        <v>249</v>
      </c>
      <c r="M1" s="37"/>
      <c r="N1" s="37"/>
      <c r="O1" s="37"/>
      <c r="P1" s="37"/>
      <c r="Q1" s="37"/>
      <c r="R1" s="37"/>
      <c r="S1" s="37"/>
      <c r="T1" s="38"/>
      <c r="U1" s="39" t="s">
        <v>233</v>
      </c>
      <c r="V1" s="39"/>
      <c r="W1" s="39"/>
      <c r="X1" s="39"/>
      <c r="Y1" s="39"/>
      <c r="Z1" s="39"/>
      <c r="AA1" s="39"/>
      <c r="AB1" s="39"/>
      <c r="AC1" s="39"/>
      <c r="AD1" s="6"/>
      <c r="AE1" s="6"/>
      <c r="AF1" s="6"/>
      <c r="AG1" s="6"/>
      <c r="AH1" s="6"/>
    </row>
    <row r="2" spans="1:34" s="10" customFormat="1" ht="75" customHeight="1" x14ac:dyDescent="0.25">
      <c r="A2" s="8" t="s">
        <v>0</v>
      </c>
      <c r="B2" s="8" t="s">
        <v>1</v>
      </c>
      <c r="C2" s="23" t="s">
        <v>244</v>
      </c>
      <c r="D2" s="24" t="s">
        <v>245</v>
      </c>
      <c r="E2" s="24" t="s">
        <v>246</v>
      </c>
      <c r="F2" s="24" t="s">
        <v>247</v>
      </c>
      <c r="G2" s="24" t="s">
        <v>2</v>
      </c>
      <c r="H2" s="24" t="s">
        <v>3</v>
      </c>
      <c r="I2" s="24" t="s">
        <v>4</v>
      </c>
      <c r="J2" s="24" t="s">
        <v>5</v>
      </c>
      <c r="K2" s="25" t="s">
        <v>248</v>
      </c>
      <c r="L2" s="28" t="s">
        <v>234</v>
      </c>
      <c r="M2" s="29" t="s">
        <v>235</v>
      </c>
      <c r="N2" s="29" t="s">
        <v>236</v>
      </c>
      <c r="O2" s="29" t="s">
        <v>237</v>
      </c>
      <c r="P2" s="29" t="s">
        <v>238</v>
      </c>
      <c r="Q2" s="29" t="s">
        <v>239</v>
      </c>
      <c r="R2" s="29" t="s">
        <v>240</v>
      </c>
      <c r="S2" s="29" t="s">
        <v>241</v>
      </c>
      <c r="T2" s="30" t="s">
        <v>242</v>
      </c>
      <c r="U2" s="2" t="s">
        <v>6</v>
      </c>
      <c r="V2" s="9" t="s">
        <v>7</v>
      </c>
      <c r="W2" s="9" t="s">
        <v>230</v>
      </c>
      <c r="X2" s="9" t="s">
        <v>231</v>
      </c>
      <c r="Y2" s="8" t="s">
        <v>8</v>
      </c>
      <c r="Z2" s="8" t="s">
        <v>9</v>
      </c>
      <c r="AA2" s="8" t="s">
        <v>10</v>
      </c>
      <c r="AB2" s="8" t="s">
        <v>11</v>
      </c>
      <c r="AC2" s="17" t="s">
        <v>12</v>
      </c>
    </row>
    <row r="3" spans="1:34" s="11" customFormat="1" x14ac:dyDescent="0.25">
      <c r="A3" s="8"/>
      <c r="B3" s="8"/>
      <c r="C3" s="26"/>
      <c r="D3" s="27" t="s">
        <v>229</v>
      </c>
      <c r="E3" s="24"/>
      <c r="F3" s="24" t="s">
        <v>13</v>
      </c>
      <c r="G3" s="24"/>
      <c r="H3" s="24"/>
      <c r="I3" s="24"/>
      <c r="J3" s="24"/>
      <c r="K3" s="25"/>
      <c r="L3" s="31"/>
      <c r="M3" s="32" t="s">
        <v>229</v>
      </c>
      <c r="N3" s="29"/>
      <c r="O3" s="29" t="s">
        <v>13</v>
      </c>
      <c r="P3" s="29"/>
      <c r="Q3" s="29"/>
      <c r="R3" s="29"/>
      <c r="S3" s="29"/>
      <c r="T3" s="30"/>
      <c r="U3" s="3" t="s">
        <v>250</v>
      </c>
      <c r="V3" s="9" t="s">
        <v>251</v>
      </c>
      <c r="W3" s="9" t="s">
        <v>14</v>
      </c>
      <c r="X3" s="9" t="s">
        <v>15</v>
      </c>
      <c r="Y3" s="8" t="s">
        <v>252</v>
      </c>
      <c r="Z3" s="8" t="s">
        <v>253</v>
      </c>
      <c r="AA3" s="8" t="s">
        <v>254</v>
      </c>
      <c r="AB3" s="8" t="s">
        <v>255</v>
      </c>
      <c r="AC3" s="17" t="s">
        <v>256</v>
      </c>
    </row>
    <row r="4" spans="1:34" x14ac:dyDescent="0.25">
      <c r="A4" s="7" t="s">
        <v>16</v>
      </c>
      <c r="B4" s="7" t="s">
        <v>17</v>
      </c>
      <c r="C4" s="1">
        <v>8721</v>
      </c>
      <c r="D4" s="7">
        <v>83155437.340000004</v>
      </c>
      <c r="E4" s="22">
        <v>-4930636.0141880959</v>
      </c>
      <c r="F4" s="7">
        <v>78224801.325811908</v>
      </c>
      <c r="G4" s="7">
        <v>25822820.789999999</v>
      </c>
      <c r="H4" s="7">
        <v>1235805.8999999999</v>
      </c>
      <c r="I4" s="7">
        <v>51166174.63581191</v>
      </c>
      <c r="J4" s="7">
        <v>0</v>
      </c>
      <c r="K4" s="14">
        <v>8969.7054610494106</v>
      </c>
      <c r="L4" s="1">
        <v>8803.5</v>
      </c>
      <c r="M4" s="7">
        <v>85313505.079999998</v>
      </c>
      <c r="N4" s="22">
        <v>-5699389.4145791661</v>
      </c>
      <c r="O4" s="7">
        <f>M4+N4</f>
        <v>79614115.66542083</v>
      </c>
      <c r="P4" s="7">
        <v>22092174.319500279</v>
      </c>
      <c r="Q4" s="7">
        <v>1474334.05</v>
      </c>
      <c r="R4" s="7">
        <f>O4-P4-Q4</f>
        <v>56047607.295920551</v>
      </c>
      <c r="S4" s="7">
        <v>0</v>
      </c>
      <c r="T4" s="14">
        <f>(O4-S4)/L4</f>
        <v>9043.4617669586896</v>
      </c>
      <c r="U4" s="1">
        <f>C4-L4</f>
        <v>-82.5</v>
      </c>
      <c r="V4" s="7">
        <f>D4-M4</f>
        <v>-2158067.7399999946</v>
      </c>
      <c r="W4" s="7">
        <f>E4-N4</f>
        <v>768753.40039107017</v>
      </c>
      <c r="X4" s="7">
        <f>F4-O4</f>
        <v>-1389314.3396089226</v>
      </c>
      <c r="Y4" s="7">
        <f>G4-P4</f>
        <v>3730646.4704997204</v>
      </c>
      <c r="Z4" s="7">
        <f>H4 - Q4</f>
        <v>-238528.15000000014</v>
      </c>
      <c r="AA4" s="7">
        <f>I4-R4</f>
        <v>-4881432.6601086408</v>
      </c>
      <c r="AB4" s="7">
        <f>J4 - S4</f>
        <v>0</v>
      </c>
      <c r="AC4" s="14">
        <f>K4-T4</f>
        <v>-73.756305909279035</v>
      </c>
    </row>
    <row r="5" spans="1:34" x14ac:dyDescent="0.25">
      <c r="A5" s="7" t="s">
        <v>16</v>
      </c>
      <c r="B5" s="7" t="s">
        <v>18</v>
      </c>
      <c r="C5" s="1">
        <v>41640.400000000001</v>
      </c>
      <c r="D5" s="7">
        <v>392739172.85000002</v>
      </c>
      <c r="E5" s="22">
        <v>-23287159.225908697</v>
      </c>
      <c r="F5" s="7">
        <v>369452013.62409133</v>
      </c>
      <c r="G5" s="7">
        <v>90049115.204999998</v>
      </c>
      <c r="H5" s="7">
        <v>5255385.51</v>
      </c>
      <c r="I5" s="7">
        <v>274147512.90909135</v>
      </c>
      <c r="J5" s="7">
        <v>0</v>
      </c>
      <c r="K5" s="14">
        <v>8872.4415141086865</v>
      </c>
      <c r="L5" s="1">
        <v>42208.800000000003</v>
      </c>
      <c r="M5" s="7">
        <v>400797339.72000003</v>
      </c>
      <c r="N5" s="22">
        <v>-26775363.563478362</v>
      </c>
      <c r="O5" s="7">
        <f t="shared" ref="O5:O68" si="0">M5+N5</f>
        <v>374021976.15652168</v>
      </c>
      <c r="P5" s="7">
        <v>86055165.22860004</v>
      </c>
      <c r="Q5" s="7">
        <v>5255385.51</v>
      </c>
      <c r="R5" s="7">
        <f t="shared" ref="R5:R68" si="1">O5-P5-Q5</f>
        <v>282711425.41792166</v>
      </c>
      <c r="S5" s="7">
        <v>0</v>
      </c>
      <c r="T5" s="14">
        <f t="shared" ref="T5:T68" si="2">(O5-S5)/L5</f>
        <v>8861.2321638265403</v>
      </c>
      <c r="U5" s="1">
        <f t="shared" ref="U5:U68" si="3">C5-L5</f>
        <v>-568.40000000000146</v>
      </c>
      <c r="V5" s="7">
        <f t="shared" ref="V5:V68" si="4">D5-M5</f>
        <v>-8058166.8700000048</v>
      </c>
      <c r="W5" s="7">
        <f t="shared" ref="W5:W68" si="5">E5-N5</f>
        <v>3488204.3375696652</v>
      </c>
      <c r="X5" s="7">
        <f t="shared" ref="X5:X68" si="6">F5-O5</f>
        <v>-4569962.5324303508</v>
      </c>
      <c r="Y5" s="7">
        <f t="shared" ref="Y5:Y68" si="7">G5-P5</f>
        <v>3993949.9763999581</v>
      </c>
      <c r="Z5" s="7">
        <f t="shared" ref="Z5:Z68" si="8">H5 - Q5</f>
        <v>0</v>
      </c>
      <c r="AA5" s="7">
        <f t="shared" ref="AA5:AA68" si="9">I5-R5</f>
        <v>-8563912.5088303089</v>
      </c>
      <c r="AB5" s="7">
        <f t="shared" ref="AB5:AB68" si="10">J5 - S5</f>
        <v>0</v>
      </c>
      <c r="AC5" s="14">
        <f t="shared" ref="AC5:AC68" si="11">K5-T5</f>
        <v>11.209350282146261</v>
      </c>
      <c r="AD5" s="7" t="s">
        <v>228</v>
      </c>
    </row>
    <row r="6" spans="1:34" x14ac:dyDescent="0.25">
      <c r="A6" s="7" t="s">
        <v>16</v>
      </c>
      <c r="B6" s="7" t="s">
        <v>19</v>
      </c>
      <c r="C6" s="1">
        <v>6923.1</v>
      </c>
      <c r="D6" s="7">
        <v>69438404.310000002</v>
      </c>
      <c r="E6" s="22">
        <v>-4117295.3688976401</v>
      </c>
      <c r="F6" s="7">
        <v>65321108.941102363</v>
      </c>
      <c r="G6" s="7">
        <v>25309451.099920001</v>
      </c>
      <c r="H6" s="7">
        <v>1394615.61</v>
      </c>
      <c r="I6" s="7">
        <v>38617042.231182367</v>
      </c>
      <c r="J6" s="7">
        <v>0</v>
      </c>
      <c r="K6" s="14">
        <v>9435.2398406930934</v>
      </c>
      <c r="L6" s="1">
        <v>7026.4</v>
      </c>
      <c r="M6" s="7">
        <v>71751523.459999993</v>
      </c>
      <c r="N6" s="22">
        <v>-4793377.9406247865</v>
      </c>
      <c r="O6" s="7">
        <f t="shared" si="0"/>
        <v>66958145.519375205</v>
      </c>
      <c r="P6" s="7">
        <v>21312489.191770405</v>
      </c>
      <c r="Q6" s="7">
        <v>1506828.38</v>
      </c>
      <c r="R6" s="7">
        <f t="shared" si="1"/>
        <v>44138827.947604798</v>
      </c>
      <c r="S6" s="7">
        <v>0</v>
      </c>
      <c r="T6" s="14">
        <f t="shared" si="2"/>
        <v>9529.5094955276109</v>
      </c>
      <c r="U6" s="1">
        <f t="shared" si="3"/>
        <v>-103.29999999999927</v>
      </c>
      <c r="V6" s="7">
        <f t="shared" si="4"/>
        <v>-2313119.1499999911</v>
      </c>
      <c r="W6" s="7">
        <f t="shared" si="5"/>
        <v>676082.57172714639</v>
      </c>
      <c r="X6" s="7">
        <f t="shared" si="6"/>
        <v>-1637036.5782728419</v>
      </c>
      <c r="Y6" s="7">
        <f t="shared" si="7"/>
        <v>3996961.9081495963</v>
      </c>
      <c r="Z6" s="7">
        <f t="shared" si="8"/>
        <v>-112212.76999999979</v>
      </c>
      <c r="AA6" s="7">
        <f t="shared" si="9"/>
        <v>-5521785.7164224312</v>
      </c>
      <c r="AB6" s="7">
        <f t="shared" si="10"/>
        <v>0</v>
      </c>
      <c r="AC6" s="14">
        <f t="shared" si="11"/>
        <v>-94.269654834517496</v>
      </c>
    </row>
    <row r="7" spans="1:34" x14ac:dyDescent="0.25">
      <c r="A7" s="7" t="s">
        <v>16</v>
      </c>
      <c r="B7" s="7" t="s">
        <v>20</v>
      </c>
      <c r="C7" s="1">
        <v>20539.5</v>
      </c>
      <c r="D7" s="7">
        <v>190271336.15000001</v>
      </c>
      <c r="E7" s="22">
        <v>-11281988.676855888</v>
      </c>
      <c r="F7" s="7">
        <v>178989347.47314411</v>
      </c>
      <c r="G7" s="7">
        <v>59548734.251999997</v>
      </c>
      <c r="H7" s="7">
        <v>2354805.2000000002</v>
      </c>
      <c r="I7" s="7">
        <v>117085808.02114411</v>
      </c>
      <c r="J7" s="7">
        <v>0</v>
      </c>
      <c r="K7" s="14">
        <v>8714.3965273324138</v>
      </c>
      <c r="L7" s="1">
        <v>19992.400000000001</v>
      </c>
      <c r="M7" s="7">
        <v>185020698.37</v>
      </c>
      <c r="N7" s="22">
        <v>-12360352.663733538</v>
      </c>
      <c r="O7" s="7">
        <f t="shared" si="0"/>
        <v>172660345.70626646</v>
      </c>
      <c r="P7" s="7">
        <v>53482846.463100001</v>
      </c>
      <c r="Q7" s="7">
        <v>2828384.96</v>
      </c>
      <c r="R7" s="7">
        <f t="shared" si="1"/>
        <v>116349114.28316647</v>
      </c>
      <c r="S7" s="7">
        <v>0</v>
      </c>
      <c r="T7" s="14">
        <f t="shared" si="2"/>
        <v>8636.2990789633277</v>
      </c>
      <c r="U7" s="1">
        <f t="shared" si="3"/>
        <v>547.09999999999854</v>
      </c>
      <c r="V7" s="7">
        <f t="shared" si="4"/>
        <v>5250637.7800000012</v>
      </c>
      <c r="W7" s="7">
        <f t="shared" si="5"/>
        <v>1078363.98687765</v>
      </c>
      <c r="X7" s="7">
        <f t="shared" si="6"/>
        <v>6329001.7668776512</v>
      </c>
      <c r="Y7" s="7">
        <f t="shared" si="7"/>
        <v>6065887.7888999954</v>
      </c>
      <c r="Z7" s="7">
        <f t="shared" si="8"/>
        <v>-473579.75999999978</v>
      </c>
      <c r="AA7" s="7">
        <f t="shared" si="9"/>
        <v>736693.73797763884</v>
      </c>
      <c r="AB7" s="7">
        <f t="shared" si="10"/>
        <v>0</v>
      </c>
      <c r="AC7" s="14">
        <f t="shared" si="11"/>
        <v>78.097448369086123</v>
      </c>
    </row>
    <row r="8" spans="1:34" x14ac:dyDescent="0.25">
      <c r="A8" s="7" t="s">
        <v>16</v>
      </c>
      <c r="B8" s="7" t="s">
        <v>21</v>
      </c>
      <c r="C8" s="1">
        <v>1221</v>
      </c>
      <c r="D8" s="7">
        <v>12037010.890000001</v>
      </c>
      <c r="E8" s="22">
        <v>-713725.05870832934</v>
      </c>
      <c r="F8" s="7">
        <v>11323285.831291672</v>
      </c>
      <c r="G8" s="7">
        <v>5676333.8931299997</v>
      </c>
      <c r="H8" s="7">
        <v>446039.64</v>
      </c>
      <c r="I8" s="7">
        <v>5200912.2981616724</v>
      </c>
      <c r="J8" s="7">
        <v>0</v>
      </c>
      <c r="K8" s="14">
        <v>9273.7803696082483</v>
      </c>
      <c r="L8" s="1">
        <v>1131.3</v>
      </c>
      <c r="M8" s="7">
        <v>11311276.83</v>
      </c>
      <c r="N8" s="22">
        <v>-755652.59415639262</v>
      </c>
      <c r="O8" s="7">
        <f t="shared" si="0"/>
        <v>10555624.235843608</v>
      </c>
      <c r="P8" s="7">
        <v>5725486.1430474482</v>
      </c>
      <c r="Q8" s="7">
        <v>271097.03999999998</v>
      </c>
      <c r="R8" s="7">
        <f t="shared" si="1"/>
        <v>4559041.0527961599</v>
      </c>
      <c r="S8" s="7">
        <v>0</v>
      </c>
      <c r="T8" s="14">
        <f t="shared" si="2"/>
        <v>9330.5261520760268</v>
      </c>
      <c r="U8" s="1">
        <f t="shared" si="3"/>
        <v>89.700000000000045</v>
      </c>
      <c r="V8" s="7">
        <f t="shared" si="4"/>
        <v>725734.06000000052</v>
      </c>
      <c r="W8" s="7">
        <f t="shared" si="5"/>
        <v>41927.535448063281</v>
      </c>
      <c r="X8" s="7">
        <f t="shared" si="6"/>
        <v>767661.59544806369</v>
      </c>
      <c r="Y8" s="7">
        <f t="shared" si="7"/>
        <v>-49152.249917448498</v>
      </c>
      <c r="Z8" s="7">
        <f t="shared" si="8"/>
        <v>174942.60000000003</v>
      </c>
      <c r="AA8" s="7">
        <f t="shared" si="9"/>
        <v>641871.24536551256</v>
      </c>
      <c r="AB8" s="7">
        <f t="shared" si="10"/>
        <v>0</v>
      </c>
      <c r="AC8" s="14">
        <f t="shared" si="11"/>
        <v>-56.745782467778554</v>
      </c>
    </row>
    <row r="9" spans="1:34" x14ac:dyDescent="0.25">
      <c r="A9" s="7" t="s">
        <v>16</v>
      </c>
      <c r="B9" s="7" t="s">
        <v>22</v>
      </c>
      <c r="C9" s="1">
        <v>1112</v>
      </c>
      <c r="D9" s="7">
        <v>10908210.699999999</v>
      </c>
      <c r="E9" s="22">
        <v>-646793.74251694523</v>
      </c>
      <c r="F9" s="7">
        <v>10261416.957483053</v>
      </c>
      <c r="G9" s="7">
        <v>3186781.0830000001</v>
      </c>
      <c r="H9" s="7">
        <v>158530.63</v>
      </c>
      <c r="I9" s="7">
        <v>6916105.2444830528</v>
      </c>
      <c r="J9" s="7">
        <v>0</v>
      </c>
      <c r="K9" s="14">
        <v>9227.8929473768458</v>
      </c>
      <c r="L9" s="1">
        <v>1075.8</v>
      </c>
      <c r="M9" s="7">
        <v>10560623.439999999</v>
      </c>
      <c r="N9" s="22">
        <v>-705505.01223519316</v>
      </c>
      <c r="O9" s="7">
        <f t="shared" si="0"/>
        <v>9855118.4277648069</v>
      </c>
      <c r="P9" s="7">
        <v>2983041.8480699998</v>
      </c>
      <c r="Q9" s="7">
        <v>210173.66</v>
      </c>
      <c r="R9" s="7">
        <f t="shared" si="1"/>
        <v>6661902.9196948074</v>
      </c>
      <c r="S9" s="7">
        <v>0</v>
      </c>
      <c r="T9" s="14">
        <f t="shared" si="2"/>
        <v>9160.7347348622498</v>
      </c>
      <c r="U9" s="1">
        <f t="shared" si="3"/>
        <v>36.200000000000045</v>
      </c>
      <c r="V9" s="7">
        <f t="shared" si="4"/>
        <v>347587.25999999978</v>
      </c>
      <c r="W9" s="7">
        <f t="shared" si="5"/>
        <v>58711.269718247931</v>
      </c>
      <c r="X9" s="7">
        <f t="shared" si="6"/>
        <v>406298.52971824631</v>
      </c>
      <c r="Y9" s="7">
        <f t="shared" si="7"/>
        <v>203739.23493000027</v>
      </c>
      <c r="Z9" s="7">
        <f t="shared" si="8"/>
        <v>-51643.03</v>
      </c>
      <c r="AA9" s="7">
        <f t="shared" si="9"/>
        <v>254202.32478824537</v>
      </c>
      <c r="AB9" s="7">
        <f t="shared" si="10"/>
        <v>0</v>
      </c>
      <c r="AC9" s="14">
        <f t="shared" si="11"/>
        <v>67.158212514596016</v>
      </c>
    </row>
    <row r="10" spans="1:34" x14ac:dyDescent="0.25">
      <c r="A10" s="7" t="s">
        <v>16</v>
      </c>
      <c r="B10" s="7" t="s">
        <v>23</v>
      </c>
      <c r="C10" s="1">
        <v>9617.4</v>
      </c>
      <c r="D10" s="7">
        <v>96281951.700000003</v>
      </c>
      <c r="E10" s="22">
        <v>-5708962.3210962331</v>
      </c>
      <c r="F10" s="7">
        <v>90572989.378903776</v>
      </c>
      <c r="G10" s="7">
        <v>24957341.460000001</v>
      </c>
      <c r="H10" s="7">
        <v>1627373.65</v>
      </c>
      <c r="I10" s="7">
        <v>63988274.268903777</v>
      </c>
      <c r="J10" s="7">
        <v>0</v>
      </c>
      <c r="K10" s="14">
        <v>9417.6169628905718</v>
      </c>
      <c r="L10" s="1">
        <v>9691</v>
      </c>
      <c r="M10" s="7">
        <v>97317283.239999995</v>
      </c>
      <c r="N10" s="22">
        <v>-6501304.7281735064</v>
      </c>
      <c r="O10" s="7">
        <f t="shared" si="0"/>
        <v>90815978.511826485</v>
      </c>
      <c r="P10" s="7">
        <v>24120844.874999996</v>
      </c>
      <c r="Q10" s="7">
        <v>1366877.2</v>
      </c>
      <c r="R10" s="7">
        <f t="shared" si="1"/>
        <v>65328256.436826482</v>
      </c>
      <c r="S10" s="7">
        <v>0</v>
      </c>
      <c r="T10" s="14">
        <f t="shared" si="2"/>
        <v>9371.1669086602506</v>
      </c>
      <c r="U10" s="1">
        <f t="shared" si="3"/>
        <v>-73.600000000000364</v>
      </c>
      <c r="V10" s="7">
        <f t="shared" si="4"/>
        <v>-1035331.5399999917</v>
      </c>
      <c r="W10" s="7">
        <f t="shared" si="5"/>
        <v>792342.40707727335</v>
      </c>
      <c r="X10" s="7">
        <f t="shared" si="6"/>
        <v>-242989.13292270899</v>
      </c>
      <c r="Y10" s="7">
        <f t="shared" si="7"/>
        <v>836496.58500000462</v>
      </c>
      <c r="Z10" s="7">
        <f t="shared" si="8"/>
        <v>260496.44999999995</v>
      </c>
      <c r="AA10" s="7">
        <f t="shared" si="9"/>
        <v>-1339982.1679227054</v>
      </c>
      <c r="AB10" s="7">
        <f t="shared" si="10"/>
        <v>0</v>
      </c>
      <c r="AC10" s="14">
        <f t="shared" si="11"/>
        <v>46.450054230321257</v>
      </c>
    </row>
    <row r="11" spans="1:34" x14ac:dyDescent="0.25">
      <c r="A11" s="7" t="s">
        <v>24</v>
      </c>
      <c r="B11" s="7" t="s">
        <v>24</v>
      </c>
      <c r="C11" s="1">
        <v>2356.4</v>
      </c>
      <c r="D11" s="7">
        <v>21647640.68</v>
      </c>
      <c r="E11" s="22">
        <v>-1283579.7654769605</v>
      </c>
      <c r="F11" s="7">
        <v>20364060.914523039</v>
      </c>
      <c r="G11" s="7">
        <v>4158759.4827029998</v>
      </c>
      <c r="H11" s="7">
        <v>476610.64</v>
      </c>
      <c r="I11" s="7">
        <v>15728690.791820038</v>
      </c>
      <c r="J11" s="7">
        <v>0</v>
      </c>
      <c r="K11" s="14">
        <v>8642.0221161615336</v>
      </c>
      <c r="L11" s="1">
        <v>2384.5</v>
      </c>
      <c r="M11" s="7">
        <v>22725800.890000001</v>
      </c>
      <c r="N11" s="22">
        <v>-1518202.6445736063</v>
      </c>
      <c r="O11" s="7">
        <f t="shared" si="0"/>
        <v>21207598.245426394</v>
      </c>
      <c r="P11" s="7">
        <v>3906192.1705379994</v>
      </c>
      <c r="Q11" s="7">
        <v>476610.64</v>
      </c>
      <c r="R11" s="7">
        <f t="shared" si="1"/>
        <v>16824795.434888393</v>
      </c>
      <c r="S11" s="7">
        <v>0</v>
      </c>
      <c r="T11" s="14">
        <f t="shared" si="2"/>
        <v>8893.9392935317228</v>
      </c>
      <c r="U11" s="1">
        <f t="shared" si="3"/>
        <v>-28.099999999999909</v>
      </c>
      <c r="V11" s="7">
        <f t="shared" si="4"/>
        <v>-1078160.2100000009</v>
      </c>
      <c r="W11" s="7">
        <f t="shared" si="5"/>
        <v>234622.87909664586</v>
      </c>
      <c r="X11" s="7">
        <f t="shared" si="6"/>
        <v>-843537.33090335503</v>
      </c>
      <c r="Y11" s="7">
        <f t="shared" si="7"/>
        <v>252567.31216500048</v>
      </c>
      <c r="Z11" s="7">
        <f t="shared" si="8"/>
        <v>0</v>
      </c>
      <c r="AA11" s="7">
        <f t="shared" si="9"/>
        <v>-1096104.6430683546</v>
      </c>
      <c r="AB11" s="7">
        <f t="shared" si="10"/>
        <v>0</v>
      </c>
      <c r="AC11" s="14">
        <f t="shared" si="11"/>
        <v>-251.91717737018917</v>
      </c>
    </row>
    <row r="12" spans="1:34" x14ac:dyDescent="0.25">
      <c r="A12" s="7" t="s">
        <v>24</v>
      </c>
      <c r="B12" s="7" t="s">
        <v>25</v>
      </c>
      <c r="C12" s="1">
        <v>268.2</v>
      </c>
      <c r="D12" s="7">
        <v>3518630.13</v>
      </c>
      <c r="E12" s="22">
        <v>-208634.39595236143</v>
      </c>
      <c r="F12" s="7">
        <v>3309995.7340476383</v>
      </c>
      <c r="G12" s="7">
        <v>1196066.682</v>
      </c>
      <c r="H12" s="7">
        <v>130871.61</v>
      </c>
      <c r="I12" s="7">
        <v>1983057.4420476381</v>
      </c>
      <c r="J12" s="7">
        <v>0</v>
      </c>
      <c r="K12" s="14">
        <v>12341.520261176876</v>
      </c>
      <c r="L12" s="1">
        <v>267.39999999999998</v>
      </c>
      <c r="M12" s="7">
        <v>3514556.41</v>
      </c>
      <c r="N12" s="22">
        <v>-234790.79404031159</v>
      </c>
      <c r="O12" s="7">
        <f t="shared" si="0"/>
        <v>3279765.6159596886</v>
      </c>
      <c r="P12" s="7">
        <v>1163128.0905629997</v>
      </c>
      <c r="Q12" s="7">
        <v>112355.03</v>
      </c>
      <c r="R12" s="7">
        <f t="shared" si="1"/>
        <v>2004282.4953966888</v>
      </c>
      <c r="S12" s="7">
        <v>0</v>
      </c>
      <c r="T12" s="14">
        <f t="shared" si="2"/>
        <v>12265.391233955455</v>
      </c>
      <c r="U12" s="1">
        <f t="shared" si="3"/>
        <v>0.80000000000001137</v>
      </c>
      <c r="V12" s="7">
        <f t="shared" si="4"/>
        <v>4073.7199999997392</v>
      </c>
      <c r="W12" s="7">
        <f t="shared" si="5"/>
        <v>26156.398087950161</v>
      </c>
      <c r="X12" s="7">
        <f t="shared" si="6"/>
        <v>30230.118087949697</v>
      </c>
      <c r="Y12" s="7">
        <f t="shared" si="7"/>
        <v>32938.591437000316</v>
      </c>
      <c r="Z12" s="7">
        <f t="shared" si="8"/>
        <v>18516.580000000002</v>
      </c>
      <c r="AA12" s="7">
        <f t="shared" si="9"/>
        <v>-21225.053349050693</v>
      </c>
      <c r="AB12" s="7">
        <f t="shared" si="10"/>
        <v>0</v>
      </c>
      <c r="AC12" s="14">
        <f t="shared" si="11"/>
        <v>76.129027221420984</v>
      </c>
    </row>
    <row r="13" spans="1:34" x14ac:dyDescent="0.25">
      <c r="A13" s="7" t="s">
        <v>26</v>
      </c>
      <c r="B13" s="7" t="s">
        <v>27</v>
      </c>
      <c r="C13" s="1">
        <v>2452.4</v>
      </c>
      <c r="D13" s="7">
        <v>24276937.670000002</v>
      </c>
      <c r="E13" s="22">
        <v>-1439481.8549324418</v>
      </c>
      <c r="F13" s="7">
        <v>22837455.815067559</v>
      </c>
      <c r="G13" s="7">
        <v>16591213.302724998</v>
      </c>
      <c r="H13" s="7">
        <v>1022578.29</v>
      </c>
      <c r="I13" s="7">
        <v>5223664.222342561</v>
      </c>
      <c r="J13" s="7">
        <v>0</v>
      </c>
      <c r="K13" s="14">
        <v>9312.2882951670035</v>
      </c>
      <c r="L13" s="1">
        <v>2465.6999999999998</v>
      </c>
      <c r="M13" s="7">
        <v>24676246.27</v>
      </c>
      <c r="N13" s="22">
        <v>-1648502.6216061153</v>
      </c>
      <c r="O13" s="7">
        <f t="shared" si="0"/>
        <v>23027743.648393884</v>
      </c>
      <c r="P13" s="7">
        <v>14593473.806779154</v>
      </c>
      <c r="Q13" s="7">
        <v>879159.45</v>
      </c>
      <c r="R13" s="7">
        <f t="shared" si="1"/>
        <v>7555110.3916147305</v>
      </c>
      <c r="S13" s="7">
        <v>0</v>
      </c>
      <c r="T13" s="14">
        <f t="shared" si="2"/>
        <v>9339.2317185358661</v>
      </c>
      <c r="U13" s="1">
        <f t="shared" si="3"/>
        <v>-13.299999999999727</v>
      </c>
      <c r="V13" s="7">
        <f t="shared" si="4"/>
        <v>-399308.59999999776</v>
      </c>
      <c r="W13" s="7">
        <f t="shared" si="5"/>
        <v>209020.76667367341</v>
      </c>
      <c r="X13" s="7">
        <f t="shared" si="6"/>
        <v>-190287.83332632482</v>
      </c>
      <c r="Y13" s="7">
        <f t="shared" si="7"/>
        <v>1997739.4959458448</v>
      </c>
      <c r="Z13" s="7">
        <f t="shared" si="8"/>
        <v>143418.84000000008</v>
      </c>
      <c r="AA13" s="7">
        <f t="shared" si="9"/>
        <v>-2331446.1692721695</v>
      </c>
      <c r="AB13" s="7">
        <f t="shared" si="10"/>
        <v>0</v>
      </c>
      <c r="AC13" s="14">
        <f t="shared" si="11"/>
        <v>-26.943423368862568</v>
      </c>
    </row>
    <row r="14" spans="1:34" x14ac:dyDescent="0.25">
      <c r="A14" s="7" t="s">
        <v>26</v>
      </c>
      <c r="B14" s="7" t="s">
        <v>28</v>
      </c>
      <c r="C14" s="1">
        <v>1226.9000000000001</v>
      </c>
      <c r="D14" s="7">
        <v>13947292.57</v>
      </c>
      <c r="E14" s="22">
        <v>-826993.70294791646</v>
      </c>
      <c r="F14" s="7">
        <v>13120298.867052084</v>
      </c>
      <c r="G14" s="7">
        <v>5948955.0929259993</v>
      </c>
      <c r="H14" s="7">
        <v>416938.83</v>
      </c>
      <c r="I14" s="7">
        <v>6754404.9441260844</v>
      </c>
      <c r="J14" s="7">
        <v>0</v>
      </c>
      <c r="K14" s="14">
        <v>10693.861657064213</v>
      </c>
      <c r="L14" s="1">
        <v>1259.7</v>
      </c>
      <c r="M14" s="7">
        <v>14125874.93</v>
      </c>
      <c r="N14" s="22">
        <v>-943682.50339986163</v>
      </c>
      <c r="O14" s="7">
        <f t="shared" si="0"/>
        <v>13182192.426600138</v>
      </c>
      <c r="P14" s="7">
        <v>4844023.5709090522</v>
      </c>
      <c r="Q14" s="7">
        <v>311383.77</v>
      </c>
      <c r="R14" s="7">
        <f t="shared" si="1"/>
        <v>8026785.0856910851</v>
      </c>
      <c r="S14" s="7">
        <v>0</v>
      </c>
      <c r="T14" s="14">
        <f t="shared" si="2"/>
        <v>10464.54904072409</v>
      </c>
      <c r="U14" s="1">
        <f t="shared" si="3"/>
        <v>-32.799999999999955</v>
      </c>
      <c r="V14" s="7">
        <f t="shared" si="4"/>
        <v>-178582.3599999994</v>
      </c>
      <c r="W14" s="7">
        <f t="shared" si="5"/>
        <v>116688.80045194516</v>
      </c>
      <c r="X14" s="7">
        <f t="shared" si="6"/>
        <v>-61893.55954805389</v>
      </c>
      <c r="Y14" s="7">
        <f t="shared" si="7"/>
        <v>1104931.5220169472</v>
      </c>
      <c r="Z14" s="7">
        <f t="shared" si="8"/>
        <v>105555.06</v>
      </c>
      <c r="AA14" s="7">
        <f t="shared" si="9"/>
        <v>-1272380.1415650006</v>
      </c>
      <c r="AB14" s="7">
        <f t="shared" si="10"/>
        <v>0</v>
      </c>
      <c r="AC14" s="14">
        <f t="shared" si="11"/>
        <v>229.31261634012299</v>
      </c>
    </row>
    <row r="15" spans="1:34" x14ac:dyDescent="0.25">
      <c r="A15" s="7" t="s">
        <v>26</v>
      </c>
      <c r="B15" s="7" t="s">
        <v>29</v>
      </c>
      <c r="C15" s="1">
        <v>53666.5</v>
      </c>
      <c r="D15" s="7">
        <v>513562801.12</v>
      </c>
      <c r="E15" s="22">
        <v>-30451300.886028033</v>
      </c>
      <c r="F15" s="7">
        <v>483111500.23397195</v>
      </c>
      <c r="G15" s="7">
        <v>142096916.92359602</v>
      </c>
      <c r="H15" s="7">
        <v>9508736.3800000008</v>
      </c>
      <c r="I15" s="7">
        <v>331505846.93037593</v>
      </c>
      <c r="J15" s="7">
        <v>0</v>
      </c>
      <c r="K15" s="14">
        <v>9002.1056009609711</v>
      </c>
      <c r="L15" s="1">
        <v>53776.800000000003</v>
      </c>
      <c r="M15" s="7">
        <v>516658589.33999997</v>
      </c>
      <c r="N15" s="22">
        <v>-34515502.466749668</v>
      </c>
      <c r="O15" s="7">
        <f t="shared" si="0"/>
        <v>482143086.87325031</v>
      </c>
      <c r="P15" s="7">
        <v>134947523.79803452</v>
      </c>
      <c r="Q15" s="7">
        <v>9508736.3800000008</v>
      </c>
      <c r="R15" s="7">
        <f t="shared" si="1"/>
        <v>337686826.69521582</v>
      </c>
      <c r="S15" s="7">
        <v>0</v>
      </c>
      <c r="T15" s="14">
        <f t="shared" si="2"/>
        <v>8965.6336351967821</v>
      </c>
      <c r="U15" s="1">
        <f t="shared" si="3"/>
        <v>-110.30000000000291</v>
      </c>
      <c r="V15" s="7">
        <f t="shared" si="4"/>
        <v>-3095788.219999969</v>
      </c>
      <c r="W15" s="7">
        <f t="shared" si="5"/>
        <v>4064201.5807216354</v>
      </c>
      <c r="X15" s="7">
        <f t="shared" si="6"/>
        <v>968413.36072164774</v>
      </c>
      <c r="Y15" s="7">
        <f t="shared" si="7"/>
        <v>7149393.1255615056</v>
      </c>
      <c r="Z15" s="7">
        <f t="shared" si="8"/>
        <v>0</v>
      </c>
      <c r="AA15" s="7">
        <f t="shared" si="9"/>
        <v>-6180979.7648398876</v>
      </c>
      <c r="AB15" s="7">
        <f t="shared" si="10"/>
        <v>0</v>
      </c>
      <c r="AC15" s="14">
        <f t="shared" si="11"/>
        <v>36.471965764189008</v>
      </c>
    </row>
    <row r="16" spans="1:34" x14ac:dyDescent="0.25">
      <c r="A16" s="7" t="s">
        <v>26</v>
      </c>
      <c r="B16" s="7" t="s">
        <v>30</v>
      </c>
      <c r="C16" s="1">
        <v>14278.7</v>
      </c>
      <c r="D16" s="7">
        <v>130647526.05</v>
      </c>
      <c r="E16" s="22">
        <v>-7746641.9240013026</v>
      </c>
      <c r="F16" s="7">
        <v>122900884.12599869</v>
      </c>
      <c r="G16" s="7">
        <v>54789131.783955</v>
      </c>
      <c r="H16" s="7">
        <v>4143798.93</v>
      </c>
      <c r="I16" s="7">
        <v>63967953.412043698</v>
      </c>
      <c r="J16" s="7">
        <v>0</v>
      </c>
      <c r="K16" s="14">
        <v>8607.2880672609335</v>
      </c>
      <c r="L16" s="1">
        <v>14424</v>
      </c>
      <c r="M16" s="7">
        <v>133119888.69</v>
      </c>
      <c r="N16" s="22">
        <v>-8893106.47544365</v>
      </c>
      <c r="O16" s="7">
        <f t="shared" si="0"/>
        <v>124226782.21455635</v>
      </c>
      <c r="P16" s="7">
        <v>53789843.799053498</v>
      </c>
      <c r="Q16" s="7">
        <v>3190506.25</v>
      </c>
      <c r="R16" s="7">
        <f t="shared" si="1"/>
        <v>67246432.165502846</v>
      </c>
      <c r="S16" s="7">
        <v>0</v>
      </c>
      <c r="T16" s="14">
        <f t="shared" si="2"/>
        <v>8612.5056998444506</v>
      </c>
      <c r="U16" s="1">
        <f t="shared" si="3"/>
        <v>-145.29999999999927</v>
      </c>
      <c r="V16" s="7">
        <f t="shared" si="4"/>
        <v>-2472362.6400000006</v>
      </c>
      <c r="W16" s="7">
        <f t="shared" si="5"/>
        <v>1146464.5514423475</v>
      </c>
      <c r="X16" s="7">
        <f t="shared" si="6"/>
        <v>-1325898.0885576606</v>
      </c>
      <c r="Y16" s="7">
        <f t="shared" si="7"/>
        <v>999287.98490150273</v>
      </c>
      <c r="Z16" s="7">
        <f t="shared" si="8"/>
        <v>953292.68000000017</v>
      </c>
      <c r="AA16" s="7">
        <f t="shared" si="9"/>
        <v>-3278478.7534591481</v>
      </c>
      <c r="AB16" s="7">
        <f t="shared" si="10"/>
        <v>0</v>
      </c>
      <c r="AC16" s="14">
        <f t="shared" si="11"/>
        <v>-5.2176325835171156</v>
      </c>
    </row>
    <row r="17" spans="1:29" x14ac:dyDescent="0.25">
      <c r="A17" s="7" t="s">
        <v>26</v>
      </c>
      <c r="B17" s="7" t="s">
        <v>31</v>
      </c>
      <c r="C17" s="1">
        <v>273.5</v>
      </c>
      <c r="D17" s="7">
        <v>3799642.18</v>
      </c>
      <c r="E17" s="22">
        <v>-225296.78362624996</v>
      </c>
      <c r="F17" s="7">
        <v>3574345.3963737502</v>
      </c>
      <c r="G17" s="7">
        <v>1446620.4450000001</v>
      </c>
      <c r="H17" s="7">
        <v>89342.51</v>
      </c>
      <c r="I17" s="7">
        <v>2038382.4413737503</v>
      </c>
      <c r="J17" s="7">
        <v>0</v>
      </c>
      <c r="K17" s="14">
        <v>13068.90455712523</v>
      </c>
      <c r="L17" s="1">
        <v>242.7</v>
      </c>
      <c r="M17" s="7">
        <v>3629576.74</v>
      </c>
      <c r="N17" s="22">
        <v>-242474.75510425668</v>
      </c>
      <c r="O17" s="7">
        <f t="shared" si="0"/>
        <v>3387101.9848957434</v>
      </c>
      <c r="P17" s="7">
        <v>1258131.1837500001</v>
      </c>
      <c r="Q17" s="7">
        <v>71519.679999999993</v>
      </c>
      <c r="R17" s="7">
        <f t="shared" si="1"/>
        <v>2057451.1211457436</v>
      </c>
      <c r="S17" s="7">
        <v>0</v>
      </c>
      <c r="T17" s="14">
        <f t="shared" si="2"/>
        <v>13955.920827753373</v>
      </c>
      <c r="U17" s="1">
        <f t="shared" si="3"/>
        <v>30.800000000000011</v>
      </c>
      <c r="V17" s="7">
        <f t="shared" si="4"/>
        <v>170065.43999999994</v>
      </c>
      <c r="W17" s="7">
        <f t="shared" si="5"/>
        <v>17177.971478006715</v>
      </c>
      <c r="X17" s="7">
        <f t="shared" si="6"/>
        <v>187243.41147800675</v>
      </c>
      <c r="Y17" s="7">
        <f t="shared" si="7"/>
        <v>188489.26124999998</v>
      </c>
      <c r="Z17" s="7">
        <f t="shared" si="8"/>
        <v>17822.830000000002</v>
      </c>
      <c r="AA17" s="7">
        <f t="shared" si="9"/>
        <v>-19068.679771993309</v>
      </c>
      <c r="AB17" s="7">
        <f t="shared" si="10"/>
        <v>0</v>
      </c>
      <c r="AC17" s="14">
        <f t="shared" si="11"/>
        <v>-887.01627062814259</v>
      </c>
    </row>
    <row r="18" spans="1:29" x14ac:dyDescent="0.25">
      <c r="A18" s="7" t="s">
        <v>26</v>
      </c>
      <c r="B18" s="7" t="s">
        <v>32</v>
      </c>
      <c r="C18" s="1">
        <v>38967.599999999999</v>
      </c>
      <c r="D18" s="7">
        <v>401902386.75999999</v>
      </c>
      <c r="E18" s="22">
        <v>-23830484.761262741</v>
      </c>
      <c r="F18" s="7">
        <v>378071901.99873728</v>
      </c>
      <c r="G18" s="7">
        <v>100413083.808</v>
      </c>
      <c r="H18" s="7">
        <v>5714632.2300000004</v>
      </c>
      <c r="I18" s="7">
        <v>271944185.96073723</v>
      </c>
      <c r="J18" s="7">
        <v>0</v>
      </c>
      <c r="K18" s="14">
        <v>9702.2116321953963</v>
      </c>
      <c r="L18" s="1">
        <v>39016.400000000001</v>
      </c>
      <c r="M18" s="7">
        <v>403884556.10000002</v>
      </c>
      <c r="N18" s="22">
        <v>-26981605.803088468</v>
      </c>
      <c r="O18" s="7">
        <f t="shared" si="0"/>
        <v>376902950.29691154</v>
      </c>
      <c r="P18" s="7">
        <v>91419540.465509996</v>
      </c>
      <c r="Q18" s="7">
        <v>4740516.8</v>
      </c>
      <c r="R18" s="7">
        <f t="shared" si="1"/>
        <v>280742893.03140152</v>
      </c>
      <c r="S18" s="7">
        <v>0</v>
      </c>
      <c r="T18" s="14">
        <f t="shared" si="2"/>
        <v>9660.1160101114274</v>
      </c>
      <c r="U18" s="1">
        <f t="shared" si="3"/>
        <v>-48.80000000000291</v>
      </c>
      <c r="V18" s="7">
        <f t="shared" si="4"/>
        <v>-1982169.3400000334</v>
      </c>
      <c r="W18" s="7">
        <f t="shared" si="5"/>
        <v>3151121.0418257266</v>
      </c>
      <c r="X18" s="7">
        <f t="shared" si="6"/>
        <v>1168951.701825738</v>
      </c>
      <c r="Y18" s="7">
        <f t="shared" si="7"/>
        <v>8993543.3424900025</v>
      </c>
      <c r="Z18" s="7">
        <f t="shared" si="8"/>
        <v>974115.43000000063</v>
      </c>
      <c r="AA18" s="7">
        <f t="shared" si="9"/>
        <v>-8798707.0706642866</v>
      </c>
      <c r="AB18" s="7">
        <f t="shared" si="10"/>
        <v>0</v>
      </c>
      <c r="AC18" s="14">
        <f t="shared" si="11"/>
        <v>42.095622083968919</v>
      </c>
    </row>
    <row r="19" spans="1:29" x14ac:dyDescent="0.25">
      <c r="A19" s="7" t="s">
        <v>26</v>
      </c>
      <c r="B19" s="7" t="s">
        <v>33</v>
      </c>
      <c r="C19" s="1">
        <v>4881</v>
      </c>
      <c r="D19" s="7">
        <v>44499622.229999997</v>
      </c>
      <c r="E19" s="22">
        <v>-2638569.9721341054</v>
      </c>
      <c r="F19" s="7">
        <v>41861052.257865891</v>
      </c>
      <c r="G19" s="7">
        <v>1707806.947287</v>
      </c>
      <c r="H19" s="7">
        <v>139254.06</v>
      </c>
      <c r="I19" s="7">
        <v>40013991.250578888</v>
      </c>
      <c r="J19" s="7">
        <v>0</v>
      </c>
      <c r="K19" s="14">
        <v>8576.3270350063285</v>
      </c>
      <c r="L19" s="1">
        <v>4714.6000000000004</v>
      </c>
      <c r="M19" s="7">
        <v>42899124.259999998</v>
      </c>
      <c r="N19" s="22">
        <v>-2865886.4088738281</v>
      </c>
      <c r="O19" s="7">
        <f t="shared" si="0"/>
        <v>40033237.851126172</v>
      </c>
      <c r="P19" s="7">
        <v>1764806.7300941995</v>
      </c>
      <c r="Q19" s="7">
        <v>120196.55</v>
      </c>
      <c r="R19" s="7">
        <f t="shared" si="1"/>
        <v>38148234.571031973</v>
      </c>
      <c r="S19" s="7">
        <v>0</v>
      </c>
      <c r="T19" s="14">
        <f t="shared" si="2"/>
        <v>8491.3328492610544</v>
      </c>
      <c r="U19" s="1">
        <f t="shared" si="3"/>
        <v>166.39999999999964</v>
      </c>
      <c r="V19" s="7">
        <f t="shared" si="4"/>
        <v>1600497.9699999988</v>
      </c>
      <c r="W19" s="7">
        <f t="shared" si="5"/>
        <v>227316.43673972273</v>
      </c>
      <c r="X19" s="7">
        <f t="shared" si="6"/>
        <v>1827814.4067397192</v>
      </c>
      <c r="Y19" s="7">
        <f t="shared" si="7"/>
        <v>-56999.782807199517</v>
      </c>
      <c r="Z19" s="7">
        <f t="shared" si="8"/>
        <v>19057.509999999995</v>
      </c>
      <c r="AA19" s="7">
        <f t="shared" si="9"/>
        <v>1865756.679546915</v>
      </c>
      <c r="AB19" s="7">
        <f t="shared" si="10"/>
        <v>0</v>
      </c>
      <c r="AC19" s="14">
        <f t="shared" si="11"/>
        <v>84.994185745274081</v>
      </c>
    </row>
    <row r="20" spans="1:29" x14ac:dyDescent="0.25">
      <c r="A20" s="7" t="s">
        <v>34</v>
      </c>
      <c r="B20" s="7" t="s">
        <v>34</v>
      </c>
      <c r="C20" s="1">
        <v>1697.9</v>
      </c>
      <c r="D20" s="7">
        <v>16427084.550000001</v>
      </c>
      <c r="E20" s="22">
        <v>-974031.01085467578</v>
      </c>
      <c r="F20" s="7">
        <v>15453053.539145324</v>
      </c>
      <c r="G20" s="7">
        <v>8022306.8777399994</v>
      </c>
      <c r="H20" s="7">
        <v>794328.16</v>
      </c>
      <c r="I20" s="7">
        <v>6636418.5014053248</v>
      </c>
      <c r="J20" s="7">
        <v>0</v>
      </c>
      <c r="K20" s="14">
        <v>9101.2742441517894</v>
      </c>
      <c r="L20" s="1">
        <v>1701.5</v>
      </c>
      <c r="M20" s="7">
        <v>16649052.949999999</v>
      </c>
      <c r="N20" s="22">
        <v>-1112244.0234640285</v>
      </c>
      <c r="O20" s="7">
        <f t="shared" si="0"/>
        <v>15536808.926535971</v>
      </c>
      <c r="P20" s="7">
        <v>7366603.6717873197</v>
      </c>
      <c r="Q20" s="7">
        <v>541996.35</v>
      </c>
      <c r="R20" s="7">
        <f t="shared" si="1"/>
        <v>7628208.9047486521</v>
      </c>
      <c r="S20" s="7">
        <v>0</v>
      </c>
      <c r="T20" s="14">
        <f t="shared" si="2"/>
        <v>9131.2423899711848</v>
      </c>
      <c r="U20" s="1">
        <f t="shared" si="3"/>
        <v>-3.5999999999999091</v>
      </c>
      <c r="V20" s="7">
        <f t="shared" si="4"/>
        <v>-221968.39999999851</v>
      </c>
      <c r="W20" s="7">
        <f t="shared" si="5"/>
        <v>138213.01260935271</v>
      </c>
      <c r="X20" s="7">
        <f t="shared" si="6"/>
        <v>-83755.387390647084</v>
      </c>
      <c r="Y20" s="7">
        <f t="shared" si="7"/>
        <v>655703.20595267974</v>
      </c>
      <c r="Z20" s="7">
        <f t="shared" si="8"/>
        <v>252331.81000000006</v>
      </c>
      <c r="AA20" s="7">
        <f t="shared" si="9"/>
        <v>-991790.40334332734</v>
      </c>
      <c r="AB20" s="7">
        <f t="shared" si="10"/>
        <v>0</v>
      </c>
      <c r="AC20" s="14">
        <f t="shared" si="11"/>
        <v>-29.968145819395431</v>
      </c>
    </row>
    <row r="21" spans="1:29" x14ac:dyDescent="0.25">
      <c r="A21" s="7" t="s">
        <v>35</v>
      </c>
      <c r="B21" s="7" t="s">
        <v>36</v>
      </c>
      <c r="C21" s="1">
        <v>147.5</v>
      </c>
      <c r="D21" s="7">
        <v>2457281.7599999998</v>
      </c>
      <c r="E21" s="22">
        <v>-145702.58218142283</v>
      </c>
      <c r="F21" s="7">
        <v>2311579.1778185768</v>
      </c>
      <c r="G21" s="7">
        <v>605159.12712600001</v>
      </c>
      <c r="H21" s="7">
        <v>59607.64</v>
      </c>
      <c r="I21" s="7">
        <v>1646812.410692577</v>
      </c>
      <c r="J21" s="7">
        <v>0</v>
      </c>
      <c r="K21" s="14">
        <v>15671.723239447978</v>
      </c>
      <c r="L21" s="1">
        <v>142.6</v>
      </c>
      <c r="M21" s="7">
        <v>2397628.69</v>
      </c>
      <c r="N21" s="22">
        <v>-160174.16659957153</v>
      </c>
      <c r="O21" s="7">
        <f t="shared" si="0"/>
        <v>2237454.5234004282</v>
      </c>
      <c r="P21" s="7">
        <v>583392.68498668796</v>
      </c>
      <c r="Q21" s="7">
        <v>64136.57</v>
      </c>
      <c r="R21" s="7">
        <f t="shared" si="1"/>
        <v>1589925.2684137402</v>
      </c>
      <c r="S21" s="7">
        <v>0</v>
      </c>
      <c r="T21" s="14">
        <f t="shared" si="2"/>
        <v>15690.42442777299</v>
      </c>
      <c r="U21" s="1">
        <f t="shared" si="3"/>
        <v>4.9000000000000057</v>
      </c>
      <c r="V21" s="7">
        <f t="shared" si="4"/>
        <v>59653.069999999832</v>
      </c>
      <c r="W21" s="7">
        <f t="shared" si="5"/>
        <v>14471.584418148705</v>
      </c>
      <c r="X21" s="7">
        <f t="shared" si="6"/>
        <v>74124.654418148566</v>
      </c>
      <c r="Y21" s="7">
        <f t="shared" si="7"/>
        <v>21766.442139312043</v>
      </c>
      <c r="Z21" s="7">
        <f t="shared" si="8"/>
        <v>-4528.93</v>
      </c>
      <c r="AA21" s="7">
        <f t="shared" si="9"/>
        <v>56887.142278836807</v>
      </c>
      <c r="AB21" s="7">
        <f t="shared" si="10"/>
        <v>0</v>
      </c>
      <c r="AC21" s="14">
        <f t="shared" si="11"/>
        <v>-18.701188325012481</v>
      </c>
    </row>
    <row r="22" spans="1:29" x14ac:dyDescent="0.25">
      <c r="A22" s="7" t="s">
        <v>35</v>
      </c>
      <c r="B22" s="7" t="s">
        <v>37</v>
      </c>
      <c r="C22" s="1">
        <v>60</v>
      </c>
      <c r="D22" s="7">
        <v>1180095.73</v>
      </c>
      <c r="E22" s="22">
        <v>-69972.844742994057</v>
      </c>
      <c r="F22" s="7">
        <v>1110122.8852570059</v>
      </c>
      <c r="G22" s="7">
        <v>548845.46446799999</v>
      </c>
      <c r="H22" s="7">
        <v>37702.75</v>
      </c>
      <c r="I22" s="7">
        <v>523574.67078900593</v>
      </c>
      <c r="J22" s="7">
        <v>0</v>
      </c>
      <c r="K22" s="14">
        <v>18502.048087616764</v>
      </c>
      <c r="L22" s="1">
        <v>56</v>
      </c>
      <c r="M22" s="7">
        <v>1105497.01</v>
      </c>
      <c r="N22" s="22">
        <v>-73852.996084672399</v>
      </c>
      <c r="O22" s="7">
        <f t="shared" si="0"/>
        <v>1031644.0139153276</v>
      </c>
      <c r="P22" s="7">
        <v>454828.98216771445</v>
      </c>
      <c r="Q22" s="7">
        <v>37702.75</v>
      </c>
      <c r="R22" s="7">
        <f t="shared" si="1"/>
        <v>539112.2817476131</v>
      </c>
      <c r="S22" s="7">
        <v>0</v>
      </c>
      <c r="T22" s="14">
        <f t="shared" si="2"/>
        <v>18422.214534202278</v>
      </c>
      <c r="U22" s="1">
        <f t="shared" si="3"/>
        <v>4</v>
      </c>
      <c r="V22" s="7">
        <f t="shared" si="4"/>
        <v>74598.719999999972</v>
      </c>
      <c r="W22" s="7">
        <f t="shared" si="5"/>
        <v>3880.1513416783419</v>
      </c>
      <c r="X22" s="7">
        <f t="shared" si="6"/>
        <v>78478.871341678314</v>
      </c>
      <c r="Y22" s="7">
        <f t="shared" si="7"/>
        <v>94016.482300285541</v>
      </c>
      <c r="Z22" s="7">
        <f t="shared" si="8"/>
        <v>0</v>
      </c>
      <c r="AA22" s="7">
        <f t="shared" si="9"/>
        <v>-15537.610958607169</v>
      </c>
      <c r="AB22" s="7">
        <f t="shared" si="10"/>
        <v>0</v>
      </c>
      <c r="AC22" s="14">
        <f t="shared" si="11"/>
        <v>79.833553414486232</v>
      </c>
    </row>
    <row r="23" spans="1:29" x14ac:dyDescent="0.25">
      <c r="A23" s="7" t="s">
        <v>35</v>
      </c>
      <c r="B23" s="7" t="s">
        <v>38</v>
      </c>
      <c r="C23" s="1">
        <v>280.89999999999998</v>
      </c>
      <c r="D23" s="7">
        <v>3537660.61</v>
      </c>
      <c r="E23" s="22">
        <v>-209762.79324130394</v>
      </c>
      <c r="F23" s="7">
        <v>3327897.816758696</v>
      </c>
      <c r="G23" s="7">
        <v>897268.91399999999</v>
      </c>
      <c r="H23" s="7">
        <v>114832.53</v>
      </c>
      <c r="I23" s="7">
        <v>2315796.3727586963</v>
      </c>
      <c r="J23" s="7">
        <v>0</v>
      </c>
      <c r="K23" s="14">
        <v>11847.268838585604</v>
      </c>
      <c r="L23" s="1">
        <v>292.8</v>
      </c>
      <c r="M23" s="7">
        <v>3661893.77</v>
      </c>
      <c r="N23" s="22">
        <v>-244633.70213755372</v>
      </c>
      <c r="O23" s="7">
        <f t="shared" si="0"/>
        <v>3417260.0678624464</v>
      </c>
      <c r="P23" s="7">
        <v>868967.15311800013</v>
      </c>
      <c r="Q23" s="7">
        <v>88728.47</v>
      </c>
      <c r="R23" s="7">
        <f t="shared" si="1"/>
        <v>2459564.4447444458</v>
      </c>
      <c r="S23" s="7">
        <v>0</v>
      </c>
      <c r="T23" s="14">
        <f t="shared" si="2"/>
        <v>11670.970177125841</v>
      </c>
      <c r="U23" s="1">
        <f t="shared" si="3"/>
        <v>-11.900000000000034</v>
      </c>
      <c r="V23" s="7">
        <f t="shared" si="4"/>
        <v>-124233.16000000015</v>
      </c>
      <c r="W23" s="7">
        <f t="shared" si="5"/>
        <v>34870.908896249777</v>
      </c>
      <c r="X23" s="7">
        <f t="shared" si="6"/>
        <v>-89362.25110375043</v>
      </c>
      <c r="Y23" s="7">
        <f t="shared" si="7"/>
        <v>28301.760881999857</v>
      </c>
      <c r="Z23" s="7">
        <f t="shared" si="8"/>
        <v>26104.059999999998</v>
      </c>
      <c r="AA23" s="7">
        <f t="shared" si="9"/>
        <v>-143768.07198574953</v>
      </c>
      <c r="AB23" s="7">
        <f t="shared" si="10"/>
        <v>0</v>
      </c>
      <c r="AC23" s="14">
        <f t="shared" si="11"/>
        <v>176.29866145976303</v>
      </c>
    </row>
    <row r="24" spans="1:29" x14ac:dyDescent="0.25">
      <c r="A24" s="7" t="s">
        <v>35</v>
      </c>
      <c r="B24" s="7" t="s">
        <v>39</v>
      </c>
      <c r="C24" s="1">
        <v>146.69999999999999</v>
      </c>
      <c r="D24" s="7">
        <v>2481448.96</v>
      </c>
      <c r="E24" s="22">
        <v>-147135.55722783954</v>
      </c>
      <c r="F24" s="7">
        <v>2334313.4027721602</v>
      </c>
      <c r="G24" s="7">
        <v>205988.535</v>
      </c>
      <c r="H24" s="7">
        <v>21205.82</v>
      </c>
      <c r="I24" s="7">
        <v>2107119.0477721603</v>
      </c>
      <c r="J24" s="7">
        <v>0</v>
      </c>
      <c r="K24" s="14">
        <v>15912.156801446219</v>
      </c>
      <c r="L24" s="1">
        <v>125.8</v>
      </c>
      <c r="M24" s="7">
        <v>2165889.48</v>
      </c>
      <c r="N24" s="22">
        <v>-144692.772426651</v>
      </c>
      <c r="O24" s="7">
        <f t="shared" si="0"/>
        <v>2021196.7075733489</v>
      </c>
      <c r="P24" s="7">
        <v>213675.53608799999</v>
      </c>
      <c r="Q24" s="7">
        <v>21205.82</v>
      </c>
      <c r="R24" s="7">
        <f t="shared" si="1"/>
        <v>1786315.3514853488</v>
      </c>
      <c r="S24" s="7">
        <v>0</v>
      </c>
      <c r="T24" s="14">
        <f t="shared" si="2"/>
        <v>16066.746483094983</v>
      </c>
      <c r="U24" s="1">
        <f t="shared" si="3"/>
        <v>20.899999999999991</v>
      </c>
      <c r="V24" s="7">
        <f t="shared" si="4"/>
        <v>315559.48</v>
      </c>
      <c r="W24" s="7">
        <f t="shared" si="5"/>
        <v>-2442.7848011885362</v>
      </c>
      <c r="X24" s="7">
        <f t="shared" si="6"/>
        <v>313116.69519881136</v>
      </c>
      <c r="Y24" s="7">
        <f t="shared" si="7"/>
        <v>-7687.00108799999</v>
      </c>
      <c r="Z24" s="7">
        <f t="shared" si="8"/>
        <v>0</v>
      </c>
      <c r="AA24" s="7">
        <f t="shared" si="9"/>
        <v>320803.69628681149</v>
      </c>
      <c r="AB24" s="7">
        <f t="shared" si="10"/>
        <v>0</v>
      </c>
      <c r="AC24" s="14">
        <f t="shared" si="11"/>
        <v>-154.58968164876387</v>
      </c>
    </row>
    <row r="25" spans="1:29" x14ac:dyDescent="0.25">
      <c r="A25" s="7" t="s">
        <v>35</v>
      </c>
      <c r="B25" s="7" t="s">
        <v>40</v>
      </c>
      <c r="C25" s="1">
        <v>50</v>
      </c>
      <c r="D25" s="7">
        <v>962905.48</v>
      </c>
      <c r="E25" s="22">
        <v>-57094.720319188149</v>
      </c>
      <c r="F25" s="7">
        <v>905810.75968081178</v>
      </c>
      <c r="G25" s="7">
        <v>206627.54708800002</v>
      </c>
      <c r="H25" s="7">
        <v>20471.689999999999</v>
      </c>
      <c r="I25" s="7">
        <v>678711.52259281185</v>
      </c>
      <c r="J25" s="7">
        <v>0</v>
      </c>
      <c r="K25" s="14">
        <v>18116.215193616237</v>
      </c>
      <c r="L25" s="1">
        <v>50</v>
      </c>
      <c r="M25" s="7">
        <v>976106.01</v>
      </c>
      <c r="N25" s="22">
        <v>-65208.99892325823</v>
      </c>
      <c r="O25" s="7">
        <f t="shared" si="0"/>
        <v>910897.01107674174</v>
      </c>
      <c r="P25" s="7">
        <v>206913.13252768401</v>
      </c>
      <c r="Q25" s="7">
        <v>17908.47</v>
      </c>
      <c r="R25" s="7">
        <f t="shared" si="1"/>
        <v>686075.40854905779</v>
      </c>
      <c r="S25" s="7">
        <v>0</v>
      </c>
      <c r="T25" s="14">
        <f t="shared" si="2"/>
        <v>18217.940221534835</v>
      </c>
      <c r="U25" s="1">
        <f t="shared" si="3"/>
        <v>0</v>
      </c>
      <c r="V25" s="7">
        <f t="shared" si="4"/>
        <v>-13200.530000000028</v>
      </c>
      <c r="W25" s="7">
        <f t="shared" si="5"/>
        <v>8114.2786040700812</v>
      </c>
      <c r="X25" s="7">
        <f t="shared" si="6"/>
        <v>-5086.251395929954</v>
      </c>
      <c r="Y25" s="7">
        <f t="shared" si="7"/>
        <v>-285.5854396839859</v>
      </c>
      <c r="Z25" s="7">
        <f t="shared" si="8"/>
        <v>2563.2199999999975</v>
      </c>
      <c r="AA25" s="7">
        <f t="shared" si="9"/>
        <v>-7363.8859562459402</v>
      </c>
      <c r="AB25" s="7">
        <f t="shared" si="10"/>
        <v>0</v>
      </c>
      <c r="AC25" s="14">
        <f t="shared" si="11"/>
        <v>-101.72502791859733</v>
      </c>
    </row>
    <row r="26" spans="1:29" x14ac:dyDescent="0.25">
      <c r="A26" s="7" t="s">
        <v>41</v>
      </c>
      <c r="B26" s="7" t="s">
        <v>42</v>
      </c>
      <c r="C26" s="1">
        <v>803.9</v>
      </c>
      <c r="D26" s="7">
        <v>7938892.0300000003</v>
      </c>
      <c r="E26" s="22">
        <v>-470730.33595891664</v>
      </c>
      <c r="F26" s="7">
        <v>7468161.6940410836</v>
      </c>
      <c r="G26" s="7">
        <v>1476843.5936400001</v>
      </c>
      <c r="H26" s="7">
        <v>114615.82</v>
      </c>
      <c r="I26" s="7">
        <v>5876702.2804010827</v>
      </c>
      <c r="J26" s="7">
        <v>0</v>
      </c>
      <c r="K26" s="14">
        <v>9289.913787835656</v>
      </c>
      <c r="L26" s="1">
        <v>2212.1999999999998</v>
      </c>
      <c r="M26" s="7">
        <v>20938799.620000001</v>
      </c>
      <c r="N26" s="22">
        <v>-1398821.5909815982</v>
      </c>
      <c r="O26" s="7">
        <f t="shared" si="0"/>
        <v>19539978.029018402</v>
      </c>
      <c r="P26" s="7">
        <v>1416811.7580009</v>
      </c>
      <c r="Q26" s="7">
        <v>107750.58</v>
      </c>
      <c r="R26" s="7">
        <f t="shared" si="1"/>
        <v>18015415.691017505</v>
      </c>
      <c r="S26" s="7">
        <v>0</v>
      </c>
      <c r="T26" s="14">
        <f t="shared" si="2"/>
        <v>8832.8261590355323</v>
      </c>
      <c r="U26" s="1">
        <f t="shared" si="3"/>
        <v>-1408.2999999999997</v>
      </c>
      <c r="V26" s="7">
        <f t="shared" si="4"/>
        <v>-12999907.59</v>
      </c>
      <c r="W26" s="7">
        <f t="shared" si="5"/>
        <v>928091.25502268155</v>
      </c>
      <c r="X26" s="7">
        <f t="shared" si="6"/>
        <v>-12071816.334977318</v>
      </c>
      <c r="Y26" s="7">
        <f t="shared" si="7"/>
        <v>60031.835639100056</v>
      </c>
      <c r="Z26" s="7">
        <f t="shared" si="8"/>
        <v>6865.2400000000052</v>
      </c>
      <c r="AA26" s="7">
        <f t="shared" si="9"/>
        <v>-12138713.410616422</v>
      </c>
      <c r="AB26" s="7">
        <f t="shared" si="10"/>
        <v>0</v>
      </c>
      <c r="AC26" s="14">
        <f t="shared" si="11"/>
        <v>457.08762880012364</v>
      </c>
    </row>
    <row r="27" spans="1:29" x14ac:dyDescent="0.25">
      <c r="A27" s="7" t="s">
        <v>41</v>
      </c>
      <c r="B27" s="7" t="s">
        <v>43</v>
      </c>
      <c r="C27" s="1">
        <v>233.2</v>
      </c>
      <c r="D27" s="7">
        <v>3146326.6</v>
      </c>
      <c r="E27" s="22">
        <v>-186558.95203735071</v>
      </c>
      <c r="F27" s="7">
        <v>2959767.6479626494</v>
      </c>
      <c r="G27" s="7">
        <v>536971.53054999991</v>
      </c>
      <c r="H27" s="7">
        <v>50989.55</v>
      </c>
      <c r="I27" s="7">
        <v>2371806.5674126497</v>
      </c>
      <c r="J27" s="7">
        <v>0</v>
      </c>
      <c r="K27" s="14">
        <v>12691.971046152014</v>
      </c>
      <c r="L27" s="1">
        <v>229.1</v>
      </c>
      <c r="M27" s="7">
        <v>3120796.77</v>
      </c>
      <c r="N27" s="22">
        <v>-208485.58571485258</v>
      </c>
      <c r="O27" s="7">
        <f t="shared" si="0"/>
        <v>2912311.1842851476</v>
      </c>
      <c r="P27" s="7">
        <v>489803.35432004509</v>
      </c>
      <c r="Q27" s="7">
        <v>16735.54</v>
      </c>
      <c r="R27" s="7">
        <f t="shared" si="1"/>
        <v>2405772.2899651024</v>
      </c>
      <c r="S27" s="7">
        <v>0</v>
      </c>
      <c r="T27" s="14">
        <f t="shared" si="2"/>
        <v>12711.965012156908</v>
      </c>
      <c r="U27" s="1">
        <f t="shared" si="3"/>
        <v>4.0999999999999943</v>
      </c>
      <c r="V27" s="7">
        <f t="shared" si="4"/>
        <v>25529.830000000075</v>
      </c>
      <c r="W27" s="7">
        <f t="shared" si="5"/>
        <v>21926.633677501872</v>
      </c>
      <c r="X27" s="7">
        <f t="shared" si="6"/>
        <v>47456.463677501772</v>
      </c>
      <c r="Y27" s="7">
        <f t="shared" si="7"/>
        <v>47168.176229954814</v>
      </c>
      <c r="Z27" s="7">
        <f t="shared" si="8"/>
        <v>34254.01</v>
      </c>
      <c r="AA27" s="7">
        <f t="shared" si="9"/>
        <v>-33965.722552452702</v>
      </c>
      <c r="AB27" s="7">
        <f t="shared" si="10"/>
        <v>0</v>
      </c>
      <c r="AC27" s="14">
        <f t="shared" si="11"/>
        <v>-19.993966004894901</v>
      </c>
    </row>
    <row r="28" spans="1:29" x14ac:dyDescent="0.25">
      <c r="A28" s="7" t="s">
        <v>44</v>
      </c>
      <c r="B28" s="7" t="s">
        <v>45</v>
      </c>
      <c r="C28" s="1">
        <v>31069.200000000001</v>
      </c>
      <c r="D28" s="7">
        <v>291301435.06999999</v>
      </c>
      <c r="E28" s="22">
        <v>-17272488.639175463</v>
      </c>
      <c r="F28" s="7">
        <v>274028946.43082452</v>
      </c>
      <c r="G28" s="7">
        <v>106894458.82534501</v>
      </c>
      <c r="H28" s="7">
        <v>4502930.7300000004</v>
      </c>
      <c r="I28" s="7">
        <v>162631556.87547952</v>
      </c>
      <c r="J28" s="7">
        <v>0</v>
      </c>
      <c r="K28" s="14">
        <v>8819.9550175358399</v>
      </c>
      <c r="L28" s="1">
        <v>30681.7</v>
      </c>
      <c r="M28" s="7">
        <v>289078919.76999998</v>
      </c>
      <c r="N28" s="22">
        <v>-19311987.40187921</v>
      </c>
      <c r="O28" s="7">
        <f t="shared" si="0"/>
        <v>269766932.36812079</v>
      </c>
      <c r="P28" s="7">
        <v>106794094.44441992</v>
      </c>
      <c r="Q28" s="7">
        <v>5135811.88</v>
      </c>
      <c r="R28" s="7">
        <f t="shared" si="1"/>
        <v>157837026.04370087</v>
      </c>
      <c r="S28" s="7">
        <v>0</v>
      </c>
      <c r="T28" s="14">
        <f t="shared" si="2"/>
        <v>8792.4375887946499</v>
      </c>
      <c r="U28" s="1">
        <f t="shared" si="3"/>
        <v>387.5</v>
      </c>
      <c r="V28" s="7">
        <f t="shared" si="4"/>
        <v>2222515.3000000119</v>
      </c>
      <c r="W28" s="7">
        <f t="shared" si="5"/>
        <v>2039498.7627037466</v>
      </c>
      <c r="X28" s="7">
        <f t="shared" si="6"/>
        <v>4262014.0627037287</v>
      </c>
      <c r="Y28" s="7">
        <f t="shared" si="7"/>
        <v>100364.38092508912</v>
      </c>
      <c r="Z28" s="7">
        <f t="shared" si="8"/>
        <v>-632881.14999999944</v>
      </c>
      <c r="AA28" s="7">
        <f t="shared" si="9"/>
        <v>4794530.8317786455</v>
      </c>
      <c r="AB28" s="7">
        <f t="shared" si="10"/>
        <v>0</v>
      </c>
      <c r="AC28" s="14">
        <f t="shared" si="11"/>
        <v>27.517428741190088</v>
      </c>
    </row>
    <row r="29" spans="1:29" x14ac:dyDescent="0.25">
      <c r="A29" s="7" t="s">
        <v>44</v>
      </c>
      <c r="B29" s="7" t="s">
        <v>44</v>
      </c>
      <c r="C29" s="1">
        <v>29439.599999999999</v>
      </c>
      <c r="D29" s="7">
        <v>278840263.13</v>
      </c>
      <c r="E29" s="22">
        <v>-16533613.28584004</v>
      </c>
      <c r="F29" s="7">
        <v>262306649.84415996</v>
      </c>
      <c r="G29" s="7">
        <v>184646378.94725302</v>
      </c>
      <c r="H29" s="7">
        <v>11542502.83</v>
      </c>
      <c r="I29" s="7">
        <v>66117768.066906944</v>
      </c>
      <c r="J29" s="7">
        <v>0</v>
      </c>
      <c r="K29" s="14">
        <v>8909.9936766858245</v>
      </c>
      <c r="L29" s="1">
        <v>30236.7</v>
      </c>
      <c r="M29" s="7">
        <v>286197530.52999997</v>
      </c>
      <c r="N29" s="22">
        <v>-19119495.494316168</v>
      </c>
      <c r="O29" s="7">
        <f t="shared" si="0"/>
        <v>267078035.03568381</v>
      </c>
      <c r="P29" s="7">
        <v>193903157.59906265</v>
      </c>
      <c r="Q29" s="7">
        <v>10667032</v>
      </c>
      <c r="R29" s="7">
        <f t="shared" si="1"/>
        <v>62507845.436621159</v>
      </c>
      <c r="S29" s="7">
        <v>0</v>
      </c>
      <c r="T29" s="14">
        <f t="shared" si="2"/>
        <v>8832.9095118079622</v>
      </c>
      <c r="U29" s="1">
        <f t="shared" si="3"/>
        <v>-797.10000000000218</v>
      </c>
      <c r="V29" s="7">
        <f t="shared" si="4"/>
        <v>-7357267.3999999762</v>
      </c>
      <c r="W29" s="7">
        <f t="shared" si="5"/>
        <v>2585882.2084761281</v>
      </c>
      <c r="X29" s="7">
        <f t="shared" si="6"/>
        <v>-4771385.19152385</v>
      </c>
      <c r="Y29" s="7">
        <f t="shared" si="7"/>
        <v>-9256778.6518096328</v>
      </c>
      <c r="Z29" s="7">
        <f t="shared" si="8"/>
        <v>875470.83000000007</v>
      </c>
      <c r="AA29" s="7">
        <f t="shared" si="9"/>
        <v>3609922.6302857846</v>
      </c>
      <c r="AB29" s="7">
        <f t="shared" si="10"/>
        <v>0</v>
      </c>
      <c r="AC29" s="14">
        <f t="shared" si="11"/>
        <v>77.084164877862349</v>
      </c>
    </row>
    <row r="30" spans="1:29" x14ac:dyDescent="0.25">
      <c r="A30" s="7" t="s">
        <v>46</v>
      </c>
      <c r="B30" s="7" t="s">
        <v>47</v>
      </c>
      <c r="C30" s="1">
        <v>1013</v>
      </c>
      <c r="D30" s="7">
        <v>9685965.0700000003</v>
      </c>
      <c r="E30" s="22">
        <v>-574321.65272657468</v>
      </c>
      <c r="F30" s="7">
        <v>9111643.4172734264</v>
      </c>
      <c r="G30" s="7">
        <v>4822226.7209200002</v>
      </c>
      <c r="H30" s="7">
        <v>471358.18</v>
      </c>
      <c r="I30" s="7">
        <v>3818058.516353426</v>
      </c>
      <c r="J30" s="7">
        <v>0</v>
      </c>
      <c r="K30" s="14">
        <v>8994.7121592037765</v>
      </c>
      <c r="L30" s="1">
        <v>1006</v>
      </c>
      <c r="M30" s="7">
        <v>9754513.7799999993</v>
      </c>
      <c r="N30" s="22">
        <v>-651652.66073602752</v>
      </c>
      <c r="O30" s="7">
        <f t="shared" si="0"/>
        <v>9102861.1192639712</v>
      </c>
      <c r="P30" s="7">
        <v>4261431.2767896801</v>
      </c>
      <c r="Q30" s="7">
        <v>350691.93</v>
      </c>
      <c r="R30" s="7">
        <f t="shared" si="1"/>
        <v>4490737.9124742914</v>
      </c>
      <c r="S30" s="7">
        <v>0</v>
      </c>
      <c r="T30" s="14">
        <f t="shared" si="2"/>
        <v>9048.5697010576259</v>
      </c>
      <c r="U30" s="1">
        <f t="shared" si="3"/>
        <v>7</v>
      </c>
      <c r="V30" s="7">
        <f t="shared" si="4"/>
        <v>-68548.709999999031</v>
      </c>
      <c r="W30" s="7">
        <f t="shared" si="5"/>
        <v>77331.008009452838</v>
      </c>
      <c r="X30" s="7">
        <f t="shared" si="6"/>
        <v>8782.298009455204</v>
      </c>
      <c r="Y30" s="7">
        <f t="shared" si="7"/>
        <v>560795.4441303201</v>
      </c>
      <c r="Z30" s="7">
        <f t="shared" si="8"/>
        <v>120666.25</v>
      </c>
      <c r="AA30" s="7">
        <f t="shared" si="9"/>
        <v>-672679.39612086536</v>
      </c>
      <c r="AB30" s="7">
        <f t="shared" si="10"/>
        <v>0</v>
      </c>
      <c r="AC30" s="14">
        <f t="shared" si="11"/>
        <v>-53.857541853849398</v>
      </c>
    </row>
    <row r="31" spans="1:29" x14ac:dyDescent="0.25">
      <c r="A31" s="7" t="s">
        <v>46</v>
      </c>
      <c r="B31" s="7" t="s">
        <v>48</v>
      </c>
      <c r="C31" s="1">
        <v>1412</v>
      </c>
      <c r="D31" s="7">
        <v>13238128.84</v>
      </c>
      <c r="E31" s="22">
        <v>-784944.39939128666</v>
      </c>
      <c r="F31" s="7">
        <v>12453184.440608714</v>
      </c>
      <c r="G31" s="7">
        <v>5467089.2057902962</v>
      </c>
      <c r="H31" s="7">
        <v>539870.85</v>
      </c>
      <c r="I31" s="7">
        <v>6446224.384818418</v>
      </c>
      <c r="J31" s="7">
        <v>0</v>
      </c>
      <c r="K31" s="14">
        <v>8819.5357228107041</v>
      </c>
      <c r="L31" s="1">
        <v>1343</v>
      </c>
      <c r="M31" s="7">
        <v>12646014.210000001</v>
      </c>
      <c r="N31" s="22">
        <v>-844820.04880125506</v>
      </c>
      <c r="O31" s="7">
        <f t="shared" si="0"/>
        <v>11801194.161198746</v>
      </c>
      <c r="P31" s="7">
        <v>4677063.4754866501</v>
      </c>
      <c r="Q31" s="7">
        <v>457109.72</v>
      </c>
      <c r="R31" s="7">
        <f t="shared" si="1"/>
        <v>6667020.9657120965</v>
      </c>
      <c r="S31" s="7">
        <v>0</v>
      </c>
      <c r="T31" s="14">
        <f t="shared" si="2"/>
        <v>8787.188504243295</v>
      </c>
      <c r="U31" s="1">
        <f t="shared" si="3"/>
        <v>69</v>
      </c>
      <c r="V31" s="7">
        <f t="shared" si="4"/>
        <v>592114.62999999896</v>
      </c>
      <c r="W31" s="7">
        <f t="shared" si="5"/>
        <v>59875.649409968406</v>
      </c>
      <c r="X31" s="7">
        <f t="shared" si="6"/>
        <v>651990.27940996736</v>
      </c>
      <c r="Y31" s="7">
        <f t="shared" si="7"/>
        <v>790025.73030364607</v>
      </c>
      <c r="Z31" s="7">
        <f t="shared" si="8"/>
        <v>82761.13</v>
      </c>
      <c r="AA31" s="7">
        <f t="shared" si="9"/>
        <v>-220796.58089367859</v>
      </c>
      <c r="AB31" s="7">
        <f t="shared" si="10"/>
        <v>0</v>
      </c>
      <c r="AC31" s="14">
        <f t="shared" si="11"/>
        <v>32.347218567409072</v>
      </c>
    </row>
    <row r="32" spans="1:29" x14ac:dyDescent="0.25">
      <c r="A32" s="7" t="s">
        <v>49</v>
      </c>
      <c r="B32" s="7" t="s">
        <v>50</v>
      </c>
      <c r="C32" s="1">
        <v>102.9</v>
      </c>
      <c r="D32" s="7">
        <v>1780533.37</v>
      </c>
      <c r="E32" s="22">
        <v>-105575.32062142959</v>
      </c>
      <c r="F32" s="7">
        <v>1674958.0493785706</v>
      </c>
      <c r="G32" s="7">
        <v>362189.94723600004</v>
      </c>
      <c r="H32" s="7">
        <v>48073.47</v>
      </c>
      <c r="I32" s="7">
        <v>1264694.6321425706</v>
      </c>
      <c r="J32" s="7">
        <v>0</v>
      </c>
      <c r="K32" s="14">
        <v>16277.532063931687</v>
      </c>
      <c r="L32" s="1">
        <v>102</v>
      </c>
      <c r="M32" s="7">
        <v>1767382.57</v>
      </c>
      <c r="N32" s="22">
        <v>-118070.42157656151</v>
      </c>
      <c r="O32" s="7">
        <f t="shared" si="0"/>
        <v>1649312.1484234387</v>
      </c>
      <c r="P32" s="7">
        <v>342296.25512316002</v>
      </c>
      <c r="Q32" s="7">
        <v>34901.269999999997</v>
      </c>
      <c r="R32" s="7">
        <f t="shared" si="1"/>
        <v>1272114.6233002786</v>
      </c>
      <c r="S32" s="7">
        <v>0</v>
      </c>
      <c r="T32" s="14">
        <f t="shared" si="2"/>
        <v>16169.72694532783</v>
      </c>
      <c r="U32" s="1">
        <f t="shared" si="3"/>
        <v>0.90000000000000568</v>
      </c>
      <c r="V32" s="7">
        <f t="shared" si="4"/>
        <v>13150.800000000047</v>
      </c>
      <c r="W32" s="7">
        <f t="shared" si="5"/>
        <v>12495.100955131915</v>
      </c>
      <c r="X32" s="7">
        <f t="shared" si="6"/>
        <v>25645.900955131976</v>
      </c>
      <c r="Y32" s="7">
        <f t="shared" si="7"/>
        <v>19893.692112840014</v>
      </c>
      <c r="Z32" s="7">
        <f t="shared" si="8"/>
        <v>13172.200000000004</v>
      </c>
      <c r="AA32" s="7">
        <f t="shared" si="9"/>
        <v>-7419.9911577079911</v>
      </c>
      <c r="AB32" s="7">
        <f t="shared" si="10"/>
        <v>0</v>
      </c>
      <c r="AC32" s="14">
        <f t="shared" si="11"/>
        <v>107.80511860385741</v>
      </c>
    </row>
    <row r="33" spans="1:29" x14ac:dyDescent="0.25">
      <c r="A33" s="7" t="s">
        <v>49</v>
      </c>
      <c r="B33" s="7" t="s">
        <v>49</v>
      </c>
      <c r="C33" s="1">
        <v>178</v>
      </c>
      <c r="D33" s="7">
        <v>2803924.99</v>
      </c>
      <c r="E33" s="22">
        <v>-166256.51886416978</v>
      </c>
      <c r="F33" s="7">
        <v>2637668.4711358305</v>
      </c>
      <c r="G33" s="7">
        <v>598616.67802800005</v>
      </c>
      <c r="H33" s="7">
        <v>62317.73</v>
      </c>
      <c r="I33" s="7">
        <v>1976734.0631078305</v>
      </c>
      <c r="J33" s="7">
        <v>0</v>
      </c>
      <c r="K33" s="14">
        <v>14818.362197392305</v>
      </c>
      <c r="L33" s="1">
        <v>176.9</v>
      </c>
      <c r="M33" s="7">
        <v>2838042.85</v>
      </c>
      <c r="N33" s="22">
        <v>-189596.14145784301</v>
      </c>
      <c r="O33" s="7">
        <f t="shared" si="0"/>
        <v>2648446.708542157</v>
      </c>
      <c r="P33" s="7">
        <v>532445.49377616006</v>
      </c>
      <c r="Q33" s="7">
        <v>60509.19</v>
      </c>
      <c r="R33" s="7">
        <f t="shared" si="1"/>
        <v>2055492.0247659967</v>
      </c>
      <c r="S33" s="7">
        <v>0</v>
      </c>
      <c r="T33" s="14">
        <f t="shared" si="2"/>
        <v>14971.434191872</v>
      </c>
      <c r="U33" s="1">
        <f t="shared" si="3"/>
        <v>1.0999999999999943</v>
      </c>
      <c r="V33" s="7">
        <f t="shared" si="4"/>
        <v>-34117.85999999987</v>
      </c>
      <c r="W33" s="7">
        <f t="shared" si="5"/>
        <v>23339.622593673237</v>
      </c>
      <c r="X33" s="7">
        <f t="shared" si="6"/>
        <v>-10778.237406326458</v>
      </c>
      <c r="Y33" s="7">
        <f t="shared" si="7"/>
        <v>66171.184251839994</v>
      </c>
      <c r="Z33" s="7">
        <f t="shared" si="8"/>
        <v>1808.5400000000009</v>
      </c>
      <c r="AA33" s="7">
        <f t="shared" si="9"/>
        <v>-78757.961658166256</v>
      </c>
      <c r="AB33" s="7">
        <f t="shared" si="10"/>
        <v>0</v>
      </c>
      <c r="AC33" s="14">
        <f t="shared" si="11"/>
        <v>-153.07199447969469</v>
      </c>
    </row>
    <row r="34" spans="1:29" x14ac:dyDescent="0.25">
      <c r="A34" s="7" t="s">
        <v>51</v>
      </c>
      <c r="B34" s="7" t="s">
        <v>51</v>
      </c>
      <c r="C34" s="1">
        <v>686</v>
      </c>
      <c r="D34" s="7">
        <v>7129463.5999999996</v>
      </c>
      <c r="E34" s="22">
        <v>-422735.91616472288</v>
      </c>
      <c r="F34" s="7">
        <v>6706727.6838352764</v>
      </c>
      <c r="G34" s="7">
        <v>4218081.9703000002</v>
      </c>
      <c r="H34" s="7">
        <v>351026.82</v>
      </c>
      <c r="I34" s="7">
        <v>2137618.8935352764</v>
      </c>
      <c r="J34" s="7">
        <v>0</v>
      </c>
      <c r="K34" s="14">
        <v>9776.5709676899078</v>
      </c>
      <c r="L34" s="1">
        <v>687</v>
      </c>
      <c r="M34" s="7">
        <v>7138003.4800000004</v>
      </c>
      <c r="N34" s="22">
        <v>-476856.05505239492</v>
      </c>
      <c r="O34" s="7">
        <f t="shared" si="0"/>
        <v>6661147.4249476055</v>
      </c>
      <c r="P34" s="7">
        <v>4482918.3228855999</v>
      </c>
      <c r="Q34" s="7">
        <v>332856.71000000002</v>
      </c>
      <c r="R34" s="7">
        <f t="shared" si="1"/>
        <v>1845372.3920620056</v>
      </c>
      <c r="S34" s="7">
        <v>0</v>
      </c>
      <c r="T34" s="14">
        <f t="shared" si="2"/>
        <v>9695.9933405350876</v>
      </c>
      <c r="U34" s="1">
        <f t="shared" si="3"/>
        <v>-1</v>
      </c>
      <c r="V34" s="7">
        <f t="shared" si="4"/>
        <v>-8539.8800000008196</v>
      </c>
      <c r="W34" s="7">
        <f t="shared" si="5"/>
        <v>54120.138887672045</v>
      </c>
      <c r="X34" s="7">
        <f t="shared" si="6"/>
        <v>45580.258887670934</v>
      </c>
      <c r="Y34" s="7">
        <f t="shared" si="7"/>
        <v>-264836.35258559976</v>
      </c>
      <c r="Z34" s="7">
        <f t="shared" si="8"/>
        <v>18170.109999999986</v>
      </c>
      <c r="AA34" s="7">
        <f t="shared" si="9"/>
        <v>292246.50147327082</v>
      </c>
      <c r="AB34" s="7">
        <f t="shared" si="10"/>
        <v>0</v>
      </c>
      <c r="AC34" s="14">
        <f t="shared" si="11"/>
        <v>80.57762715482022</v>
      </c>
    </row>
    <row r="35" spans="1:29" x14ac:dyDescent="0.25">
      <c r="A35" s="7" t="s">
        <v>52</v>
      </c>
      <c r="B35" s="7" t="s">
        <v>53</v>
      </c>
      <c r="C35" s="1">
        <v>1060</v>
      </c>
      <c r="D35" s="7">
        <v>10143439.619999999</v>
      </c>
      <c r="E35" s="22">
        <v>-601447.24503849749</v>
      </c>
      <c r="F35" s="7">
        <v>9541992.374961501</v>
      </c>
      <c r="G35" s="7">
        <v>685972.27752899996</v>
      </c>
      <c r="H35" s="7">
        <v>143713</v>
      </c>
      <c r="I35" s="7">
        <v>8712307.0974325016</v>
      </c>
      <c r="J35" s="7">
        <v>0</v>
      </c>
      <c r="K35" s="14">
        <v>9001.8795990202834</v>
      </c>
      <c r="L35" s="1">
        <v>1092</v>
      </c>
      <c r="M35" s="7">
        <v>10292583.08</v>
      </c>
      <c r="N35" s="22">
        <v>-687598.51092533057</v>
      </c>
      <c r="O35" s="7">
        <f t="shared" si="0"/>
        <v>9604984.5690746699</v>
      </c>
      <c r="P35" s="7">
        <v>621424.10031313496</v>
      </c>
      <c r="Q35" s="7">
        <v>138704.76</v>
      </c>
      <c r="R35" s="7">
        <f t="shared" si="1"/>
        <v>8844855.7087615356</v>
      </c>
      <c r="S35" s="7">
        <v>0</v>
      </c>
      <c r="T35" s="14">
        <f t="shared" si="2"/>
        <v>8795.7734149035441</v>
      </c>
      <c r="U35" s="1">
        <f t="shared" si="3"/>
        <v>-32</v>
      </c>
      <c r="V35" s="7">
        <f t="shared" si="4"/>
        <v>-149143.46000000089</v>
      </c>
      <c r="W35" s="7">
        <f t="shared" si="5"/>
        <v>86151.265886833076</v>
      </c>
      <c r="X35" s="7">
        <f t="shared" si="6"/>
        <v>-62992.194113168865</v>
      </c>
      <c r="Y35" s="7">
        <f t="shared" si="7"/>
        <v>64548.177215864998</v>
      </c>
      <c r="Z35" s="7">
        <f t="shared" si="8"/>
        <v>5008.2399999999907</v>
      </c>
      <c r="AA35" s="7">
        <f t="shared" si="9"/>
        <v>-132548.61132903397</v>
      </c>
      <c r="AB35" s="7">
        <f t="shared" si="10"/>
        <v>0</v>
      </c>
      <c r="AC35" s="14">
        <f t="shared" si="11"/>
        <v>206.10618411673931</v>
      </c>
    </row>
    <row r="36" spans="1:29" x14ac:dyDescent="0.25">
      <c r="A36" s="7" t="s">
        <v>52</v>
      </c>
      <c r="B36" s="7" t="s">
        <v>54</v>
      </c>
      <c r="C36" s="1">
        <v>356</v>
      </c>
      <c r="D36" s="7">
        <v>4198394.22</v>
      </c>
      <c r="E36" s="22">
        <v>-248940.47106326165</v>
      </c>
      <c r="F36" s="7">
        <v>3949453.7489367379</v>
      </c>
      <c r="G36" s="7">
        <v>278931.27600000001</v>
      </c>
      <c r="H36" s="7">
        <v>47387.13</v>
      </c>
      <c r="I36" s="7">
        <v>3623135.3429367379</v>
      </c>
      <c r="J36" s="7">
        <v>0</v>
      </c>
      <c r="K36" s="14">
        <v>11093.971204878477</v>
      </c>
      <c r="L36" s="1">
        <v>345.2</v>
      </c>
      <c r="M36" s="7">
        <v>4103525.17</v>
      </c>
      <c r="N36" s="22">
        <v>-274136.99500947958</v>
      </c>
      <c r="O36" s="7">
        <f t="shared" si="0"/>
        <v>3829388.1749905203</v>
      </c>
      <c r="P36" s="7">
        <v>255913.40037599998</v>
      </c>
      <c r="Q36" s="7">
        <v>47387.13</v>
      </c>
      <c r="R36" s="7">
        <f t="shared" si="1"/>
        <v>3526087.6446145205</v>
      </c>
      <c r="S36" s="7">
        <v>0</v>
      </c>
      <c r="T36" s="14">
        <f t="shared" si="2"/>
        <v>11093.245002869411</v>
      </c>
      <c r="U36" s="1">
        <f t="shared" si="3"/>
        <v>10.800000000000011</v>
      </c>
      <c r="V36" s="7">
        <f t="shared" si="4"/>
        <v>94869.049999999814</v>
      </c>
      <c r="W36" s="7">
        <f t="shared" si="5"/>
        <v>25196.523946217931</v>
      </c>
      <c r="X36" s="7">
        <f t="shared" si="6"/>
        <v>120065.57394621754</v>
      </c>
      <c r="Y36" s="7">
        <f t="shared" si="7"/>
        <v>23017.875624000037</v>
      </c>
      <c r="Z36" s="7">
        <f t="shared" si="8"/>
        <v>0</v>
      </c>
      <c r="AA36" s="7">
        <f t="shared" si="9"/>
        <v>97047.698322217446</v>
      </c>
      <c r="AB36" s="7">
        <f t="shared" si="10"/>
        <v>0</v>
      </c>
      <c r="AC36" s="14">
        <f t="shared" si="11"/>
        <v>0.72620200906567334</v>
      </c>
    </row>
    <row r="37" spans="1:29" x14ac:dyDescent="0.25">
      <c r="A37" s="7" t="s">
        <v>52</v>
      </c>
      <c r="B37" s="7" t="s">
        <v>55</v>
      </c>
      <c r="C37" s="1">
        <v>162</v>
      </c>
      <c r="D37" s="7">
        <v>2733243.66</v>
      </c>
      <c r="E37" s="22">
        <v>-162065.52519764888</v>
      </c>
      <c r="F37" s="7">
        <v>2571178.1348023512</v>
      </c>
      <c r="G37" s="7">
        <v>638656.90847999998</v>
      </c>
      <c r="H37" s="7">
        <v>105373.4</v>
      </c>
      <c r="I37" s="7">
        <v>1827147.8263223513</v>
      </c>
      <c r="J37" s="7">
        <v>0</v>
      </c>
      <c r="K37" s="14">
        <v>15871.469967915749</v>
      </c>
      <c r="L37" s="1">
        <v>161.6</v>
      </c>
      <c r="M37" s="7">
        <v>2722935.29</v>
      </c>
      <c r="N37" s="22">
        <v>-181906.35297257503</v>
      </c>
      <c r="O37" s="7">
        <f t="shared" si="0"/>
        <v>2541028.937027425</v>
      </c>
      <c r="P37" s="7">
        <v>590829.25940858398</v>
      </c>
      <c r="Q37" s="7">
        <v>109562.31</v>
      </c>
      <c r="R37" s="7">
        <f t="shared" si="1"/>
        <v>1840637.3676188411</v>
      </c>
      <c r="S37" s="7">
        <v>0</v>
      </c>
      <c r="T37" s="14">
        <f t="shared" si="2"/>
        <v>15724.188966753869</v>
      </c>
      <c r="U37" s="1">
        <f t="shared" si="3"/>
        <v>0.40000000000000568</v>
      </c>
      <c r="V37" s="7">
        <f t="shared" si="4"/>
        <v>10308.370000000112</v>
      </c>
      <c r="W37" s="7">
        <f t="shared" si="5"/>
        <v>19840.827774926147</v>
      </c>
      <c r="X37" s="7">
        <f t="shared" si="6"/>
        <v>30149.197774926201</v>
      </c>
      <c r="Y37" s="7">
        <f t="shared" si="7"/>
        <v>47827.649071416003</v>
      </c>
      <c r="Z37" s="7">
        <f t="shared" si="8"/>
        <v>-4188.9100000000035</v>
      </c>
      <c r="AA37" s="7">
        <f t="shared" si="9"/>
        <v>-13489.54129648977</v>
      </c>
      <c r="AB37" s="7">
        <f t="shared" si="10"/>
        <v>0</v>
      </c>
      <c r="AC37" s="14">
        <f t="shared" si="11"/>
        <v>147.28100116188034</v>
      </c>
    </row>
    <row r="38" spans="1:29" x14ac:dyDescent="0.25">
      <c r="A38" s="7" t="s">
        <v>56</v>
      </c>
      <c r="B38" s="7" t="s">
        <v>57</v>
      </c>
      <c r="C38" s="1">
        <v>214.4</v>
      </c>
      <c r="D38" s="7">
        <v>3226555.16</v>
      </c>
      <c r="E38" s="22">
        <v>-191316.04117013994</v>
      </c>
      <c r="F38" s="7">
        <v>3035239.1188298604</v>
      </c>
      <c r="G38" s="7">
        <v>958512.82175999996</v>
      </c>
      <c r="H38" s="7">
        <v>73916.95</v>
      </c>
      <c r="I38" s="7">
        <v>2002809.3470698604</v>
      </c>
      <c r="J38" s="7">
        <v>0</v>
      </c>
      <c r="K38" s="14">
        <v>14156.898875139274</v>
      </c>
      <c r="L38" s="1">
        <v>217.8</v>
      </c>
      <c r="M38" s="7">
        <v>3257857.12</v>
      </c>
      <c r="N38" s="22">
        <v>-217641.93566455878</v>
      </c>
      <c r="O38" s="7">
        <f t="shared" si="0"/>
        <v>3040215.1843354413</v>
      </c>
      <c r="P38" s="7">
        <v>995689.7406086399</v>
      </c>
      <c r="Q38" s="7">
        <v>7918.92</v>
      </c>
      <c r="R38" s="7">
        <f t="shared" si="1"/>
        <v>2036606.5237268014</v>
      </c>
      <c r="S38" s="7">
        <v>0</v>
      </c>
      <c r="T38" s="14">
        <f t="shared" si="2"/>
        <v>13958.747402825717</v>
      </c>
      <c r="U38" s="1">
        <f t="shared" si="3"/>
        <v>-3.4000000000000057</v>
      </c>
      <c r="V38" s="7">
        <f t="shared" si="4"/>
        <v>-31301.959999999963</v>
      </c>
      <c r="W38" s="7">
        <f t="shared" si="5"/>
        <v>26325.894494418841</v>
      </c>
      <c r="X38" s="7">
        <f t="shared" si="6"/>
        <v>-4976.0655055809766</v>
      </c>
      <c r="Y38" s="7">
        <f t="shared" si="7"/>
        <v>-37176.918848639936</v>
      </c>
      <c r="Z38" s="7">
        <f t="shared" si="8"/>
        <v>65998.03</v>
      </c>
      <c r="AA38" s="7">
        <f t="shared" si="9"/>
        <v>-33797.176656940952</v>
      </c>
      <c r="AB38" s="7">
        <f t="shared" si="10"/>
        <v>0</v>
      </c>
      <c r="AC38" s="14">
        <f t="shared" si="11"/>
        <v>198.15147231355695</v>
      </c>
    </row>
    <row r="39" spans="1:29" x14ac:dyDescent="0.25">
      <c r="A39" s="7" t="s">
        <v>56</v>
      </c>
      <c r="B39" s="7" t="s">
        <v>58</v>
      </c>
      <c r="C39" s="1">
        <v>277.7</v>
      </c>
      <c r="D39" s="7">
        <v>3626247.88</v>
      </c>
      <c r="E39" s="22">
        <v>-215015.50548517902</v>
      </c>
      <c r="F39" s="7">
        <v>3411232.374514821</v>
      </c>
      <c r="G39" s="7">
        <v>1844325.639</v>
      </c>
      <c r="H39" s="7">
        <v>91004.41</v>
      </c>
      <c r="I39" s="7">
        <v>1475902.3255148211</v>
      </c>
      <c r="J39" s="7">
        <v>0</v>
      </c>
      <c r="K39" s="14">
        <v>12283.876033542749</v>
      </c>
      <c r="L39" s="1">
        <v>277</v>
      </c>
      <c r="M39" s="7">
        <v>3690213.44</v>
      </c>
      <c r="N39" s="22">
        <v>-246525.60456579202</v>
      </c>
      <c r="O39" s="7">
        <f t="shared" si="0"/>
        <v>3443687.8354342077</v>
      </c>
      <c r="P39" s="7">
        <v>1810651.017762</v>
      </c>
      <c r="Q39" s="7">
        <v>118828.75</v>
      </c>
      <c r="R39" s="7">
        <f t="shared" si="1"/>
        <v>1514208.0676722077</v>
      </c>
      <c r="S39" s="7">
        <v>0</v>
      </c>
      <c r="T39" s="14">
        <f t="shared" si="2"/>
        <v>12432.086048498944</v>
      </c>
      <c r="U39" s="1">
        <f t="shared" si="3"/>
        <v>0.69999999999998863</v>
      </c>
      <c r="V39" s="7">
        <f t="shared" si="4"/>
        <v>-63965.560000000056</v>
      </c>
      <c r="W39" s="7">
        <f t="shared" si="5"/>
        <v>31510.099080612999</v>
      </c>
      <c r="X39" s="7">
        <f t="shared" si="6"/>
        <v>-32455.460919386707</v>
      </c>
      <c r="Y39" s="7">
        <f t="shared" si="7"/>
        <v>33674.621237999992</v>
      </c>
      <c r="Z39" s="7">
        <f t="shared" si="8"/>
        <v>-27824.339999999997</v>
      </c>
      <c r="AA39" s="7">
        <f t="shared" si="9"/>
        <v>-38305.742157386616</v>
      </c>
      <c r="AB39" s="7">
        <f t="shared" si="10"/>
        <v>0</v>
      </c>
      <c r="AC39" s="14">
        <f t="shared" si="11"/>
        <v>-148.21001495619566</v>
      </c>
    </row>
    <row r="40" spans="1:29" x14ac:dyDescent="0.25">
      <c r="A40" s="7" t="s">
        <v>59</v>
      </c>
      <c r="B40" s="7" t="s">
        <v>59</v>
      </c>
      <c r="C40" s="1">
        <v>442.1</v>
      </c>
      <c r="D40" s="7">
        <v>4766144.24</v>
      </c>
      <c r="E40" s="22">
        <v>-282604.76031739853</v>
      </c>
      <c r="F40" s="7">
        <v>4483539.479682602</v>
      </c>
      <c r="G40" s="7">
        <v>945186.7497660002</v>
      </c>
      <c r="H40" s="7">
        <v>99232.320000000007</v>
      </c>
      <c r="I40" s="7">
        <v>3439120.4099166021</v>
      </c>
      <c r="J40" s="7">
        <v>0</v>
      </c>
      <c r="K40" s="14">
        <v>10141.460030949111</v>
      </c>
      <c r="L40" s="1">
        <v>445.6</v>
      </c>
      <c r="M40" s="7">
        <v>4754515.37</v>
      </c>
      <c r="N40" s="22">
        <v>-317626.55333199381</v>
      </c>
      <c r="O40" s="7">
        <f t="shared" si="0"/>
        <v>4436888.8166680066</v>
      </c>
      <c r="P40" s="7">
        <v>919487.73209982703</v>
      </c>
      <c r="Q40" s="7">
        <v>73642.559999999998</v>
      </c>
      <c r="R40" s="7">
        <f t="shared" si="1"/>
        <v>3443758.5245681796</v>
      </c>
      <c r="S40" s="7">
        <v>0</v>
      </c>
      <c r="T40" s="14">
        <f t="shared" si="2"/>
        <v>9957.1113479982196</v>
      </c>
      <c r="U40" s="1">
        <f t="shared" si="3"/>
        <v>-3.5</v>
      </c>
      <c r="V40" s="7">
        <f t="shared" si="4"/>
        <v>11628.870000000112</v>
      </c>
      <c r="W40" s="7">
        <f t="shared" si="5"/>
        <v>35021.793014595285</v>
      </c>
      <c r="X40" s="7">
        <f t="shared" si="6"/>
        <v>46650.663014595397</v>
      </c>
      <c r="Y40" s="7">
        <f t="shared" si="7"/>
        <v>25699.017666173168</v>
      </c>
      <c r="Z40" s="7">
        <f t="shared" si="8"/>
        <v>25589.760000000009</v>
      </c>
      <c r="AA40" s="7">
        <f t="shared" si="9"/>
        <v>-4638.1146515775472</v>
      </c>
      <c r="AB40" s="7">
        <f t="shared" si="10"/>
        <v>0</v>
      </c>
      <c r="AC40" s="14">
        <f t="shared" si="11"/>
        <v>184.34868295089109</v>
      </c>
    </row>
    <row r="41" spans="1:29" x14ac:dyDescent="0.25">
      <c r="A41" s="7" t="s">
        <v>60</v>
      </c>
      <c r="B41" s="7" t="s">
        <v>61</v>
      </c>
      <c r="C41" s="1">
        <v>354.6</v>
      </c>
      <c r="D41" s="7">
        <v>4279646.97</v>
      </c>
      <c r="E41" s="22">
        <v>-253758.28873360547</v>
      </c>
      <c r="F41" s="7">
        <v>4025888.6812663944</v>
      </c>
      <c r="G41" s="7">
        <v>2872077.5857839999</v>
      </c>
      <c r="H41" s="7">
        <v>388036.23</v>
      </c>
      <c r="I41" s="7">
        <v>765774.86548239458</v>
      </c>
      <c r="J41" s="7">
        <v>0</v>
      </c>
      <c r="K41" s="14">
        <v>11353.32397424251</v>
      </c>
      <c r="L41" s="1">
        <v>372.6</v>
      </c>
      <c r="M41" s="7">
        <v>4432389.6900000004</v>
      </c>
      <c r="N41" s="22">
        <v>-296106.86909167876</v>
      </c>
      <c r="O41" s="7">
        <f t="shared" si="0"/>
        <v>4136282.8209083215</v>
      </c>
      <c r="P41" s="7">
        <v>2795153.5731400601</v>
      </c>
      <c r="Q41" s="7">
        <v>335579.05</v>
      </c>
      <c r="R41" s="7">
        <f t="shared" si="1"/>
        <v>1005550.1977682614</v>
      </c>
      <c r="S41" s="7">
        <v>0</v>
      </c>
      <c r="T41" s="14">
        <f t="shared" si="2"/>
        <v>11101.134785046488</v>
      </c>
      <c r="U41" s="1">
        <f t="shared" si="3"/>
        <v>-18</v>
      </c>
      <c r="V41" s="7">
        <f t="shared" si="4"/>
        <v>-152742.72000000067</v>
      </c>
      <c r="W41" s="7">
        <f t="shared" si="5"/>
        <v>42348.58035807329</v>
      </c>
      <c r="X41" s="7">
        <f t="shared" si="6"/>
        <v>-110394.13964192709</v>
      </c>
      <c r="Y41" s="7">
        <f t="shared" si="7"/>
        <v>76924.012643939815</v>
      </c>
      <c r="Z41" s="7">
        <f t="shared" si="8"/>
        <v>52457.179999999993</v>
      </c>
      <c r="AA41" s="7">
        <f t="shared" si="9"/>
        <v>-239775.33228586684</v>
      </c>
      <c r="AB41" s="7">
        <f t="shared" si="10"/>
        <v>0</v>
      </c>
      <c r="AC41" s="14">
        <f t="shared" si="11"/>
        <v>252.1891891960222</v>
      </c>
    </row>
    <row r="42" spans="1:29" x14ac:dyDescent="0.25">
      <c r="A42" s="7" t="s">
        <v>62</v>
      </c>
      <c r="B42" s="7" t="s">
        <v>62</v>
      </c>
      <c r="C42" s="1">
        <v>4693.2</v>
      </c>
      <c r="D42" s="7">
        <v>43041567.759999998</v>
      </c>
      <c r="E42" s="22">
        <v>-2552115.7833233904</v>
      </c>
      <c r="F42" s="7">
        <v>40489451.976676606</v>
      </c>
      <c r="G42" s="7">
        <v>10108267.159352001</v>
      </c>
      <c r="H42" s="7">
        <v>1432251.03</v>
      </c>
      <c r="I42" s="7">
        <v>28948933.787324604</v>
      </c>
      <c r="J42" s="7">
        <v>0</v>
      </c>
      <c r="K42" s="14">
        <v>8627.2590080705286</v>
      </c>
      <c r="L42" s="1">
        <v>4749.1000000000004</v>
      </c>
      <c r="M42" s="7">
        <v>44783002.229999997</v>
      </c>
      <c r="N42" s="22">
        <v>-2991739.3339237208</v>
      </c>
      <c r="O42" s="7">
        <f t="shared" si="0"/>
        <v>41791262.896076277</v>
      </c>
      <c r="P42" s="7">
        <v>9466038.4954846092</v>
      </c>
      <c r="Q42" s="7">
        <v>1268024.02</v>
      </c>
      <c r="R42" s="7">
        <f t="shared" si="1"/>
        <v>31057200.380591668</v>
      </c>
      <c r="S42" s="7">
        <v>0</v>
      </c>
      <c r="T42" s="14">
        <f t="shared" si="2"/>
        <v>8799.8279455215252</v>
      </c>
      <c r="U42" s="1">
        <f t="shared" si="3"/>
        <v>-55.900000000000546</v>
      </c>
      <c r="V42" s="7">
        <f t="shared" si="4"/>
        <v>-1741434.4699999988</v>
      </c>
      <c r="W42" s="7">
        <f t="shared" si="5"/>
        <v>439623.55060033035</v>
      </c>
      <c r="X42" s="7">
        <f t="shared" si="6"/>
        <v>-1301810.9193996713</v>
      </c>
      <c r="Y42" s="7">
        <f t="shared" si="7"/>
        <v>642228.66386739165</v>
      </c>
      <c r="Z42" s="7">
        <f t="shared" si="8"/>
        <v>164227.01</v>
      </c>
      <c r="AA42" s="7">
        <f t="shared" si="9"/>
        <v>-2108266.5932670645</v>
      </c>
      <c r="AB42" s="7">
        <f t="shared" si="10"/>
        <v>0</v>
      </c>
      <c r="AC42" s="14">
        <f t="shared" si="11"/>
        <v>-172.5689374509966</v>
      </c>
    </row>
    <row r="43" spans="1:29" x14ac:dyDescent="0.25">
      <c r="A43" s="7" t="s">
        <v>63</v>
      </c>
      <c r="B43" s="7" t="s">
        <v>63</v>
      </c>
      <c r="C43" s="1">
        <v>89410.4</v>
      </c>
      <c r="D43" s="7">
        <v>890052632.69000006</v>
      </c>
      <c r="E43" s="22">
        <v>-52774968.2479662</v>
      </c>
      <c r="F43" s="7">
        <v>837277664.44203389</v>
      </c>
      <c r="G43" s="7">
        <v>600839423.53681505</v>
      </c>
      <c r="H43" s="7">
        <v>29935183.34</v>
      </c>
      <c r="I43" s="7">
        <v>206503057.56521884</v>
      </c>
      <c r="J43" s="7">
        <v>0</v>
      </c>
      <c r="K43" s="14">
        <v>9364.4325989150475</v>
      </c>
      <c r="L43" s="1">
        <v>89747.3</v>
      </c>
      <c r="M43" s="7">
        <v>898353241.60000002</v>
      </c>
      <c r="N43" s="22">
        <v>-60014706.357765324</v>
      </c>
      <c r="O43" s="7">
        <f t="shared" si="0"/>
        <v>838338535.24223471</v>
      </c>
      <c r="P43" s="7">
        <v>568413355.63992023</v>
      </c>
      <c r="Q43" s="7">
        <v>27502922.300000001</v>
      </c>
      <c r="R43" s="7">
        <f t="shared" si="1"/>
        <v>242422257.30231446</v>
      </c>
      <c r="S43" s="7">
        <v>0</v>
      </c>
      <c r="T43" s="14">
        <f t="shared" si="2"/>
        <v>9341.1003477790946</v>
      </c>
      <c r="U43" s="1">
        <f t="shared" si="3"/>
        <v>-336.90000000000873</v>
      </c>
      <c r="V43" s="7">
        <f t="shared" si="4"/>
        <v>-8300608.9099999666</v>
      </c>
      <c r="W43" s="7">
        <f t="shared" si="5"/>
        <v>7239738.1097991243</v>
      </c>
      <c r="X43" s="7">
        <f t="shared" si="6"/>
        <v>-1060870.80020082</v>
      </c>
      <c r="Y43" s="7">
        <f t="shared" si="7"/>
        <v>32426067.896894813</v>
      </c>
      <c r="Z43" s="7">
        <f t="shared" si="8"/>
        <v>2432261.0399999991</v>
      </c>
      <c r="AA43" s="7">
        <f t="shared" si="9"/>
        <v>-35919199.737095624</v>
      </c>
      <c r="AB43" s="7">
        <f t="shared" si="10"/>
        <v>0</v>
      </c>
      <c r="AC43" s="14">
        <f t="shared" si="11"/>
        <v>23.332251135952902</v>
      </c>
    </row>
    <row r="44" spans="1:29" x14ac:dyDescent="0.25">
      <c r="A44" s="7" t="s">
        <v>64</v>
      </c>
      <c r="B44" s="7" t="s">
        <v>64</v>
      </c>
      <c r="C44" s="1">
        <v>244.5</v>
      </c>
      <c r="D44" s="7">
        <v>3546978.82</v>
      </c>
      <c r="E44" s="22">
        <v>-210315.30914746065</v>
      </c>
      <c r="F44" s="7">
        <v>3336663.510852539</v>
      </c>
      <c r="G44" s="7">
        <v>1953310.1384059996</v>
      </c>
      <c r="H44" s="7">
        <v>125255.66</v>
      </c>
      <c r="I44" s="7">
        <v>1258097.7124465394</v>
      </c>
      <c r="J44" s="7">
        <v>0</v>
      </c>
      <c r="K44" s="14">
        <v>13646.88552495926</v>
      </c>
      <c r="L44" s="1">
        <v>222.3</v>
      </c>
      <c r="M44" s="7">
        <v>3364278.49</v>
      </c>
      <c r="N44" s="22">
        <v>-224751.4411185224</v>
      </c>
      <c r="O44" s="7">
        <f t="shared" si="0"/>
        <v>3139527.0488814777</v>
      </c>
      <c r="P44" s="7">
        <v>1834606.4886632727</v>
      </c>
      <c r="Q44" s="7">
        <v>104719.73</v>
      </c>
      <c r="R44" s="7">
        <f t="shared" si="1"/>
        <v>1200200.830218205</v>
      </c>
      <c r="S44" s="7">
        <v>0</v>
      </c>
      <c r="T44" s="14">
        <f t="shared" si="2"/>
        <v>14122.928694923427</v>
      </c>
      <c r="U44" s="1">
        <f t="shared" si="3"/>
        <v>22.199999999999989</v>
      </c>
      <c r="V44" s="7">
        <f t="shared" si="4"/>
        <v>182700.32999999961</v>
      </c>
      <c r="W44" s="7">
        <f t="shared" si="5"/>
        <v>14436.131971061754</v>
      </c>
      <c r="X44" s="7">
        <f t="shared" si="6"/>
        <v>197136.4619710613</v>
      </c>
      <c r="Y44" s="7">
        <f t="shared" si="7"/>
        <v>118703.64974272694</v>
      </c>
      <c r="Z44" s="7">
        <f t="shared" si="8"/>
        <v>20535.930000000008</v>
      </c>
      <c r="AA44" s="7">
        <f t="shared" si="9"/>
        <v>57896.882228334434</v>
      </c>
      <c r="AB44" s="7">
        <f t="shared" si="10"/>
        <v>0</v>
      </c>
      <c r="AC44" s="14">
        <f t="shared" si="11"/>
        <v>-476.04316996416674</v>
      </c>
    </row>
    <row r="45" spans="1:29" x14ac:dyDescent="0.25">
      <c r="A45" s="7" t="s">
        <v>65</v>
      </c>
      <c r="B45" s="7" t="s">
        <v>65</v>
      </c>
      <c r="C45" s="1">
        <v>65815.8</v>
      </c>
      <c r="D45" s="7">
        <v>606357472.05999994</v>
      </c>
      <c r="E45" s="22">
        <v>-35953487.647318862</v>
      </c>
      <c r="F45" s="7">
        <v>570403984.4126811</v>
      </c>
      <c r="G45" s="7">
        <v>214640571.40228</v>
      </c>
      <c r="H45" s="7">
        <v>18537962.719999999</v>
      </c>
      <c r="I45" s="7">
        <v>337225450.2904011</v>
      </c>
      <c r="J45" s="7">
        <v>0</v>
      </c>
      <c r="K45" s="14">
        <v>8666.6725074021906</v>
      </c>
      <c r="L45" s="1">
        <v>64831.9</v>
      </c>
      <c r="M45" s="7">
        <v>597941610.13999999</v>
      </c>
      <c r="N45" s="22">
        <v>-39945634.400704645</v>
      </c>
      <c r="O45" s="7">
        <f t="shared" si="0"/>
        <v>557995975.73929536</v>
      </c>
      <c r="P45" s="7">
        <v>203226007.16793606</v>
      </c>
      <c r="Q45" s="7">
        <v>15457978.300000001</v>
      </c>
      <c r="R45" s="7">
        <f t="shared" si="1"/>
        <v>339311990.27135926</v>
      </c>
      <c r="S45" s="7">
        <v>0</v>
      </c>
      <c r="T45" s="14">
        <f t="shared" si="2"/>
        <v>8606.8120129025265</v>
      </c>
      <c r="U45" s="1">
        <f t="shared" si="3"/>
        <v>983.90000000000146</v>
      </c>
      <c r="V45" s="7">
        <f t="shared" si="4"/>
        <v>8415861.9199999571</v>
      </c>
      <c r="W45" s="7">
        <f t="shared" si="5"/>
        <v>3992146.7533857822</v>
      </c>
      <c r="X45" s="7">
        <f t="shared" si="6"/>
        <v>12408008.673385739</v>
      </c>
      <c r="Y45" s="7">
        <f t="shared" si="7"/>
        <v>11414564.234343946</v>
      </c>
      <c r="Z45" s="7">
        <f t="shared" si="8"/>
        <v>3079984.4199999981</v>
      </c>
      <c r="AA45" s="7">
        <f t="shared" si="9"/>
        <v>-2086539.9809581637</v>
      </c>
      <c r="AB45" s="7">
        <f t="shared" si="10"/>
        <v>0</v>
      </c>
      <c r="AC45" s="14">
        <f t="shared" si="11"/>
        <v>59.860494499664128</v>
      </c>
    </row>
    <row r="46" spans="1:29" x14ac:dyDescent="0.25">
      <c r="A46" s="7" t="s">
        <v>66</v>
      </c>
      <c r="B46" s="7" t="s">
        <v>66</v>
      </c>
      <c r="C46" s="1">
        <v>6966.4</v>
      </c>
      <c r="D46" s="7">
        <v>69475958.430000007</v>
      </c>
      <c r="E46" s="22">
        <v>-4119522.1107978248</v>
      </c>
      <c r="F46" s="7">
        <v>65356436.319202185</v>
      </c>
      <c r="G46" s="7">
        <v>39583781.044500001</v>
      </c>
      <c r="H46" s="7">
        <v>2282393.5299999998</v>
      </c>
      <c r="I46" s="7">
        <v>23490261.744702183</v>
      </c>
      <c r="J46" s="7">
        <v>0</v>
      </c>
      <c r="K46" s="14">
        <v>9381.6657555124875</v>
      </c>
      <c r="L46" s="1">
        <v>6985.8</v>
      </c>
      <c r="M46" s="7">
        <v>70421036.180000007</v>
      </c>
      <c r="N46" s="22">
        <v>-4704494.4149420299</v>
      </c>
      <c r="O46" s="7">
        <f t="shared" si="0"/>
        <v>65716541.765057981</v>
      </c>
      <c r="P46" s="7">
        <v>41381993.51179824</v>
      </c>
      <c r="Q46" s="7">
        <v>1981677.91</v>
      </c>
      <c r="R46" s="7">
        <f t="shared" si="1"/>
        <v>22352870.343259741</v>
      </c>
      <c r="S46" s="7">
        <v>0</v>
      </c>
      <c r="T46" s="14">
        <f t="shared" si="2"/>
        <v>9407.1604920063528</v>
      </c>
      <c r="U46" s="1">
        <f t="shared" si="3"/>
        <v>-19.400000000000546</v>
      </c>
      <c r="V46" s="7">
        <f t="shared" si="4"/>
        <v>-945077.75</v>
      </c>
      <c r="W46" s="7">
        <f t="shared" si="5"/>
        <v>584972.30414420506</v>
      </c>
      <c r="X46" s="7">
        <f t="shared" si="6"/>
        <v>-360105.44585579634</v>
      </c>
      <c r="Y46" s="7">
        <f t="shared" si="7"/>
        <v>-1798212.4672982395</v>
      </c>
      <c r="Z46" s="7">
        <f t="shared" si="8"/>
        <v>300715.61999999988</v>
      </c>
      <c r="AA46" s="7">
        <f t="shared" si="9"/>
        <v>1137391.4014424421</v>
      </c>
      <c r="AB46" s="7">
        <f t="shared" si="10"/>
        <v>0</v>
      </c>
      <c r="AC46" s="14">
        <f t="shared" si="11"/>
        <v>-25.494736493865275</v>
      </c>
    </row>
    <row r="47" spans="1:29" x14ac:dyDescent="0.25">
      <c r="A47" s="7" t="s">
        <v>67</v>
      </c>
      <c r="B47" s="7" t="s">
        <v>68</v>
      </c>
      <c r="C47" s="1">
        <v>2250.5</v>
      </c>
      <c r="D47" s="7">
        <v>21230185.149999999</v>
      </c>
      <c r="E47" s="22">
        <v>-1258827.0693649303</v>
      </c>
      <c r="F47" s="7">
        <v>19971358.080635067</v>
      </c>
      <c r="G47" s="7">
        <v>7426675.5389999999</v>
      </c>
      <c r="H47" s="7">
        <v>1199177.8799999999</v>
      </c>
      <c r="I47" s="7">
        <v>11345504.661635067</v>
      </c>
      <c r="J47" s="7">
        <v>0</v>
      </c>
      <c r="K47" s="14">
        <v>8874.1871053699469</v>
      </c>
      <c r="L47" s="1">
        <v>2216.1999999999998</v>
      </c>
      <c r="M47" s="7">
        <v>21002876.260000002</v>
      </c>
      <c r="N47" s="22">
        <v>-1403102.2464697927</v>
      </c>
      <c r="O47" s="7">
        <f t="shared" si="0"/>
        <v>19599774.01353021</v>
      </c>
      <c r="P47" s="7">
        <v>7469089.459272</v>
      </c>
      <c r="Q47" s="7">
        <v>1134428.45</v>
      </c>
      <c r="R47" s="7">
        <f t="shared" si="1"/>
        <v>10996256.104258209</v>
      </c>
      <c r="S47" s="7">
        <v>0</v>
      </c>
      <c r="T47" s="14">
        <f t="shared" si="2"/>
        <v>8843.8651807283695</v>
      </c>
      <c r="U47" s="1">
        <f t="shared" si="3"/>
        <v>34.300000000000182</v>
      </c>
      <c r="V47" s="7">
        <f t="shared" si="4"/>
        <v>227308.88999999687</v>
      </c>
      <c r="W47" s="7">
        <f t="shared" si="5"/>
        <v>144275.17710486241</v>
      </c>
      <c r="X47" s="7">
        <f t="shared" si="6"/>
        <v>371584.06710485741</v>
      </c>
      <c r="Y47" s="7">
        <f t="shared" si="7"/>
        <v>-42413.920272000134</v>
      </c>
      <c r="Z47" s="7">
        <f t="shared" si="8"/>
        <v>64749.429999999935</v>
      </c>
      <c r="AA47" s="7">
        <f t="shared" si="9"/>
        <v>349248.55737685785</v>
      </c>
      <c r="AB47" s="7">
        <f t="shared" si="10"/>
        <v>0</v>
      </c>
      <c r="AC47" s="14">
        <f t="shared" si="11"/>
        <v>30.321924641577425</v>
      </c>
    </row>
    <row r="48" spans="1:29" x14ac:dyDescent="0.25">
      <c r="A48" s="7" t="s">
        <v>67</v>
      </c>
      <c r="B48" s="7" t="s">
        <v>69</v>
      </c>
      <c r="C48" s="1">
        <v>264.5</v>
      </c>
      <c r="D48" s="7">
        <v>3720133.07</v>
      </c>
      <c r="E48" s="22">
        <v>-220582.353713277</v>
      </c>
      <c r="F48" s="7">
        <v>3499550.716286723</v>
      </c>
      <c r="G48" s="7">
        <v>1068916.6061839999</v>
      </c>
      <c r="H48" s="7">
        <v>162850.56</v>
      </c>
      <c r="I48" s="7">
        <v>2267783.5501027233</v>
      </c>
      <c r="J48" s="7">
        <v>0</v>
      </c>
      <c r="K48" s="14">
        <v>13230.815562520693</v>
      </c>
      <c r="L48" s="1">
        <v>260.7</v>
      </c>
      <c r="M48" s="7">
        <v>3697625.57</v>
      </c>
      <c r="N48" s="22">
        <v>-247020.77370955035</v>
      </c>
      <c r="O48" s="7">
        <f t="shared" si="0"/>
        <v>3450604.7962904493</v>
      </c>
      <c r="P48" s="7">
        <v>1106200.530907864</v>
      </c>
      <c r="Q48" s="7">
        <v>136514.25</v>
      </c>
      <c r="R48" s="7">
        <f t="shared" si="1"/>
        <v>2207890.0153825851</v>
      </c>
      <c r="S48" s="7">
        <v>0</v>
      </c>
      <c r="T48" s="14">
        <f t="shared" si="2"/>
        <v>13235.921734907746</v>
      </c>
      <c r="U48" s="1">
        <f t="shared" si="3"/>
        <v>3.8000000000000114</v>
      </c>
      <c r="V48" s="7">
        <f t="shared" si="4"/>
        <v>22507.5</v>
      </c>
      <c r="W48" s="7">
        <f t="shared" si="5"/>
        <v>26438.419996273355</v>
      </c>
      <c r="X48" s="7">
        <f t="shared" si="6"/>
        <v>48945.919996273704</v>
      </c>
      <c r="Y48" s="7">
        <f t="shared" si="7"/>
        <v>-37283.924723864067</v>
      </c>
      <c r="Z48" s="7">
        <f t="shared" si="8"/>
        <v>26336.309999999998</v>
      </c>
      <c r="AA48" s="7">
        <f t="shared" si="9"/>
        <v>59893.534720138181</v>
      </c>
      <c r="AB48" s="7">
        <f t="shared" si="10"/>
        <v>0</v>
      </c>
      <c r="AC48" s="14">
        <f t="shared" si="11"/>
        <v>-5.1061723870534479</v>
      </c>
    </row>
    <row r="49" spans="1:29" x14ac:dyDescent="0.25">
      <c r="A49" s="7" t="s">
        <v>67</v>
      </c>
      <c r="B49" s="7" t="s">
        <v>70</v>
      </c>
      <c r="C49" s="1">
        <v>310.5</v>
      </c>
      <c r="D49" s="7">
        <v>4146805.58</v>
      </c>
      <c r="E49" s="22">
        <v>-245881.56337852476</v>
      </c>
      <c r="F49" s="7">
        <v>3900924.0166214751</v>
      </c>
      <c r="G49" s="7">
        <v>1114480.6879189999</v>
      </c>
      <c r="H49" s="7">
        <v>119432.69</v>
      </c>
      <c r="I49" s="7">
        <v>2667010.638702475</v>
      </c>
      <c r="J49" s="7">
        <v>0</v>
      </c>
      <c r="K49" s="14">
        <v>12563.362372371901</v>
      </c>
      <c r="L49" s="1">
        <v>306.39999999999998</v>
      </c>
      <c r="M49" s="7">
        <v>4098546.48</v>
      </c>
      <c r="N49" s="22">
        <v>-273804.39241557772</v>
      </c>
      <c r="O49" s="7">
        <f t="shared" si="0"/>
        <v>3824742.0875844224</v>
      </c>
      <c r="P49" s="7">
        <v>919794.98988903011</v>
      </c>
      <c r="Q49" s="7">
        <v>77447.12</v>
      </c>
      <c r="R49" s="7">
        <f t="shared" si="1"/>
        <v>2827499.9776953924</v>
      </c>
      <c r="S49" s="7">
        <v>0</v>
      </c>
      <c r="T49" s="14">
        <f t="shared" si="2"/>
        <v>12482.839711437411</v>
      </c>
      <c r="U49" s="1">
        <f t="shared" si="3"/>
        <v>4.1000000000000227</v>
      </c>
      <c r="V49" s="7">
        <f t="shared" si="4"/>
        <v>48259.100000000093</v>
      </c>
      <c r="W49" s="7">
        <f t="shared" si="5"/>
        <v>27922.829037052958</v>
      </c>
      <c r="X49" s="7">
        <f t="shared" si="6"/>
        <v>76181.929037052672</v>
      </c>
      <c r="Y49" s="7">
        <f t="shared" si="7"/>
        <v>194685.69802996982</v>
      </c>
      <c r="Z49" s="7">
        <f t="shared" si="8"/>
        <v>41985.570000000007</v>
      </c>
      <c r="AA49" s="7">
        <f t="shared" si="9"/>
        <v>-160489.33899291744</v>
      </c>
      <c r="AB49" s="7">
        <f t="shared" si="10"/>
        <v>0</v>
      </c>
      <c r="AC49" s="14">
        <f t="shared" si="11"/>
        <v>80.522660934489977</v>
      </c>
    </row>
    <row r="50" spans="1:29" x14ac:dyDescent="0.25">
      <c r="A50" s="7" t="s">
        <v>67</v>
      </c>
      <c r="B50" s="7" t="s">
        <v>67</v>
      </c>
      <c r="C50" s="1">
        <v>259</v>
      </c>
      <c r="D50" s="7">
        <v>3628037.6</v>
      </c>
      <c r="E50" s="22">
        <v>-215121.62551977439</v>
      </c>
      <c r="F50" s="7">
        <v>3412915.9744802257</v>
      </c>
      <c r="G50" s="7">
        <v>602651.73475599999</v>
      </c>
      <c r="H50" s="7">
        <v>96107.5</v>
      </c>
      <c r="I50" s="7">
        <v>2714156.7397242258</v>
      </c>
      <c r="J50" s="7">
        <v>0</v>
      </c>
      <c r="K50" s="14">
        <v>13177.281754749905</v>
      </c>
      <c r="L50" s="1">
        <v>258.10000000000002</v>
      </c>
      <c r="M50" s="7">
        <v>3626888.13</v>
      </c>
      <c r="N50" s="22">
        <v>-242295.14186061415</v>
      </c>
      <c r="O50" s="7">
        <f t="shared" si="0"/>
        <v>3384592.9881393858</v>
      </c>
      <c r="P50" s="7">
        <v>616743.63134388009</v>
      </c>
      <c r="Q50" s="7">
        <v>81766.83</v>
      </c>
      <c r="R50" s="7">
        <f t="shared" si="1"/>
        <v>2686082.5267955055</v>
      </c>
      <c r="S50" s="7">
        <v>0</v>
      </c>
      <c r="T50" s="14">
        <f t="shared" si="2"/>
        <v>13113.494723515636</v>
      </c>
      <c r="U50" s="1">
        <f t="shared" si="3"/>
        <v>0.89999999999997726</v>
      </c>
      <c r="V50" s="7">
        <f t="shared" si="4"/>
        <v>1149.4700000002049</v>
      </c>
      <c r="W50" s="7">
        <f t="shared" si="5"/>
        <v>27173.516340839764</v>
      </c>
      <c r="X50" s="7">
        <f t="shared" si="6"/>
        <v>28322.986340839881</v>
      </c>
      <c r="Y50" s="7">
        <f t="shared" si="7"/>
        <v>-14091.896587880095</v>
      </c>
      <c r="Z50" s="7">
        <f t="shared" si="8"/>
        <v>14340.669999999998</v>
      </c>
      <c r="AA50" s="7">
        <f t="shared" si="9"/>
        <v>28074.212928720284</v>
      </c>
      <c r="AB50" s="7">
        <f t="shared" si="10"/>
        <v>0</v>
      </c>
      <c r="AC50" s="14">
        <f t="shared" si="11"/>
        <v>63.787031234269307</v>
      </c>
    </row>
    <row r="51" spans="1:29" x14ac:dyDescent="0.25">
      <c r="A51" s="7" t="s">
        <v>67</v>
      </c>
      <c r="B51" s="7" t="s">
        <v>71</v>
      </c>
      <c r="C51" s="1">
        <v>74.5</v>
      </c>
      <c r="D51" s="7">
        <v>1520842.18</v>
      </c>
      <c r="E51" s="22">
        <v>-90177.136510558019</v>
      </c>
      <c r="F51" s="7">
        <v>1430665.043489442</v>
      </c>
      <c r="G51" s="7">
        <v>438424.22091599996</v>
      </c>
      <c r="H51" s="7">
        <v>58402.07</v>
      </c>
      <c r="I51" s="7">
        <v>933838.75257344206</v>
      </c>
      <c r="J51" s="7">
        <v>0</v>
      </c>
      <c r="K51" s="14">
        <v>19203.557630730764</v>
      </c>
      <c r="L51" s="1">
        <v>58.8</v>
      </c>
      <c r="M51" s="7">
        <v>1221572.73</v>
      </c>
      <c r="N51" s="22">
        <v>-81607.462733736902</v>
      </c>
      <c r="O51" s="7">
        <f t="shared" si="0"/>
        <v>1139965.267266263</v>
      </c>
      <c r="P51" s="7">
        <v>382694.62376173597</v>
      </c>
      <c r="Q51" s="7">
        <v>51451.39</v>
      </c>
      <c r="R51" s="7">
        <f t="shared" si="1"/>
        <v>705819.25350452703</v>
      </c>
      <c r="S51" s="7">
        <v>0</v>
      </c>
      <c r="T51" s="14">
        <f t="shared" si="2"/>
        <v>19387.164409290188</v>
      </c>
      <c r="U51" s="1">
        <f t="shared" si="3"/>
        <v>15.700000000000003</v>
      </c>
      <c r="V51" s="7">
        <f t="shared" si="4"/>
        <v>299269.44999999995</v>
      </c>
      <c r="W51" s="7">
        <f t="shared" si="5"/>
        <v>-8569.6737768211169</v>
      </c>
      <c r="X51" s="7">
        <f t="shared" si="6"/>
        <v>290699.77622317895</v>
      </c>
      <c r="Y51" s="7">
        <f t="shared" si="7"/>
        <v>55729.597154263989</v>
      </c>
      <c r="Z51" s="7">
        <f t="shared" si="8"/>
        <v>6950.68</v>
      </c>
      <c r="AA51" s="7">
        <f t="shared" si="9"/>
        <v>228019.49906891503</v>
      </c>
      <c r="AB51" s="7">
        <f t="shared" si="10"/>
        <v>0</v>
      </c>
      <c r="AC51" s="14">
        <f t="shared" si="11"/>
        <v>-183.60677855942413</v>
      </c>
    </row>
    <row r="52" spans="1:29" x14ac:dyDescent="0.25">
      <c r="A52" s="7" t="s">
        <v>72</v>
      </c>
      <c r="B52" s="7" t="s">
        <v>73</v>
      </c>
      <c r="C52" s="1">
        <v>445.4</v>
      </c>
      <c r="D52" s="7">
        <v>5015868.97</v>
      </c>
      <c r="E52" s="22">
        <v>-297411.99105009175</v>
      </c>
      <c r="F52" s="7">
        <v>4718456.9789499082</v>
      </c>
      <c r="G52" s="7">
        <v>1414648.8</v>
      </c>
      <c r="H52" s="7">
        <v>145219.04999999999</v>
      </c>
      <c r="I52" s="7">
        <v>3158589.1289499085</v>
      </c>
      <c r="J52" s="7">
        <v>0</v>
      </c>
      <c r="K52" s="14">
        <v>10593.751636618565</v>
      </c>
      <c r="L52" s="1">
        <v>429.5</v>
      </c>
      <c r="M52" s="7">
        <v>4880631.99</v>
      </c>
      <c r="N52" s="22">
        <v>-326051.80474273453</v>
      </c>
      <c r="O52" s="7">
        <f t="shared" si="0"/>
        <v>4554580.1852572653</v>
      </c>
      <c r="P52" s="7">
        <v>1243223.256519</v>
      </c>
      <c r="Q52" s="7">
        <v>135091.16</v>
      </c>
      <c r="R52" s="7">
        <f t="shared" si="1"/>
        <v>3176265.7687382651</v>
      </c>
      <c r="S52" s="7">
        <v>0</v>
      </c>
      <c r="T52" s="14">
        <f t="shared" si="2"/>
        <v>10604.377614103063</v>
      </c>
      <c r="U52" s="1">
        <f t="shared" si="3"/>
        <v>15.899999999999977</v>
      </c>
      <c r="V52" s="7">
        <f t="shared" si="4"/>
        <v>135236.97999999952</v>
      </c>
      <c r="W52" s="7">
        <f t="shared" si="5"/>
        <v>28639.813692642783</v>
      </c>
      <c r="X52" s="7">
        <f t="shared" si="6"/>
        <v>163876.79369264282</v>
      </c>
      <c r="Y52" s="7">
        <f t="shared" si="7"/>
        <v>171425.543481</v>
      </c>
      <c r="Z52" s="7">
        <f t="shared" si="8"/>
        <v>10127.889999999985</v>
      </c>
      <c r="AA52" s="7">
        <f t="shared" si="9"/>
        <v>-17676.63978835661</v>
      </c>
      <c r="AB52" s="7">
        <f t="shared" si="10"/>
        <v>0</v>
      </c>
      <c r="AC52" s="14">
        <f t="shared" si="11"/>
        <v>-10.625977484498435</v>
      </c>
    </row>
    <row r="53" spans="1:29" x14ac:dyDescent="0.25">
      <c r="A53" s="7" t="s">
        <v>72</v>
      </c>
      <c r="B53" s="7" t="s">
        <v>74</v>
      </c>
      <c r="C53" s="1">
        <v>13137.8</v>
      </c>
      <c r="D53" s="7">
        <v>126548769.06</v>
      </c>
      <c r="E53" s="22">
        <v>-7503609.3638372803</v>
      </c>
      <c r="F53" s="7">
        <v>119045159.69616272</v>
      </c>
      <c r="G53" s="7">
        <v>13043735.395200001</v>
      </c>
      <c r="H53" s="7">
        <v>1220700.27</v>
      </c>
      <c r="I53" s="7">
        <v>104780724.03096272</v>
      </c>
      <c r="J53" s="7">
        <v>0</v>
      </c>
      <c r="K53" s="14">
        <v>9061.2705092300639</v>
      </c>
      <c r="L53" s="1">
        <v>11425</v>
      </c>
      <c r="M53" s="7">
        <v>113135888.3</v>
      </c>
      <c r="N53" s="22">
        <v>-7558070.4787757257</v>
      </c>
      <c r="O53" s="7">
        <f t="shared" si="0"/>
        <v>105577817.82122427</v>
      </c>
      <c r="P53" s="7">
        <v>10783078.660301581</v>
      </c>
      <c r="Q53" s="7">
        <v>942350.06</v>
      </c>
      <c r="R53" s="7">
        <f t="shared" si="1"/>
        <v>93852389.100922689</v>
      </c>
      <c r="S53" s="7">
        <v>0</v>
      </c>
      <c r="T53" s="14">
        <f t="shared" si="2"/>
        <v>9240.946855249389</v>
      </c>
      <c r="U53" s="1">
        <f t="shared" si="3"/>
        <v>1712.7999999999993</v>
      </c>
      <c r="V53" s="7">
        <f t="shared" si="4"/>
        <v>13412880.760000005</v>
      </c>
      <c r="W53" s="7">
        <f t="shared" si="5"/>
        <v>54461.114938445389</v>
      </c>
      <c r="X53" s="7">
        <f t="shared" si="6"/>
        <v>13467341.874938443</v>
      </c>
      <c r="Y53" s="7">
        <f t="shared" si="7"/>
        <v>2260656.7348984201</v>
      </c>
      <c r="Z53" s="7">
        <f t="shared" si="8"/>
        <v>278350.20999999996</v>
      </c>
      <c r="AA53" s="7">
        <f t="shared" si="9"/>
        <v>10928334.930040032</v>
      </c>
      <c r="AB53" s="7">
        <f t="shared" si="10"/>
        <v>0</v>
      </c>
      <c r="AC53" s="14">
        <f t="shared" si="11"/>
        <v>-179.67634601932514</v>
      </c>
    </row>
    <row r="54" spans="1:29" x14ac:dyDescent="0.25">
      <c r="A54" s="7" t="s">
        <v>72</v>
      </c>
      <c r="B54" s="7" t="s">
        <v>75</v>
      </c>
      <c r="C54" s="1">
        <v>9200.1</v>
      </c>
      <c r="D54" s="7">
        <v>83401511.819999993</v>
      </c>
      <c r="E54" s="22">
        <v>-4945226.8062285455</v>
      </c>
      <c r="F54" s="7">
        <v>78456285.013771445</v>
      </c>
      <c r="G54" s="7">
        <v>14365041.309319999</v>
      </c>
      <c r="H54" s="7">
        <v>1346369.81</v>
      </c>
      <c r="I54" s="7">
        <v>62744873.894451439</v>
      </c>
      <c r="J54" s="7">
        <v>0</v>
      </c>
      <c r="K54" s="14">
        <v>8527.7643736232694</v>
      </c>
      <c r="L54" s="1">
        <v>9315</v>
      </c>
      <c r="M54" s="7">
        <v>84896469.340000004</v>
      </c>
      <c r="N54" s="22">
        <v>-5671529.2407435188</v>
      </c>
      <c r="O54" s="7">
        <f t="shared" si="0"/>
        <v>79224940.099256486</v>
      </c>
      <c r="P54" s="7">
        <v>11351765.706384078</v>
      </c>
      <c r="Q54" s="7">
        <v>893947.46</v>
      </c>
      <c r="R54" s="7">
        <f t="shared" si="1"/>
        <v>66979226.932872407</v>
      </c>
      <c r="S54" s="7">
        <v>0</v>
      </c>
      <c r="T54" s="14">
        <f t="shared" si="2"/>
        <v>8505.0928716324725</v>
      </c>
      <c r="U54" s="1">
        <f t="shared" si="3"/>
        <v>-114.89999999999964</v>
      </c>
      <c r="V54" s="7">
        <f t="shared" si="4"/>
        <v>-1494957.5200000107</v>
      </c>
      <c r="W54" s="7">
        <f t="shared" si="5"/>
        <v>726302.43451497331</v>
      </c>
      <c r="X54" s="7">
        <f t="shared" si="6"/>
        <v>-768655.08548504114</v>
      </c>
      <c r="Y54" s="7">
        <f t="shared" si="7"/>
        <v>3013275.6029359214</v>
      </c>
      <c r="Z54" s="7">
        <f t="shared" si="8"/>
        <v>452422.35000000009</v>
      </c>
      <c r="AA54" s="7">
        <f t="shared" si="9"/>
        <v>-4234353.0384209678</v>
      </c>
      <c r="AB54" s="7">
        <f t="shared" si="10"/>
        <v>0</v>
      </c>
      <c r="AC54" s="14">
        <f t="shared" si="11"/>
        <v>22.671501990796969</v>
      </c>
    </row>
    <row r="55" spans="1:29" x14ac:dyDescent="0.25">
      <c r="A55" s="7" t="s">
        <v>72</v>
      </c>
      <c r="B55" s="7" t="s">
        <v>76</v>
      </c>
      <c r="C55" s="1">
        <v>8183</v>
      </c>
      <c r="D55" s="7">
        <v>74756426.349999994</v>
      </c>
      <c r="E55" s="22">
        <v>-4432623.2877138024</v>
      </c>
      <c r="F55" s="7">
        <v>70323803.062286198</v>
      </c>
      <c r="G55" s="7">
        <v>4211597.2739599999</v>
      </c>
      <c r="H55" s="7">
        <v>402841.39</v>
      </c>
      <c r="I55" s="7">
        <v>65709364.398326196</v>
      </c>
      <c r="J55" s="7">
        <v>0</v>
      </c>
      <c r="K55" s="14">
        <v>8593.8901457028223</v>
      </c>
      <c r="L55" s="1">
        <v>8166.2</v>
      </c>
      <c r="M55" s="7">
        <v>74930689.109999999</v>
      </c>
      <c r="N55" s="22">
        <v>-5005762.8735356182</v>
      </c>
      <c r="O55" s="7">
        <f t="shared" si="0"/>
        <v>69924926.236464381</v>
      </c>
      <c r="P55" s="7">
        <v>3913517.2401348799</v>
      </c>
      <c r="Q55" s="7">
        <v>361965.62</v>
      </c>
      <c r="R55" s="7">
        <f t="shared" si="1"/>
        <v>65649443.376329504</v>
      </c>
      <c r="S55" s="7">
        <v>0</v>
      </c>
      <c r="T55" s="14">
        <f t="shared" si="2"/>
        <v>8562.7251642703322</v>
      </c>
      <c r="U55" s="1">
        <f t="shared" si="3"/>
        <v>16.800000000000182</v>
      </c>
      <c r="V55" s="7">
        <f t="shared" si="4"/>
        <v>-174262.76000000536</v>
      </c>
      <c r="W55" s="7">
        <f t="shared" si="5"/>
        <v>573139.58582181577</v>
      </c>
      <c r="X55" s="7">
        <f t="shared" si="6"/>
        <v>398876.82582181692</v>
      </c>
      <c r="Y55" s="7">
        <f t="shared" si="7"/>
        <v>298080.03382511996</v>
      </c>
      <c r="Z55" s="7">
        <f t="shared" si="8"/>
        <v>40875.770000000019</v>
      </c>
      <c r="AA55" s="7">
        <f t="shared" si="9"/>
        <v>59921.021996691823</v>
      </c>
      <c r="AB55" s="7">
        <f t="shared" si="10"/>
        <v>0</v>
      </c>
      <c r="AC55" s="14">
        <f t="shared" si="11"/>
        <v>31.164981432490094</v>
      </c>
    </row>
    <row r="56" spans="1:29" x14ac:dyDescent="0.25">
      <c r="A56" s="7" t="s">
        <v>72</v>
      </c>
      <c r="B56" s="7" t="s">
        <v>77</v>
      </c>
      <c r="C56" s="1">
        <v>29309.3</v>
      </c>
      <c r="D56" s="7">
        <v>275927287.48000002</v>
      </c>
      <c r="E56" s="22">
        <v>-16360890.694175743</v>
      </c>
      <c r="F56" s="7">
        <v>259566396.78582427</v>
      </c>
      <c r="G56" s="7">
        <v>72738486.730049998</v>
      </c>
      <c r="H56" s="7">
        <v>7129444.1799999997</v>
      </c>
      <c r="I56" s="7">
        <v>179698465.87577426</v>
      </c>
      <c r="J56" s="7">
        <v>0</v>
      </c>
      <c r="K56" s="14">
        <v>8856.110408157967</v>
      </c>
      <c r="L56" s="1">
        <v>28929.1</v>
      </c>
      <c r="M56" s="7">
        <v>275431891.68000001</v>
      </c>
      <c r="N56" s="22">
        <v>-18400294.377853587</v>
      </c>
      <c r="O56" s="7">
        <f t="shared" si="0"/>
        <v>257031597.30214643</v>
      </c>
      <c r="P56" s="7">
        <v>64946099.401061103</v>
      </c>
      <c r="Q56" s="7">
        <v>6876062.9100000001</v>
      </c>
      <c r="R56" s="7">
        <f t="shared" si="1"/>
        <v>185209434.99108532</v>
      </c>
      <c r="S56" s="7">
        <v>0</v>
      </c>
      <c r="T56" s="14">
        <f t="shared" si="2"/>
        <v>8884.8805286768838</v>
      </c>
      <c r="U56" s="1">
        <f t="shared" si="3"/>
        <v>380.20000000000073</v>
      </c>
      <c r="V56" s="7">
        <f t="shared" si="4"/>
        <v>495395.80000001192</v>
      </c>
      <c r="W56" s="7">
        <f t="shared" si="5"/>
        <v>2039403.6836778447</v>
      </c>
      <c r="X56" s="7">
        <f t="shared" si="6"/>
        <v>2534799.4836778343</v>
      </c>
      <c r="Y56" s="7">
        <f t="shared" si="7"/>
        <v>7792387.3289888948</v>
      </c>
      <c r="Z56" s="7">
        <f t="shared" si="8"/>
        <v>253381.26999999955</v>
      </c>
      <c r="AA56" s="7">
        <f t="shared" si="9"/>
        <v>-5510969.1153110564</v>
      </c>
      <c r="AB56" s="7">
        <f t="shared" si="10"/>
        <v>0</v>
      </c>
      <c r="AC56" s="14">
        <f t="shared" si="11"/>
        <v>-28.770120518916883</v>
      </c>
    </row>
    <row r="57" spans="1:29" x14ac:dyDescent="0.25">
      <c r="A57" s="7" t="s">
        <v>72</v>
      </c>
      <c r="B57" s="7" t="s">
        <v>78</v>
      </c>
      <c r="C57" s="1">
        <v>3680</v>
      </c>
      <c r="D57" s="7">
        <v>33360524.800000001</v>
      </c>
      <c r="E57" s="22">
        <v>-1978085.9832237533</v>
      </c>
      <c r="F57" s="7">
        <v>31382438.816776246</v>
      </c>
      <c r="G57" s="7">
        <v>12796489.890000001</v>
      </c>
      <c r="H57" s="7">
        <v>1307328.94</v>
      </c>
      <c r="I57" s="7">
        <v>17278619.986776244</v>
      </c>
      <c r="J57" s="7">
        <v>0</v>
      </c>
      <c r="K57" s="14">
        <v>8527.8366349935459</v>
      </c>
      <c r="L57" s="1">
        <v>5171.6000000000004</v>
      </c>
      <c r="M57" s="7">
        <v>47114620.619999997</v>
      </c>
      <c r="N57" s="22">
        <v>-3147503.6664094506</v>
      </c>
      <c r="O57" s="7">
        <f t="shared" si="0"/>
        <v>43967116.95359055</v>
      </c>
      <c r="P57" s="7">
        <v>11908945.313280001</v>
      </c>
      <c r="Q57" s="7">
        <v>1264515.74</v>
      </c>
      <c r="R57" s="7">
        <f t="shared" si="1"/>
        <v>30793655.90031055</v>
      </c>
      <c r="S57" s="7">
        <v>0</v>
      </c>
      <c r="T57" s="14">
        <f t="shared" si="2"/>
        <v>8501.6468701350732</v>
      </c>
      <c r="U57" s="1">
        <f t="shared" si="3"/>
        <v>-1491.6000000000004</v>
      </c>
      <c r="V57" s="7">
        <f t="shared" si="4"/>
        <v>-13754095.819999997</v>
      </c>
      <c r="W57" s="7">
        <f t="shared" si="5"/>
        <v>1169417.6831856973</v>
      </c>
      <c r="X57" s="7">
        <f t="shared" si="6"/>
        <v>-12584678.136814304</v>
      </c>
      <c r="Y57" s="7">
        <f t="shared" si="7"/>
        <v>887544.57671999931</v>
      </c>
      <c r="Z57" s="7">
        <f t="shared" si="8"/>
        <v>42813.199999999953</v>
      </c>
      <c r="AA57" s="7">
        <f t="shared" si="9"/>
        <v>-13515035.913534306</v>
      </c>
      <c r="AB57" s="7">
        <f t="shared" si="10"/>
        <v>0</v>
      </c>
      <c r="AC57" s="14">
        <f t="shared" si="11"/>
        <v>26.189764858472699</v>
      </c>
    </row>
    <row r="58" spans="1:29" x14ac:dyDescent="0.25">
      <c r="A58" s="7" t="s">
        <v>72</v>
      </c>
      <c r="B58" s="7" t="s">
        <v>79</v>
      </c>
      <c r="C58" s="1">
        <v>1370.3</v>
      </c>
      <c r="D58" s="7">
        <v>13270728.720000001</v>
      </c>
      <c r="E58" s="22">
        <v>-786877.38354154734</v>
      </c>
      <c r="F58" s="7">
        <v>12483851.336458454</v>
      </c>
      <c r="G58" s="7">
        <v>3595044.7291200003</v>
      </c>
      <c r="H58" s="7">
        <v>376433.44</v>
      </c>
      <c r="I58" s="7">
        <v>8512373.1673384551</v>
      </c>
      <c r="J58" s="7">
        <v>0</v>
      </c>
      <c r="K58" s="14">
        <v>9110.3052882277261</v>
      </c>
      <c r="L58" s="1">
        <v>1390.8</v>
      </c>
      <c r="M58" s="7">
        <v>13565111.51</v>
      </c>
      <c r="N58" s="22">
        <v>-906220.56701553124</v>
      </c>
      <c r="O58" s="7">
        <f t="shared" si="0"/>
        <v>12658890.942984469</v>
      </c>
      <c r="P58" s="7">
        <v>3342824.56127048</v>
      </c>
      <c r="Q58" s="7">
        <v>304983.90999999997</v>
      </c>
      <c r="R58" s="7">
        <f t="shared" si="1"/>
        <v>9011082.47171399</v>
      </c>
      <c r="S58" s="7">
        <v>0</v>
      </c>
      <c r="T58" s="14">
        <f t="shared" si="2"/>
        <v>9101.8772957898109</v>
      </c>
      <c r="U58" s="1">
        <f t="shared" si="3"/>
        <v>-20.5</v>
      </c>
      <c r="V58" s="7">
        <f t="shared" si="4"/>
        <v>-294382.78999999911</v>
      </c>
      <c r="W58" s="7">
        <f t="shared" si="5"/>
        <v>119343.1834739839</v>
      </c>
      <c r="X58" s="7">
        <f t="shared" si="6"/>
        <v>-175039.60652601533</v>
      </c>
      <c r="Y58" s="7">
        <f t="shared" si="7"/>
        <v>252220.16784952022</v>
      </c>
      <c r="Z58" s="7">
        <f t="shared" si="8"/>
        <v>71449.530000000028</v>
      </c>
      <c r="AA58" s="7">
        <f t="shared" si="9"/>
        <v>-498709.30437553488</v>
      </c>
      <c r="AB58" s="7">
        <f t="shared" si="10"/>
        <v>0</v>
      </c>
      <c r="AC58" s="14">
        <f t="shared" si="11"/>
        <v>8.4279924379152362</v>
      </c>
    </row>
    <row r="59" spans="1:29" x14ac:dyDescent="0.25">
      <c r="A59" s="7" t="s">
        <v>72</v>
      </c>
      <c r="B59" s="7" t="s">
        <v>80</v>
      </c>
      <c r="C59" s="1">
        <v>25495.1</v>
      </c>
      <c r="D59" s="7">
        <v>230698757.78</v>
      </c>
      <c r="E59" s="22">
        <v>-13679100.729007412</v>
      </c>
      <c r="F59" s="7">
        <v>217019657.05099258</v>
      </c>
      <c r="G59" s="7">
        <v>59115508.019999996</v>
      </c>
      <c r="H59" s="7">
        <v>5895435.9000000004</v>
      </c>
      <c r="I59" s="7">
        <v>152008713.13099256</v>
      </c>
      <c r="J59" s="7">
        <v>0</v>
      </c>
      <c r="K59" s="14">
        <v>8512.2104659716024</v>
      </c>
      <c r="L59" s="1">
        <v>25491.4</v>
      </c>
      <c r="M59" s="7">
        <v>231883649.31</v>
      </c>
      <c r="N59" s="22">
        <v>-15491043.476084098</v>
      </c>
      <c r="O59" s="7">
        <f t="shared" si="0"/>
        <v>216392605.83391589</v>
      </c>
      <c r="P59" s="7">
        <v>52277360.743620001</v>
      </c>
      <c r="Q59" s="7">
        <v>5260731.45</v>
      </c>
      <c r="R59" s="7">
        <f t="shared" si="1"/>
        <v>158854513.64029589</v>
      </c>
      <c r="S59" s="7">
        <v>0</v>
      </c>
      <c r="T59" s="14">
        <f t="shared" si="2"/>
        <v>8488.8474479203142</v>
      </c>
      <c r="U59" s="1">
        <f t="shared" si="3"/>
        <v>3.6999999999970896</v>
      </c>
      <c r="V59" s="7">
        <f t="shared" si="4"/>
        <v>-1184891.5300000012</v>
      </c>
      <c r="W59" s="7">
        <f t="shared" si="5"/>
        <v>1811942.7470766865</v>
      </c>
      <c r="X59" s="7">
        <f t="shared" si="6"/>
        <v>627051.217076689</v>
      </c>
      <c r="Y59" s="7">
        <f t="shared" si="7"/>
        <v>6838147.276379995</v>
      </c>
      <c r="Z59" s="7">
        <f t="shared" si="8"/>
        <v>634704.45000000019</v>
      </c>
      <c r="AA59" s="7">
        <f t="shared" si="9"/>
        <v>-6845800.5093033314</v>
      </c>
      <c r="AB59" s="7">
        <f t="shared" si="10"/>
        <v>0</v>
      </c>
      <c r="AC59" s="14">
        <f t="shared" si="11"/>
        <v>23.363018051288236</v>
      </c>
    </row>
    <row r="60" spans="1:29" x14ac:dyDescent="0.25">
      <c r="A60" s="7" t="s">
        <v>72</v>
      </c>
      <c r="B60" s="7" t="s">
        <v>81</v>
      </c>
      <c r="C60" s="1">
        <v>1032.8</v>
      </c>
      <c r="D60" s="7">
        <v>10224274.42</v>
      </c>
      <c r="E60" s="22">
        <v>-606240.28069352102</v>
      </c>
      <c r="F60" s="7">
        <v>9618034.1393064782</v>
      </c>
      <c r="G60" s="7">
        <v>1234251</v>
      </c>
      <c r="H60" s="7">
        <v>172772.29</v>
      </c>
      <c r="I60" s="7">
        <v>8211010.8493064782</v>
      </c>
      <c r="J60" s="7">
        <v>0</v>
      </c>
      <c r="K60" s="14">
        <v>9312.5814671828794</v>
      </c>
      <c r="L60" s="1">
        <v>1031.0999999999999</v>
      </c>
      <c r="M60" s="7">
        <v>10471068.93</v>
      </c>
      <c r="N60" s="22">
        <v>-699522.30145753606</v>
      </c>
      <c r="O60" s="7">
        <f t="shared" si="0"/>
        <v>9771546.6285424642</v>
      </c>
      <c r="P60" s="7">
        <v>1106107.4299499998</v>
      </c>
      <c r="Q60" s="7">
        <v>113413.97</v>
      </c>
      <c r="R60" s="7">
        <f t="shared" si="1"/>
        <v>8552025.2285924647</v>
      </c>
      <c r="S60" s="7">
        <v>0</v>
      </c>
      <c r="T60" s="14">
        <f t="shared" si="2"/>
        <v>9476.8176011468004</v>
      </c>
      <c r="U60" s="1">
        <f t="shared" si="3"/>
        <v>1.7000000000000455</v>
      </c>
      <c r="V60" s="7">
        <f t="shared" si="4"/>
        <v>-246794.50999999978</v>
      </c>
      <c r="W60" s="7">
        <f t="shared" si="5"/>
        <v>93282.020764015033</v>
      </c>
      <c r="X60" s="7">
        <f t="shared" si="6"/>
        <v>-153512.48923598602</v>
      </c>
      <c r="Y60" s="7">
        <f t="shared" si="7"/>
        <v>128143.57005000021</v>
      </c>
      <c r="Z60" s="7">
        <f t="shared" si="8"/>
        <v>59358.320000000007</v>
      </c>
      <c r="AA60" s="7">
        <f t="shared" si="9"/>
        <v>-341014.37928598654</v>
      </c>
      <c r="AB60" s="7">
        <f t="shared" si="10"/>
        <v>0</v>
      </c>
      <c r="AC60" s="14">
        <f t="shared" si="11"/>
        <v>-164.23613396392102</v>
      </c>
    </row>
    <row r="61" spans="1:29" x14ac:dyDescent="0.25">
      <c r="A61" s="7" t="s">
        <v>72</v>
      </c>
      <c r="B61" s="7" t="s">
        <v>82</v>
      </c>
      <c r="C61" s="1">
        <v>592.70000000000005</v>
      </c>
      <c r="D61" s="7">
        <v>6189828.79</v>
      </c>
      <c r="E61" s="22">
        <v>-367021.0118533221</v>
      </c>
      <c r="F61" s="7">
        <v>5822807.7781466777</v>
      </c>
      <c r="G61" s="7">
        <v>1367228.31975</v>
      </c>
      <c r="H61" s="7">
        <v>127794.91</v>
      </c>
      <c r="I61" s="7">
        <v>4327784.5483966777</v>
      </c>
      <c r="J61" s="7">
        <v>0</v>
      </c>
      <c r="K61" s="14">
        <v>9824.2074880153159</v>
      </c>
      <c r="L61" s="1">
        <v>602.70000000000005</v>
      </c>
      <c r="M61" s="7">
        <v>6336136.7999999998</v>
      </c>
      <c r="N61" s="22">
        <v>-423287.15686200606</v>
      </c>
      <c r="O61" s="7">
        <f t="shared" si="0"/>
        <v>5912849.6431379933</v>
      </c>
      <c r="P61" s="7">
        <v>1263390.09777963</v>
      </c>
      <c r="Q61" s="7">
        <v>112336.95</v>
      </c>
      <c r="R61" s="7">
        <f t="shared" si="1"/>
        <v>4537122.5953583634</v>
      </c>
      <c r="S61" s="7">
        <v>0</v>
      </c>
      <c r="T61" s="14">
        <f t="shared" si="2"/>
        <v>9810.6016975908296</v>
      </c>
      <c r="U61" s="1">
        <f t="shared" si="3"/>
        <v>-10</v>
      </c>
      <c r="V61" s="7">
        <f t="shared" si="4"/>
        <v>-146308.00999999978</v>
      </c>
      <c r="W61" s="7">
        <f t="shared" si="5"/>
        <v>56266.145008683961</v>
      </c>
      <c r="X61" s="7">
        <f t="shared" si="6"/>
        <v>-90041.864991315641</v>
      </c>
      <c r="Y61" s="7">
        <f t="shared" si="7"/>
        <v>103838.22197037004</v>
      </c>
      <c r="Z61" s="7">
        <f t="shared" si="8"/>
        <v>15457.960000000006</v>
      </c>
      <c r="AA61" s="7">
        <f t="shared" si="9"/>
        <v>-209338.04696168564</v>
      </c>
      <c r="AB61" s="7">
        <f t="shared" si="10"/>
        <v>0</v>
      </c>
      <c r="AC61" s="14">
        <f t="shared" si="11"/>
        <v>13.605790424486258</v>
      </c>
    </row>
    <row r="62" spans="1:29" x14ac:dyDescent="0.25">
      <c r="A62" s="7" t="s">
        <v>72</v>
      </c>
      <c r="B62" s="7" t="s">
        <v>83</v>
      </c>
      <c r="C62" s="1">
        <v>267</v>
      </c>
      <c r="D62" s="7">
        <v>3773661.07</v>
      </c>
      <c r="E62" s="22">
        <v>-223756.25421828349</v>
      </c>
      <c r="F62" s="7">
        <v>3549904.8157817163</v>
      </c>
      <c r="G62" s="7">
        <v>421904.22553</v>
      </c>
      <c r="H62" s="7">
        <v>43652.11</v>
      </c>
      <c r="I62" s="7">
        <v>3084348.4802517164</v>
      </c>
      <c r="J62" s="7">
        <v>0</v>
      </c>
      <c r="K62" s="14">
        <v>13295.523654613169</v>
      </c>
      <c r="L62" s="1">
        <v>257.10000000000002</v>
      </c>
      <c r="M62" s="7">
        <v>3682623.9</v>
      </c>
      <c r="N62" s="22">
        <v>-246018.58350392189</v>
      </c>
      <c r="O62" s="7">
        <f t="shared" si="0"/>
        <v>3436605.3164960779</v>
      </c>
      <c r="P62" s="7">
        <v>401237.62090852001</v>
      </c>
      <c r="Q62" s="7">
        <v>15043.14</v>
      </c>
      <c r="R62" s="7">
        <f t="shared" si="1"/>
        <v>3020324.5555875576</v>
      </c>
      <c r="S62" s="7">
        <v>0</v>
      </c>
      <c r="T62" s="14">
        <f t="shared" si="2"/>
        <v>13366.804031489995</v>
      </c>
      <c r="U62" s="1">
        <f t="shared" si="3"/>
        <v>9.8999999999999773</v>
      </c>
      <c r="V62" s="7">
        <f t="shared" si="4"/>
        <v>91037.169999999925</v>
      </c>
      <c r="W62" s="7">
        <f t="shared" si="5"/>
        <v>22262.329285638407</v>
      </c>
      <c r="X62" s="7">
        <f t="shared" si="6"/>
        <v>113299.49928563833</v>
      </c>
      <c r="Y62" s="7">
        <f t="shared" si="7"/>
        <v>20666.604621479986</v>
      </c>
      <c r="Z62" s="7">
        <f t="shared" si="8"/>
        <v>28608.97</v>
      </c>
      <c r="AA62" s="7">
        <f t="shared" si="9"/>
        <v>64023.92466415884</v>
      </c>
      <c r="AB62" s="7">
        <f t="shared" si="10"/>
        <v>0</v>
      </c>
      <c r="AC62" s="14">
        <f t="shared" si="11"/>
        <v>-71.280376876826267</v>
      </c>
    </row>
    <row r="63" spans="1:29" x14ac:dyDescent="0.25">
      <c r="A63" s="7" t="s">
        <v>72</v>
      </c>
      <c r="B63" s="7" t="s">
        <v>84</v>
      </c>
      <c r="C63" s="1">
        <v>6408.8</v>
      </c>
      <c r="D63" s="7">
        <v>58128583.259999998</v>
      </c>
      <c r="E63" s="22">
        <v>-3446688.4577085823</v>
      </c>
      <c r="F63" s="7">
        <v>54681894.802291416</v>
      </c>
      <c r="G63" s="7">
        <v>16820604.136840001</v>
      </c>
      <c r="H63" s="7">
        <v>1607436.83</v>
      </c>
      <c r="I63" s="7">
        <v>36253853.835451417</v>
      </c>
      <c r="J63" s="7">
        <v>0</v>
      </c>
      <c r="K63" s="14">
        <v>8532.3141309280072</v>
      </c>
      <c r="L63" s="1">
        <v>6493</v>
      </c>
      <c r="M63" s="7">
        <v>59151524.270000003</v>
      </c>
      <c r="N63" s="22">
        <v>-3951631.9364036219</v>
      </c>
      <c r="O63" s="7">
        <f t="shared" si="0"/>
        <v>55199892.333596379</v>
      </c>
      <c r="P63" s="7">
        <v>15535773.577259041</v>
      </c>
      <c r="Q63" s="7">
        <v>1433981.04</v>
      </c>
      <c r="R63" s="7">
        <f t="shared" si="1"/>
        <v>38230137.716337338</v>
      </c>
      <c r="S63" s="7">
        <v>0</v>
      </c>
      <c r="T63" s="14">
        <f t="shared" si="2"/>
        <v>8501.4465322033539</v>
      </c>
      <c r="U63" s="1">
        <f t="shared" si="3"/>
        <v>-84.199999999999818</v>
      </c>
      <c r="V63" s="7">
        <f t="shared" si="4"/>
        <v>-1022941.0100000054</v>
      </c>
      <c r="W63" s="7">
        <f t="shared" si="5"/>
        <v>504943.47869503964</v>
      </c>
      <c r="X63" s="7">
        <f t="shared" si="6"/>
        <v>-517997.53130496293</v>
      </c>
      <c r="Y63" s="7">
        <f t="shared" si="7"/>
        <v>1284830.5595809594</v>
      </c>
      <c r="Z63" s="7">
        <f t="shared" si="8"/>
        <v>173455.79000000004</v>
      </c>
      <c r="AA63" s="7">
        <f t="shared" si="9"/>
        <v>-1976283.8808859214</v>
      </c>
      <c r="AB63" s="7">
        <f t="shared" si="10"/>
        <v>0</v>
      </c>
      <c r="AC63" s="14">
        <f t="shared" si="11"/>
        <v>30.867598724653362</v>
      </c>
    </row>
    <row r="64" spans="1:29" x14ac:dyDescent="0.25">
      <c r="A64" s="7" t="s">
        <v>72</v>
      </c>
      <c r="B64" s="7" t="s">
        <v>85</v>
      </c>
      <c r="C64" s="1">
        <v>28111.1</v>
      </c>
      <c r="D64" s="7">
        <v>257059165.09999999</v>
      </c>
      <c r="E64" s="22">
        <v>-15242120.272146037</v>
      </c>
      <c r="F64" s="7">
        <v>241817044.82785395</v>
      </c>
      <c r="G64" s="7">
        <v>32802696.9221</v>
      </c>
      <c r="H64" s="7">
        <v>3029651.96</v>
      </c>
      <c r="I64" s="7">
        <v>205984695.94575393</v>
      </c>
      <c r="J64" s="7">
        <v>0</v>
      </c>
      <c r="K64" s="14">
        <v>8602.190765493131</v>
      </c>
      <c r="L64" s="1">
        <v>28218.1</v>
      </c>
      <c r="M64" s="7">
        <v>258878459.02000001</v>
      </c>
      <c r="N64" s="22">
        <v>-17294438.291072432</v>
      </c>
      <c r="O64" s="7">
        <f t="shared" si="0"/>
        <v>241584020.72892758</v>
      </c>
      <c r="P64" s="7">
        <v>29950561.035542142</v>
      </c>
      <c r="Q64" s="7">
        <v>1934120.72</v>
      </c>
      <c r="R64" s="7">
        <f t="shared" si="1"/>
        <v>209699338.97338545</v>
      </c>
      <c r="S64" s="7">
        <v>0</v>
      </c>
      <c r="T64" s="14">
        <f t="shared" si="2"/>
        <v>8561.3142177867248</v>
      </c>
      <c r="U64" s="1">
        <f t="shared" si="3"/>
        <v>-107</v>
      </c>
      <c r="V64" s="7">
        <f t="shared" si="4"/>
        <v>-1819293.9200000167</v>
      </c>
      <c r="W64" s="7">
        <f t="shared" si="5"/>
        <v>2052318.0189263951</v>
      </c>
      <c r="X64" s="7">
        <f t="shared" si="6"/>
        <v>233024.09892636538</v>
      </c>
      <c r="Y64" s="7">
        <f t="shared" si="7"/>
        <v>2852135.8865578584</v>
      </c>
      <c r="Z64" s="7">
        <f t="shared" si="8"/>
        <v>1095531.24</v>
      </c>
      <c r="AA64" s="7">
        <f t="shared" si="9"/>
        <v>-3714643.0276315212</v>
      </c>
      <c r="AB64" s="7">
        <f t="shared" si="10"/>
        <v>0</v>
      </c>
      <c r="AC64" s="14">
        <f t="shared" si="11"/>
        <v>40.8765477064062</v>
      </c>
    </row>
    <row r="65" spans="1:29" x14ac:dyDescent="0.25">
      <c r="A65" s="7" t="s">
        <v>72</v>
      </c>
      <c r="B65" s="7" t="s">
        <v>86</v>
      </c>
      <c r="C65" s="1">
        <v>176.1</v>
      </c>
      <c r="D65" s="7">
        <v>2836906.04</v>
      </c>
      <c r="E65" s="22">
        <v>-168212.10418868484</v>
      </c>
      <c r="F65" s="7">
        <v>2668693.9358113152</v>
      </c>
      <c r="G65" s="7">
        <v>163199.12400000001</v>
      </c>
      <c r="H65" s="7">
        <v>12476.17</v>
      </c>
      <c r="I65" s="7">
        <v>2493018.6418113154</v>
      </c>
      <c r="J65" s="7">
        <v>0</v>
      </c>
      <c r="K65" s="14">
        <v>15154.423258440178</v>
      </c>
      <c r="L65" s="1">
        <v>190.5</v>
      </c>
      <c r="M65" s="7">
        <v>3057130.78</v>
      </c>
      <c r="N65" s="22">
        <v>-204232.36379958317</v>
      </c>
      <c r="O65" s="7">
        <f t="shared" si="0"/>
        <v>2852898.4162004166</v>
      </c>
      <c r="P65" s="7">
        <v>173938.31325000001</v>
      </c>
      <c r="Q65" s="7">
        <v>12781.36</v>
      </c>
      <c r="R65" s="7">
        <f t="shared" si="1"/>
        <v>2666178.7429504166</v>
      </c>
      <c r="S65" s="7">
        <v>0</v>
      </c>
      <c r="T65" s="14">
        <f t="shared" si="2"/>
        <v>14975.844704464129</v>
      </c>
      <c r="U65" s="1">
        <f t="shared" si="3"/>
        <v>-14.400000000000006</v>
      </c>
      <c r="V65" s="7">
        <f t="shared" si="4"/>
        <v>-220224.73999999976</v>
      </c>
      <c r="W65" s="7">
        <f t="shared" si="5"/>
        <v>36020.259610898327</v>
      </c>
      <c r="X65" s="7">
        <f t="shared" si="6"/>
        <v>-184204.48038910143</v>
      </c>
      <c r="Y65" s="7">
        <f t="shared" si="7"/>
        <v>-10739.189249999996</v>
      </c>
      <c r="Z65" s="7">
        <f t="shared" si="8"/>
        <v>-305.19000000000051</v>
      </c>
      <c r="AA65" s="7">
        <f t="shared" si="9"/>
        <v>-173160.1011391012</v>
      </c>
      <c r="AB65" s="7">
        <f t="shared" si="10"/>
        <v>0</v>
      </c>
      <c r="AC65" s="14">
        <f t="shared" si="11"/>
        <v>178.57855397604908</v>
      </c>
    </row>
    <row r="66" spans="1:29" x14ac:dyDescent="0.25">
      <c r="A66" s="7" t="s">
        <v>72</v>
      </c>
      <c r="B66" s="7" t="s">
        <v>87</v>
      </c>
      <c r="C66" s="1">
        <v>298</v>
      </c>
      <c r="D66" s="7">
        <v>3908312.47</v>
      </c>
      <c r="E66" s="22">
        <v>-231740.30268749269</v>
      </c>
      <c r="F66" s="7">
        <v>3676572.1673125075</v>
      </c>
      <c r="G66" s="7">
        <v>763057.38308399997</v>
      </c>
      <c r="H66" s="7">
        <v>91155.51</v>
      </c>
      <c r="I66" s="7">
        <v>2822359.2742285077</v>
      </c>
      <c r="J66" s="7">
        <v>0</v>
      </c>
      <c r="K66" s="14">
        <v>12337.490494337273</v>
      </c>
      <c r="L66" s="1">
        <v>271.60000000000002</v>
      </c>
      <c r="M66" s="7">
        <v>3695350.49</v>
      </c>
      <c r="N66" s="22">
        <v>-246868.78643793185</v>
      </c>
      <c r="O66" s="7">
        <f t="shared" si="0"/>
        <v>3448481.7035620683</v>
      </c>
      <c r="P66" s="7">
        <v>699888.05585380795</v>
      </c>
      <c r="Q66" s="7">
        <v>60937.49</v>
      </c>
      <c r="R66" s="7">
        <f t="shared" si="1"/>
        <v>2687656.1577082602</v>
      </c>
      <c r="S66" s="7">
        <v>0</v>
      </c>
      <c r="T66" s="14">
        <f t="shared" si="2"/>
        <v>12696.913488814684</v>
      </c>
      <c r="U66" s="1">
        <f t="shared" si="3"/>
        <v>26.399999999999977</v>
      </c>
      <c r="V66" s="7">
        <f t="shared" si="4"/>
        <v>212961.97999999998</v>
      </c>
      <c r="W66" s="7">
        <f t="shared" si="5"/>
        <v>15128.483750439162</v>
      </c>
      <c r="X66" s="7">
        <f t="shared" si="6"/>
        <v>228090.46375043923</v>
      </c>
      <c r="Y66" s="7">
        <f t="shared" si="7"/>
        <v>63169.327230192022</v>
      </c>
      <c r="Z66" s="7">
        <f t="shared" si="8"/>
        <v>30218.019999999997</v>
      </c>
      <c r="AA66" s="7">
        <f t="shared" si="9"/>
        <v>134703.11652024742</v>
      </c>
      <c r="AB66" s="7">
        <f t="shared" si="10"/>
        <v>0</v>
      </c>
      <c r="AC66" s="14">
        <f t="shared" si="11"/>
        <v>-359.42299447741061</v>
      </c>
    </row>
    <row r="67" spans="1:29" x14ac:dyDescent="0.25">
      <c r="A67" s="7" t="s">
        <v>88</v>
      </c>
      <c r="B67" s="7" t="s">
        <v>89</v>
      </c>
      <c r="C67" s="1">
        <v>3570.6</v>
      </c>
      <c r="D67" s="7">
        <v>32365947.539999999</v>
      </c>
      <c r="E67" s="22">
        <v>-1919113.3097111625</v>
      </c>
      <c r="F67" s="7">
        <v>30446834.230288837</v>
      </c>
      <c r="G67" s="7">
        <v>8552209.9859999996</v>
      </c>
      <c r="H67" s="7">
        <v>1185412</v>
      </c>
      <c r="I67" s="7">
        <v>20709212.244288839</v>
      </c>
      <c r="J67" s="7">
        <v>0</v>
      </c>
      <c r="K67" s="14">
        <v>8527.0918697946672</v>
      </c>
      <c r="L67" s="1">
        <v>3603.8</v>
      </c>
      <c r="M67" s="7">
        <v>33004365.649999999</v>
      </c>
      <c r="N67" s="22">
        <v>-2204864.658228742</v>
      </c>
      <c r="O67" s="7">
        <f t="shared" si="0"/>
        <v>30799500.991771258</v>
      </c>
      <c r="P67" s="7">
        <v>7545320.5360500012</v>
      </c>
      <c r="Q67" s="7">
        <v>990280.15</v>
      </c>
      <c r="R67" s="7">
        <f t="shared" si="1"/>
        <v>22263900.305721261</v>
      </c>
      <c r="S67" s="7">
        <v>0</v>
      </c>
      <c r="T67" s="14">
        <f t="shared" si="2"/>
        <v>8546.3957466483316</v>
      </c>
      <c r="U67" s="1">
        <f t="shared" si="3"/>
        <v>-33.200000000000273</v>
      </c>
      <c r="V67" s="7">
        <f t="shared" si="4"/>
        <v>-638418.1099999994</v>
      </c>
      <c r="W67" s="7">
        <f t="shared" si="5"/>
        <v>285751.34851757949</v>
      </c>
      <c r="X67" s="7">
        <f t="shared" si="6"/>
        <v>-352666.76148242131</v>
      </c>
      <c r="Y67" s="7">
        <f t="shared" si="7"/>
        <v>1006889.4499499984</v>
      </c>
      <c r="Z67" s="7">
        <f t="shared" si="8"/>
        <v>195131.84999999998</v>
      </c>
      <c r="AA67" s="7">
        <f t="shared" si="9"/>
        <v>-1554688.0614324212</v>
      </c>
      <c r="AB67" s="7">
        <f t="shared" si="10"/>
        <v>0</v>
      </c>
      <c r="AC67" s="14">
        <f t="shared" si="11"/>
        <v>-19.303876853664406</v>
      </c>
    </row>
    <row r="68" spans="1:29" x14ac:dyDescent="0.25">
      <c r="A68" s="7" t="s">
        <v>88</v>
      </c>
      <c r="B68" s="7" t="s">
        <v>90</v>
      </c>
      <c r="C68" s="1">
        <v>1383.1</v>
      </c>
      <c r="D68" s="7">
        <v>12933824.82</v>
      </c>
      <c r="E68" s="22">
        <v>-766900.93274292513</v>
      </c>
      <c r="F68" s="7">
        <v>12166923.887257075</v>
      </c>
      <c r="G68" s="7">
        <v>2792701.8158489997</v>
      </c>
      <c r="H68" s="7">
        <v>239622.27</v>
      </c>
      <c r="I68" s="7">
        <v>9134599.8014080748</v>
      </c>
      <c r="J68" s="7">
        <v>0</v>
      </c>
      <c r="K68" s="14">
        <v>8796.8504715906838</v>
      </c>
      <c r="L68" s="1">
        <v>1353.8</v>
      </c>
      <c r="M68" s="7">
        <v>12673087.59</v>
      </c>
      <c r="N68" s="22">
        <v>-846628.69252353767</v>
      </c>
      <c r="O68" s="7">
        <f t="shared" si="0"/>
        <v>11826458.897476463</v>
      </c>
      <c r="P68" s="7">
        <v>2510715.14703405</v>
      </c>
      <c r="Q68" s="7">
        <v>356147.12</v>
      </c>
      <c r="R68" s="7">
        <f t="shared" si="1"/>
        <v>8959596.6304424126</v>
      </c>
      <c r="S68" s="7">
        <v>0</v>
      </c>
      <c r="T68" s="14">
        <f t="shared" si="2"/>
        <v>8735.7504043998106</v>
      </c>
      <c r="U68" s="1">
        <f t="shared" si="3"/>
        <v>29.299999999999955</v>
      </c>
      <c r="V68" s="7">
        <f t="shared" si="4"/>
        <v>260737.23000000045</v>
      </c>
      <c r="W68" s="7">
        <f t="shared" si="5"/>
        <v>79727.759780612541</v>
      </c>
      <c r="X68" s="7">
        <f t="shared" si="6"/>
        <v>340464.98978061229</v>
      </c>
      <c r="Y68" s="7">
        <f t="shared" si="7"/>
        <v>281986.66881494969</v>
      </c>
      <c r="Z68" s="7">
        <f t="shared" si="8"/>
        <v>-116524.85</v>
      </c>
      <c r="AA68" s="7">
        <f t="shared" si="9"/>
        <v>175003.17096566223</v>
      </c>
      <c r="AB68" s="7">
        <f t="shared" si="10"/>
        <v>0</v>
      </c>
      <c r="AC68" s="14">
        <f t="shared" si="11"/>
        <v>61.100067190873233</v>
      </c>
    </row>
    <row r="69" spans="1:29" x14ac:dyDescent="0.25">
      <c r="A69" s="7" t="s">
        <v>88</v>
      </c>
      <c r="B69" s="7" t="s">
        <v>91</v>
      </c>
      <c r="C69" s="1">
        <v>204.9</v>
      </c>
      <c r="D69" s="7">
        <v>3170861.66</v>
      </c>
      <c r="E69" s="22">
        <v>-188013.7390520788</v>
      </c>
      <c r="F69" s="7">
        <v>2982847.9209479215</v>
      </c>
      <c r="G69" s="7">
        <v>1752985.8732880002</v>
      </c>
      <c r="H69" s="7">
        <v>238890.84</v>
      </c>
      <c r="I69" s="7">
        <v>990971.20765992126</v>
      </c>
      <c r="J69" s="7">
        <v>0</v>
      </c>
      <c r="K69" s="14">
        <v>14557.57892117092</v>
      </c>
      <c r="L69" s="1">
        <v>206.9</v>
      </c>
      <c r="M69" s="7">
        <v>3200015.8</v>
      </c>
      <c r="N69" s="22">
        <v>-213777.83224243164</v>
      </c>
      <c r="O69" s="7">
        <f t="shared" ref="O69:O132" si="12">M69+N69</f>
        <v>2986237.9677575682</v>
      </c>
      <c r="P69" s="7">
        <v>1636358.1654022802</v>
      </c>
      <c r="Q69" s="7">
        <v>213027.84</v>
      </c>
      <c r="R69" s="7">
        <f t="shared" ref="R69:R132" si="13">O69-P69-Q69</f>
        <v>1136851.962355288</v>
      </c>
      <c r="S69" s="7">
        <v>0</v>
      </c>
      <c r="T69" s="14">
        <f t="shared" ref="T69:T132" si="14">(O69-S69)/L69</f>
        <v>14433.242956778966</v>
      </c>
      <c r="U69" s="1">
        <f t="shared" ref="U69:U132" si="15">C69-L69</f>
        <v>-2</v>
      </c>
      <c r="V69" s="7">
        <f t="shared" ref="V69:V132" si="16">D69-M69</f>
        <v>-29154.139999999665</v>
      </c>
      <c r="W69" s="7">
        <f t="shared" ref="W69:W132" si="17">E69-N69</f>
        <v>25764.09319035284</v>
      </c>
      <c r="X69" s="7">
        <f t="shared" ref="X69:X132" si="18">F69-O69</f>
        <v>-3390.0468096467666</v>
      </c>
      <c r="Y69" s="7">
        <f t="shared" ref="Y69:Y132" si="19">G69-P69</f>
        <v>116627.70788572007</v>
      </c>
      <c r="Z69" s="7">
        <f t="shared" ref="Z69:Z132" si="20">H69 - Q69</f>
        <v>25863</v>
      </c>
      <c r="AA69" s="7">
        <f t="shared" ref="AA69:AA132" si="21">I69-R69</f>
        <v>-145880.75469536672</v>
      </c>
      <c r="AB69" s="7">
        <f t="shared" ref="AB69:AB132" si="22">J69 - S69</f>
        <v>0</v>
      </c>
      <c r="AC69" s="14">
        <f t="shared" ref="AC69:AC132" si="23">K69-T69</f>
        <v>124.33596439195389</v>
      </c>
    </row>
    <row r="70" spans="1:29" x14ac:dyDescent="0.25">
      <c r="A70" s="7" t="s">
        <v>92</v>
      </c>
      <c r="B70" s="7" t="s">
        <v>93</v>
      </c>
      <c r="C70" s="1">
        <v>6179.4</v>
      </c>
      <c r="D70" s="7">
        <v>61817068.780000001</v>
      </c>
      <c r="E70" s="22">
        <v>-3665394.2949271793</v>
      </c>
      <c r="F70" s="7">
        <v>58151674.485072821</v>
      </c>
      <c r="G70" s="7">
        <v>28860404.322860003</v>
      </c>
      <c r="H70" s="7">
        <v>1401578.69</v>
      </c>
      <c r="I70" s="7">
        <v>27889691.472212818</v>
      </c>
      <c r="J70" s="7">
        <v>0</v>
      </c>
      <c r="K70" s="14">
        <v>9410.5697130907247</v>
      </c>
      <c r="L70" s="1">
        <v>6268</v>
      </c>
      <c r="M70" s="7">
        <v>62579161.969999999</v>
      </c>
      <c r="N70" s="22">
        <v>-4180616.1049250504</v>
      </c>
      <c r="O70" s="7">
        <f t="shared" si="12"/>
        <v>58398545.865074947</v>
      </c>
      <c r="P70" s="7">
        <v>27934203.796448726</v>
      </c>
      <c r="Q70" s="7">
        <v>1401578.69</v>
      </c>
      <c r="R70" s="7">
        <f t="shared" si="13"/>
        <v>29062763.37862622</v>
      </c>
      <c r="S70" s="7">
        <v>0</v>
      </c>
      <c r="T70" s="14">
        <f t="shared" si="14"/>
        <v>9316.934566859436</v>
      </c>
      <c r="U70" s="1">
        <f t="shared" si="15"/>
        <v>-88.600000000000364</v>
      </c>
      <c r="V70" s="7">
        <f t="shared" si="16"/>
        <v>-762093.18999999762</v>
      </c>
      <c r="W70" s="7">
        <f t="shared" si="17"/>
        <v>515221.80999787105</v>
      </c>
      <c r="X70" s="7">
        <f t="shared" si="18"/>
        <v>-246871.3800021261</v>
      </c>
      <c r="Y70" s="7">
        <f t="shared" si="19"/>
        <v>926200.52641127631</v>
      </c>
      <c r="Z70" s="7">
        <f t="shared" si="20"/>
        <v>0</v>
      </c>
      <c r="AA70" s="7">
        <f t="shared" si="21"/>
        <v>-1173071.9064134024</v>
      </c>
      <c r="AB70" s="7">
        <f t="shared" si="22"/>
        <v>0</v>
      </c>
      <c r="AC70" s="14">
        <f t="shared" si="23"/>
        <v>93.635146231288672</v>
      </c>
    </row>
    <row r="71" spans="1:29" x14ac:dyDescent="0.25">
      <c r="A71" s="7" t="s">
        <v>92</v>
      </c>
      <c r="B71" s="7" t="s">
        <v>94</v>
      </c>
      <c r="C71" s="1">
        <v>4697.6000000000004</v>
      </c>
      <c r="D71" s="7">
        <v>43591463.369999997</v>
      </c>
      <c r="E71" s="22">
        <v>-2584721.4094308456</v>
      </c>
      <c r="F71" s="7">
        <v>41006741.960569151</v>
      </c>
      <c r="G71" s="7">
        <v>3800916.5220000003</v>
      </c>
      <c r="H71" s="7">
        <v>256317.73</v>
      </c>
      <c r="I71" s="7">
        <v>36949507.708569154</v>
      </c>
      <c r="J71" s="7">
        <v>0</v>
      </c>
      <c r="K71" s="14">
        <v>8729.2962279821932</v>
      </c>
      <c r="L71" s="1">
        <v>4685.2</v>
      </c>
      <c r="M71" s="7">
        <v>43906122.539999999</v>
      </c>
      <c r="N71" s="22">
        <v>-2933159.1733927587</v>
      </c>
      <c r="O71" s="7">
        <f t="shared" si="12"/>
        <v>40972963.366607241</v>
      </c>
      <c r="P71" s="7">
        <v>3848640.4041300002</v>
      </c>
      <c r="Q71" s="7">
        <v>279933.75</v>
      </c>
      <c r="R71" s="7">
        <f t="shared" si="13"/>
        <v>36844389.212477244</v>
      </c>
      <c r="S71" s="7">
        <v>0</v>
      </c>
      <c r="T71" s="14">
        <f t="shared" si="14"/>
        <v>8745.1898246835226</v>
      </c>
      <c r="U71" s="1">
        <f t="shared" si="15"/>
        <v>12.400000000000546</v>
      </c>
      <c r="V71" s="7">
        <f t="shared" si="16"/>
        <v>-314659.17000000179</v>
      </c>
      <c r="W71" s="7">
        <f t="shared" si="17"/>
        <v>348437.76396191306</v>
      </c>
      <c r="X71" s="7">
        <f t="shared" si="18"/>
        <v>33778.593961909413</v>
      </c>
      <c r="Y71" s="7">
        <f t="shared" si="19"/>
        <v>-47723.882129999809</v>
      </c>
      <c r="Z71" s="7">
        <f t="shared" si="20"/>
        <v>-23616.01999999999</v>
      </c>
      <c r="AA71" s="7">
        <f t="shared" si="21"/>
        <v>105118.49609190971</v>
      </c>
      <c r="AB71" s="7">
        <f t="shared" si="22"/>
        <v>0</v>
      </c>
      <c r="AC71" s="14">
        <f t="shared" si="23"/>
        <v>-15.893596701329443</v>
      </c>
    </row>
    <row r="72" spans="1:29" x14ac:dyDescent="0.25">
      <c r="A72" s="7" t="s">
        <v>92</v>
      </c>
      <c r="B72" s="7" t="s">
        <v>95</v>
      </c>
      <c r="C72" s="1">
        <v>1204.0999999999999</v>
      </c>
      <c r="D72" s="7">
        <v>12599488.199999999</v>
      </c>
      <c r="E72" s="22">
        <v>-747076.70678529248</v>
      </c>
      <c r="F72" s="7">
        <v>11852411.493214706</v>
      </c>
      <c r="G72" s="7">
        <v>1634732.0105399999</v>
      </c>
      <c r="H72" s="7">
        <v>94133.37</v>
      </c>
      <c r="I72" s="7">
        <v>10123546.112674708</v>
      </c>
      <c r="J72" s="7">
        <v>0</v>
      </c>
      <c r="K72" s="14">
        <v>9843.3780360557321</v>
      </c>
      <c r="L72" s="1">
        <v>1206.8</v>
      </c>
      <c r="M72" s="7">
        <v>12554412.67</v>
      </c>
      <c r="N72" s="22">
        <v>-838700.58568758273</v>
      </c>
      <c r="O72" s="7">
        <f t="shared" si="12"/>
        <v>11715712.084312417</v>
      </c>
      <c r="P72" s="7">
        <v>1411315.9709989501</v>
      </c>
      <c r="Q72" s="7">
        <v>164884.35</v>
      </c>
      <c r="R72" s="7">
        <f t="shared" si="13"/>
        <v>10139511.763313467</v>
      </c>
      <c r="S72" s="7">
        <v>0</v>
      </c>
      <c r="T72" s="14">
        <f t="shared" si="14"/>
        <v>9708.0809449058816</v>
      </c>
      <c r="U72" s="1">
        <f t="shared" si="15"/>
        <v>-2.7000000000000455</v>
      </c>
      <c r="V72" s="7">
        <f t="shared" si="16"/>
        <v>45075.529999999329</v>
      </c>
      <c r="W72" s="7">
        <f t="shared" si="17"/>
        <v>91623.878902290249</v>
      </c>
      <c r="X72" s="7">
        <f t="shared" si="18"/>
        <v>136699.40890228935</v>
      </c>
      <c r="Y72" s="7">
        <f t="shared" si="19"/>
        <v>223416.03954104986</v>
      </c>
      <c r="Z72" s="7">
        <f t="shared" si="20"/>
        <v>-70750.98000000001</v>
      </c>
      <c r="AA72" s="7">
        <f t="shared" si="21"/>
        <v>-15965.650638759136</v>
      </c>
      <c r="AB72" s="7">
        <f t="shared" si="22"/>
        <v>0</v>
      </c>
      <c r="AC72" s="14">
        <f t="shared" si="23"/>
        <v>135.29709114985053</v>
      </c>
    </row>
    <row r="73" spans="1:29" x14ac:dyDescent="0.25">
      <c r="A73" s="7" t="s">
        <v>96</v>
      </c>
      <c r="B73" s="7" t="s">
        <v>96</v>
      </c>
      <c r="C73" s="1">
        <v>439.1</v>
      </c>
      <c r="D73" s="7">
        <v>4956095.1399999997</v>
      </c>
      <c r="E73" s="22">
        <v>-293867.74898569233</v>
      </c>
      <c r="F73" s="7">
        <v>4662227.3910143077</v>
      </c>
      <c r="G73" s="7">
        <v>1935550.5554000002</v>
      </c>
      <c r="H73" s="7">
        <v>155154.81</v>
      </c>
      <c r="I73" s="7">
        <v>2571522.0256143077</v>
      </c>
      <c r="J73" s="7">
        <v>0</v>
      </c>
      <c r="K73" s="14">
        <v>10617.689344145541</v>
      </c>
      <c r="L73" s="1">
        <v>445.1</v>
      </c>
      <c r="M73" s="7">
        <v>4998925.6100000003</v>
      </c>
      <c r="N73" s="22">
        <v>-333954.43873963854</v>
      </c>
      <c r="O73" s="7">
        <f t="shared" si="12"/>
        <v>4664971.1712603616</v>
      </c>
      <c r="P73" s="7">
        <v>1889900.8848975503</v>
      </c>
      <c r="Q73" s="7">
        <v>118235.2</v>
      </c>
      <c r="R73" s="7">
        <f t="shared" si="13"/>
        <v>2656835.0863628108</v>
      </c>
      <c r="S73" s="7">
        <v>0</v>
      </c>
      <c r="T73" s="14">
        <f t="shared" si="14"/>
        <v>10480.726064390836</v>
      </c>
      <c r="U73" s="1">
        <f t="shared" si="15"/>
        <v>-6</v>
      </c>
      <c r="V73" s="7">
        <f t="shared" si="16"/>
        <v>-42830.470000000671</v>
      </c>
      <c r="W73" s="7">
        <f t="shared" si="17"/>
        <v>40086.689753946208</v>
      </c>
      <c r="X73" s="7">
        <f t="shared" si="18"/>
        <v>-2743.7802460538223</v>
      </c>
      <c r="Y73" s="7">
        <f t="shared" si="19"/>
        <v>45649.670502449851</v>
      </c>
      <c r="Z73" s="7">
        <f t="shared" si="20"/>
        <v>36919.61</v>
      </c>
      <c r="AA73" s="7">
        <f t="shared" si="21"/>
        <v>-85313.060748503078</v>
      </c>
      <c r="AB73" s="7">
        <f t="shared" si="22"/>
        <v>0</v>
      </c>
      <c r="AC73" s="14">
        <f t="shared" si="23"/>
        <v>136.96327975470558</v>
      </c>
    </row>
    <row r="74" spans="1:29" x14ac:dyDescent="0.25">
      <c r="A74" s="7" t="s">
        <v>97</v>
      </c>
      <c r="B74" s="7" t="s">
        <v>98</v>
      </c>
      <c r="C74" s="1">
        <v>421.8</v>
      </c>
      <c r="D74" s="7">
        <v>4943745.8899999997</v>
      </c>
      <c r="E74" s="22">
        <v>-293135.50995543809</v>
      </c>
      <c r="F74" s="7">
        <v>4650610.3800445618</v>
      </c>
      <c r="G74" s="7">
        <v>1700747.7917850001</v>
      </c>
      <c r="H74" s="7">
        <v>130327.07</v>
      </c>
      <c r="I74" s="7">
        <v>2819535.5182595621</v>
      </c>
      <c r="J74" s="7">
        <v>0</v>
      </c>
      <c r="K74" s="14">
        <v>11025.629160845334</v>
      </c>
      <c r="L74" s="1">
        <v>427.8</v>
      </c>
      <c r="M74" s="7">
        <v>4992189.3899999997</v>
      </c>
      <c r="N74" s="22">
        <v>-333504.42392749037</v>
      </c>
      <c r="O74" s="7">
        <f t="shared" si="12"/>
        <v>4658684.9660725091</v>
      </c>
      <c r="P74" s="7">
        <v>1901917.2205446002</v>
      </c>
      <c r="Q74" s="7">
        <v>126999.52</v>
      </c>
      <c r="R74" s="7">
        <f t="shared" si="13"/>
        <v>2629768.2255279091</v>
      </c>
      <c r="S74" s="7">
        <v>0</v>
      </c>
      <c r="T74" s="14">
        <f t="shared" si="14"/>
        <v>10889.866680861405</v>
      </c>
      <c r="U74" s="1">
        <f t="shared" si="15"/>
        <v>-6</v>
      </c>
      <c r="V74" s="7">
        <f t="shared" si="16"/>
        <v>-48443.5</v>
      </c>
      <c r="W74" s="7">
        <f t="shared" si="17"/>
        <v>40368.91397205228</v>
      </c>
      <c r="X74" s="7">
        <f t="shared" si="18"/>
        <v>-8074.5860279472545</v>
      </c>
      <c r="Y74" s="7">
        <f t="shared" si="19"/>
        <v>-201169.42875960004</v>
      </c>
      <c r="Z74" s="7">
        <f t="shared" si="20"/>
        <v>3327.5500000000029</v>
      </c>
      <c r="AA74" s="7">
        <f t="shared" si="21"/>
        <v>189767.29273165297</v>
      </c>
      <c r="AB74" s="7">
        <f t="shared" si="22"/>
        <v>0</v>
      </c>
      <c r="AC74" s="14">
        <f t="shared" si="23"/>
        <v>135.76247998392864</v>
      </c>
    </row>
    <row r="75" spans="1:29" x14ac:dyDescent="0.25">
      <c r="A75" s="7" t="s">
        <v>97</v>
      </c>
      <c r="B75" s="7" t="s">
        <v>99</v>
      </c>
      <c r="C75" s="1">
        <v>1297.0999999999999</v>
      </c>
      <c r="D75" s="7">
        <v>12497170.98</v>
      </c>
      <c r="E75" s="22">
        <v>-741009.88799458754</v>
      </c>
      <c r="F75" s="7">
        <v>11756161.092005413</v>
      </c>
      <c r="G75" s="7">
        <v>10606439.598125</v>
      </c>
      <c r="H75" s="7">
        <v>707323.36</v>
      </c>
      <c r="I75" s="7">
        <v>442398.13388041349</v>
      </c>
      <c r="J75" s="7">
        <v>0</v>
      </c>
      <c r="K75" s="14">
        <v>9063.4192367630967</v>
      </c>
      <c r="L75" s="1">
        <v>1315</v>
      </c>
      <c r="M75" s="7">
        <v>12635890.369999999</v>
      </c>
      <c r="N75" s="22">
        <v>-844143.72321274714</v>
      </c>
      <c r="O75" s="7">
        <f t="shared" si="12"/>
        <v>11791746.646787252</v>
      </c>
      <c r="P75" s="7">
        <v>9893022.6065702513</v>
      </c>
      <c r="Q75" s="7">
        <v>597325.71</v>
      </c>
      <c r="R75" s="7">
        <f t="shared" si="13"/>
        <v>1301398.330217001</v>
      </c>
      <c r="S75" s="7">
        <v>0</v>
      </c>
      <c r="T75" s="14">
        <f t="shared" si="14"/>
        <v>8967.1077161880239</v>
      </c>
      <c r="U75" s="1">
        <f t="shared" si="15"/>
        <v>-17.900000000000091</v>
      </c>
      <c r="V75" s="7">
        <f t="shared" si="16"/>
        <v>-138719.38999999873</v>
      </c>
      <c r="W75" s="7">
        <f t="shared" si="17"/>
        <v>103133.8352181596</v>
      </c>
      <c r="X75" s="7">
        <f t="shared" si="18"/>
        <v>-35585.554781839252</v>
      </c>
      <c r="Y75" s="7">
        <f t="shared" si="19"/>
        <v>713416.99155474827</v>
      </c>
      <c r="Z75" s="7">
        <f t="shared" si="20"/>
        <v>109997.65000000002</v>
      </c>
      <c r="AA75" s="7">
        <f t="shared" si="21"/>
        <v>-859000.19633658754</v>
      </c>
      <c r="AB75" s="7">
        <f t="shared" si="22"/>
        <v>0</v>
      </c>
      <c r="AC75" s="14">
        <f t="shared" si="23"/>
        <v>96.311520575072791</v>
      </c>
    </row>
    <row r="76" spans="1:29" x14ac:dyDescent="0.25">
      <c r="A76" s="7" t="s">
        <v>100</v>
      </c>
      <c r="B76" s="7" t="s">
        <v>100</v>
      </c>
      <c r="C76" s="1">
        <v>2046.5</v>
      </c>
      <c r="D76" s="7">
        <v>19194154.07</v>
      </c>
      <c r="E76" s="22">
        <v>-1138102.2137188967</v>
      </c>
      <c r="F76" s="7">
        <v>18056051.856281102</v>
      </c>
      <c r="G76" s="7">
        <v>12098208.673152</v>
      </c>
      <c r="H76" s="7">
        <v>733894.63</v>
      </c>
      <c r="I76" s="7">
        <v>5223948.5531291021</v>
      </c>
      <c r="J76" s="7">
        <v>0</v>
      </c>
      <c r="K76" s="14">
        <v>8822.8936507603721</v>
      </c>
      <c r="L76" s="1">
        <v>2046.7</v>
      </c>
      <c r="M76" s="7">
        <v>19262335.43</v>
      </c>
      <c r="N76" s="22">
        <v>-1286824.9938490889</v>
      </c>
      <c r="O76" s="7">
        <f t="shared" si="12"/>
        <v>17975510.436150912</v>
      </c>
      <c r="P76" s="7">
        <v>10916115.974625001</v>
      </c>
      <c r="Q76" s="7">
        <v>606087.39</v>
      </c>
      <c r="R76" s="7">
        <f t="shared" si="13"/>
        <v>6453307.0715259118</v>
      </c>
      <c r="S76" s="7">
        <v>0</v>
      </c>
      <c r="T76" s="14">
        <f t="shared" si="14"/>
        <v>8782.6796482879327</v>
      </c>
      <c r="U76" s="1">
        <f t="shared" si="15"/>
        <v>-0.20000000000004547</v>
      </c>
      <c r="V76" s="7">
        <f t="shared" si="16"/>
        <v>-68181.359999999404</v>
      </c>
      <c r="W76" s="7">
        <f t="shared" si="17"/>
        <v>148722.78013019217</v>
      </c>
      <c r="X76" s="7">
        <f t="shared" si="18"/>
        <v>80541.420130189508</v>
      </c>
      <c r="Y76" s="7">
        <f t="shared" si="19"/>
        <v>1182092.698526999</v>
      </c>
      <c r="Z76" s="7">
        <f t="shared" si="20"/>
        <v>127807.23999999999</v>
      </c>
      <c r="AA76" s="7">
        <f t="shared" si="21"/>
        <v>-1229358.5183968097</v>
      </c>
      <c r="AB76" s="7">
        <f t="shared" si="22"/>
        <v>0</v>
      </c>
      <c r="AC76" s="14">
        <f t="shared" si="23"/>
        <v>40.214002472439461</v>
      </c>
    </row>
    <row r="77" spans="1:29" x14ac:dyDescent="0.25">
      <c r="A77" s="7" t="s">
        <v>101</v>
      </c>
      <c r="B77" s="7" t="s">
        <v>101</v>
      </c>
      <c r="C77" s="1">
        <v>74.8</v>
      </c>
      <c r="D77" s="7">
        <v>1520148.86</v>
      </c>
      <c r="E77" s="22">
        <v>-90136.026648464715</v>
      </c>
      <c r="F77" s="7">
        <v>1430012.8333515355</v>
      </c>
      <c r="G77" s="7">
        <v>1013080.8033199999</v>
      </c>
      <c r="H77" s="7">
        <v>84437.37</v>
      </c>
      <c r="I77" s="7">
        <v>332494.66003153555</v>
      </c>
      <c r="J77" s="7">
        <v>0</v>
      </c>
      <c r="K77" s="14">
        <v>19117.818627694327</v>
      </c>
      <c r="L77" s="1">
        <v>97</v>
      </c>
      <c r="M77" s="7">
        <v>1893454.55</v>
      </c>
      <c r="N77" s="22">
        <v>-126492.69080126696</v>
      </c>
      <c r="O77" s="7">
        <f t="shared" si="12"/>
        <v>1766961.859198733</v>
      </c>
      <c r="P77" s="7">
        <v>986597.21796266979</v>
      </c>
      <c r="Q77" s="7">
        <v>49878.99</v>
      </c>
      <c r="R77" s="7">
        <f t="shared" si="13"/>
        <v>730485.65123606322</v>
      </c>
      <c r="S77" s="7">
        <v>0</v>
      </c>
      <c r="T77" s="14">
        <f t="shared" si="14"/>
        <v>18216.101641224053</v>
      </c>
      <c r="U77" s="1">
        <f t="shared" si="15"/>
        <v>-22.200000000000003</v>
      </c>
      <c r="V77" s="7">
        <f t="shared" si="16"/>
        <v>-373305.68999999994</v>
      </c>
      <c r="W77" s="7">
        <f t="shared" si="17"/>
        <v>36356.664152802245</v>
      </c>
      <c r="X77" s="7">
        <f t="shared" si="18"/>
        <v>-336949.02584719751</v>
      </c>
      <c r="Y77" s="7">
        <f t="shared" si="19"/>
        <v>26483.585357330157</v>
      </c>
      <c r="Z77" s="7">
        <f t="shared" si="20"/>
        <v>34558.379999999997</v>
      </c>
      <c r="AA77" s="7">
        <f t="shared" si="21"/>
        <v>-397990.99120452767</v>
      </c>
      <c r="AB77" s="7">
        <f t="shared" si="22"/>
        <v>0</v>
      </c>
      <c r="AC77" s="14">
        <f t="shared" si="23"/>
        <v>901.7169864702737</v>
      </c>
    </row>
    <row r="78" spans="1:29" x14ac:dyDescent="0.25">
      <c r="A78" s="7" t="s">
        <v>102</v>
      </c>
      <c r="B78" s="7" t="s">
        <v>102</v>
      </c>
      <c r="C78" s="1">
        <v>520</v>
      </c>
      <c r="D78" s="7">
        <v>5480429.2400000002</v>
      </c>
      <c r="E78" s="22">
        <v>-324957.72553594864</v>
      </c>
      <c r="F78" s="7">
        <v>5155471.5144640515</v>
      </c>
      <c r="G78" s="7">
        <v>2721293.7457579998</v>
      </c>
      <c r="H78" s="7">
        <v>273563.23</v>
      </c>
      <c r="I78" s="7">
        <v>2160614.5387060517</v>
      </c>
      <c r="J78" s="7">
        <v>0</v>
      </c>
      <c r="K78" s="14">
        <v>9914.3682970462523</v>
      </c>
      <c r="L78" s="1">
        <v>543.5</v>
      </c>
      <c r="M78" s="7">
        <v>5823001.3099999996</v>
      </c>
      <c r="N78" s="22">
        <v>-389007.01590180892</v>
      </c>
      <c r="O78" s="7">
        <f t="shared" si="12"/>
        <v>5433994.294098191</v>
      </c>
      <c r="P78" s="7">
        <v>2480333.3259946522</v>
      </c>
      <c r="Q78" s="7">
        <v>258069.76000000001</v>
      </c>
      <c r="R78" s="7">
        <f t="shared" si="13"/>
        <v>2695591.2081035385</v>
      </c>
      <c r="S78" s="7">
        <v>0</v>
      </c>
      <c r="T78" s="14">
        <f t="shared" si="14"/>
        <v>9998.1495751576658</v>
      </c>
      <c r="U78" s="1">
        <f t="shared" si="15"/>
        <v>-23.5</v>
      </c>
      <c r="V78" s="7">
        <f t="shared" si="16"/>
        <v>-342572.06999999937</v>
      </c>
      <c r="W78" s="7">
        <f t="shared" si="17"/>
        <v>64049.290365860274</v>
      </c>
      <c r="X78" s="7">
        <f t="shared" si="18"/>
        <v>-278522.7796341395</v>
      </c>
      <c r="Y78" s="7">
        <f t="shared" si="19"/>
        <v>240960.4197633476</v>
      </c>
      <c r="Z78" s="7">
        <f t="shared" si="20"/>
        <v>15493.469999999972</v>
      </c>
      <c r="AA78" s="7">
        <f t="shared" si="21"/>
        <v>-534976.66939748684</v>
      </c>
      <c r="AB78" s="7">
        <f t="shared" si="22"/>
        <v>0</v>
      </c>
      <c r="AC78" s="14">
        <f t="shared" si="23"/>
        <v>-83.781278111413485</v>
      </c>
    </row>
    <row r="79" spans="1:29" x14ac:dyDescent="0.25">
      <c r="A79" s="7" t="s">
        <v>102</v>
      </c>
      <c r="B79" s="7" t="s">
        <v>103</v>
      </c>
      <c r="C79" s="1">
        <v>210.7</v>
      </c>
      <c r="D79" s="7">
        <v>3039265.88</v>
      </c>
      <c r="E79" s="22">
        <v>-180210.87115866371</v>
      </c>
      <c r="F79" s="7">
        <v>2859055.0088413362</v>
      </c>
      <c r="G79" s="7">
        <v>921612.41099999996</v>
      </c>
      <c r="H79" s="7">
        <v>97605.17</v>
      </c>
      <c r="I79" s="7">
        <v>1839837.4278413365</v>
      </c>
      <c r="J79" s="7">
        <v>0</v>
      </c>
      <c r="K79" s="14">
        <v>13569.316605796566</v>
      </c>
      <c r="L79" s="1">
        <v>237.1</v>
      </c>
      <c r="M79" s="7">
        <v>3226879.99</v>
      </c>
      <c r="N79" s="22">
        <v>-215572.50097598881</v>
      </c>
      <c r="O79" s="7">
        <f t="shared" si="12"/>
        <v>3011307.4890240114</v>
      </c>
      <c r="P79" s="7">
        <v>861542.54062199988</v>
      </c>
      <c r="Q79" s="7">
        <v>101197.23</v>
      </c>
      <c r="R79" s="7">
        <f t="shared" si="13"/>
        <v>2048567.7184020118</v>
      </c>
      <c r="S79" s="7">
        <v>0</v>
      </c>
      <c r="T79" s="14">
        <f t="shared" si="14"/>
        <v>12700.579877790011</v>
      </c>
      <c r="U79" s="1">
        <f t="shared" si="15"/>
        <v>-26.400000000000006</v>
      </c>
      <c r="V79" s="7">
        <f t="shared" si="16"/>
        <v>-187614.11000000034</v>
      </c>
      <c r="W79" s="7">
        <f t="shared" si="17"/>
        <v>35361.629817325098</v>
      </c>
      <c r="X79" s="7">
        <f t="shared" si="18"/>
        <v>-152252.48018267518</v>
      </c>
      <c r="Y79" s="7">
        <f t="shared" si="19"/>
        <v>60069.87037800008</v>
      </c>
      <c r="Z79" s="7">
        <f t="shared" si="20"/>
        <v>-3592.0599999999977</v>
      </c>
      <c r="AA79" s="7">
        <f t="shared" si="21"/>
        <v>-208730.29056067532</v>
      </c>
      <c r="AB79" s="7">
        <f t="shared" si="22"/>
        <v>0</v>
      </c>
      <c r="AC79" s="14">
        <f t="shared" si="23"/>
        <v>868.7367280065555</v>
      </c>
    </row>
    <row r="80" spans="1:29" x14ac:dyDescent="0.25">
      <c r="A80" s="7" t="s">
        <v>104</v>
      </c>
      <c r="B80" s="7" t="s">
        <v>105</v>
      </c>
      <c r="C80" s="1">
        <v>161.6</v>
      </c>
      <c r="D80" s="7">
        <v>2732547.66</v>
      </c>
      <c r="E80" s="22">
        <v>-162024.25642707114</v>
      </c>
      <c r="F80" s="7">
        <v>2570523.4035729291</v>
      </c>
      <c r="G80" s="7">
        <v>1888936.524894</v>
      </c>
      <c r="H80" s="7">
        <v>324549.06</v>
      </c>
      <c r="I80" s="7">
        <v>357037.81867892906</v>
      </c>
      <c r="J80" s="7">
        <v>0</v>
      </c>
      <c r="K80" s="14">
        <v>15906.704230030502</v>
      </c>
      <c r="L80" s="1">
        <v>160.9</v>
      </c>
      <c r="M80" s="7">
        <v>2746130.2</v>
      </c>
      <c r="N80" s="22">
        <v>-183455.89456510663</v>
      </c>
      <c r="O80" s="7">
        <f t="shared" si="12"/>
        <v>2562674.3054348934</v>
      </c>
      <c r="P80" s="7">
        <v>2104688.4276404339</v>
      </c>
      <c r="Q80" s="7">
        <v>301862.92</v>
      </c>
      <c r="R80" s="7">
        <f t="shared" si="13"/>
        <v>156122.95779445948</v>
      </c>
      <c r="S80" s="7">
        <v>0</v>
      </c>
      <c r="T80" s="14">
        <f t="shared" si="14"/>
        <v>15927.124334586037</v>
      </c>
      <c r="U80" s="1">
        <f t="shared" si="15"/>
        <v>0.69999999999998863</v>
      </c>
      <c r="V80" s="7">
        <f t="shared" si="16"/>
        <v>-13582.540000000037</v>
      </c>
      <c r="W80" s="7">
        <f t="shared" si="17"/>
        <v>21431.638138035487</v>
      </c>
      <c r="X80" s="7">
        <f t="shared" si="18"/>
        <v>7849.0981380357407</v>
      </c>
      <c r="Y80" s="7">
        <f t="shared" si="19"/>
        <v>-215751.90274643386</v>
      </c>
      <c r="Z80" s="7">
        <f t="shared" si="20"/>
        <v>22686.140000000014</v>
      </c>
      <c r="AA80" s="7">
        <f t="shared" si="21"/>
        <v>200914.86088446958</v>
      </c>
      <c r="AB80" s="7">
        <f t="shared" si="22"/>
        <v>0</v>
      </c>
      <c r="AC80" s="14">
        <f t="shared" si="23"/>
        <v>-20.420104555534635</v>
      </c>
    </row>
    <row r="81" spans="1:29" x14ac:dyDescent="0.25">
      <c r="A81" s="7" t="s">
        <v>106</v>
      </c>
      <c r="B81" s="7" t="s">
        <v>106</v>
      </c>
      <c r="C81" s="1">
        <v>81491.199999999997</v>
      </c>
      <c r="D81" s="7">
        <v>760485669.66999996</v>
      </c>
      <c r="E81" s="22">
        <v>-45092397.455832481</v>
      </c>
      <c r="F81" s="7">
        <v>715393272.21416748</v>
      </c>
      <c r="G81" s="7">
        <v>317328806.898</v>
      </c>
      <c r="H81" s="7">
        <v>26650593.359999999</v>
      </c>
      <c r="I81" s="7">
        <v>371413871.95616746</v>
      </c>
      <c r="J81" s="7">
        <v>0</v>
      </c>
      <c r="K81" s="14">
        <v>8778.7794536608562</v>
      </c>
      <c r="L81" s="1">
        <v>81136.5</v>
      </c>
      <c r="M81" s="7">
        <v>761467707</v>
      </c>
      <c r="N81" s="22">
        <v>-50870034.993288189</v>
      </c>
      <c r="O81" s="7">
        <f t="shared" si="12"/>
        <v>710597672.00671184</v>
      </c>
      <c r="P81" s="7">
        <v>301962073.36878008</v>
      </c>
      <c r="Q81" s="7">
        <v>20650576.829999998</v>
      </c>
      <c r="R81" s="7">
        <f t="shared" si="13"/>
        <v>387985021.80793178</v>
      </c>
      <c r="S81" s="7">
        <v>0</v>
      </c>
      <c r="T81" s="14">
        <f t="shared" si="14"/>
        <v>8758.0518263261529</v>
      </c>
      <c r="U81" s="1">
        <f t="shared" si="15"/>
        <v>354.69999999999709</v>
      </c>
      <c r="V81" s="7">
        <f t="shared" si="16"/>
        <v>-982037.33000004292</v>
      </c>
      <c r="W81" s="7">
        <f t="shared" si="17"/>
        <v>5777637.5374557078</v>
      </c>
      <c r="X81" s="7">
        <f t="shared" si="18"/>
        <v>4795600.2074556351</v>
      </c>
      <c r="Y81" s="7">
        <f t="shared" si="19"/>
        <v>15366733.529219925</v>
      </c>
      <c r="Z81" s="7">
        <f t="shared" si="20"/>
        <v>6000016.5300000012</v>
      </c>
      <c r="AA81" s="7">
        <f t="shared" si="21"/>
        <v>-16571149.851764321</v>
      </c>
      <c r="AB81" s="7">
        <f t="shared" si="22"/>
        <v>0</v>
      </c>
      <c r="AC81" s="14">
        <f t="shared" si="23"/>
        <v>20.727627334703357</v>
      </c>
    </row>
    <row r="82" spans="1:29" x14ac:dyDescent="0.25">
      <c r="A82" s="7" t="s">
        <v>69</v>
      </c>
      <c r="B82" s="7" t="s">
        <v>107</v>
      </c>
      <c r="C82" s="1">
        <v>192</v>
      </c>
      <c r="D82" s="7">
        <v>2855957.52</v>
      </c>
      <c r="E82" s="22">
        <v>-169341.74665604997</v>
      </c>
      <c r="F82" s="7">
        <v>2686615.77334395</v>
      </c>
      <c r="G82" s="7">
        <v>494598.50418000005</v>
      </c>
      <c r="H82" s="7">
        <v>86816.77</v>
      </c>
      <c r="I82" s="7">
        <v>2105200.4991639499</v>
      </c>
      <c r="J82" s="7">
        <v>0</v>
      </c>
      <c r="K82" s="14">
        <v>13992.790486166406</v>
      </c>
      <c r="L82" s="1">
        <v>196.4</v>
      </c>
      <c r="M82" s="7">
        <v>2910639.51</v>
      </c>
      <c r="N82" s="22">
        <v>-194445.97895015814</v>
      </c>
      <c r="O82" s="7">
        <f t="shared" si="12"/>
        <v>2716193.5310498415</v>
      </c>
      <c r="P82" s="7">
        <v>492824.24326806003</v>
      </c>
      <c r="Q82" s="7">
        <v>80196.289999999994</v>
      </c>
      <c r="R82" s="7">
        <f t="shared" si="13"/>
        <v>2143172.9977817815</v>
      </c>
      <c r="S82" s="7">
        <v>0</v>
      </c>
      <c r="T82" s="14">
        <f t="shared" si="14"/>
        <v>13829.905962575567</v>
      </c>
      <c r="U82" s="1">
        <f t="shared" si="15"/>
        <v>-4.4000000000000057</v>
      </c>
      <c r="V82" s="7">
        <f t="shared" si="16"/>
        <v>-54681.989999999758</v>
      </c>
      <c r="W82" s="7">
        <f t="shared" si="17"/>
        <v>25104.232294108166</v>
      </c>
      <c r="X82" s="7">
        <f t="shared" si="18"/>
        <v>-29577.757705891505</v>
      </c>
      <c r="Y82" s="7">
        <f t="shared" si="19"/>
        <v>1774.2609119400149</v>
      </c>
      <c r="Z82" s="7">
        <f t="shared" si="20"/>
        <v>6620.4800000000105</v>
      </c>
      <c r="AA82" s="7">
        <f t="shared" si="21"/>
        <v>-37972.498617831618</v>
      </c>
      <c r="AB82" s="7">
        <f t="shared" si="22"/>
        <v>0</v>
      </c>
      <c r="AC82" s="14">
        <f t="shared" si="23"/>
        <v>162.88452359083931</v>
      </c>
    </row>
    <row r="83" spans="1:29" x14ac:dyDescent="0.25">
      <c r="A83" s="7" t="s">
        <v>69</v>
      </c>
      <c r="B83" s="7" t="s">
        <v>108</v>
      </c>
      <c r="C83" s="1">
        <v>88.5</v>
      </c>
      <c r="D83" s="7">
        <v>1551963.96</v>
      </c>
      <c r="E83" s="22">
        <v>-92022.47788813051</v>
      </c>
      <c r="F83" s="7">
        <v>1459941.4821118694</v>
      </c>
      <c r="G83" s="7">
        <v>343303.70400000003</v>
      </c>
      <c r="H83" s="7">
        <v>60883.56</v>
      </c>
      <c r="I83" s="7">
        <v>1055754.2181118694</v>
      </c>
      <c r="J83" s="7">
        <v>0</v>
      </c>
      <c r="K83" s="14">
        <v>16496.513922168015</v>
      </c>
      <c r="L83" s="1">
        <v>50</v>
      </c>
      <c r="M83" s="7">
        <v>986021.17</v>
      </c>
      <c r="N83" s="22">
        <v>-65871.383593714199</v>
      </c>
      <c r="O83" s="7">
        <f t="shared" si="12"/>
        <v>920149.78640628583</v>
      </c>
      <c r="P83" s="7">
        <v>349532.35095600004</v>
      </c>
      <c r="Q83" s="7">
        <v>31073.91</v>
      </c>
      <c r="R83" s="7">
        <f t="shared" si="13"/>
        <v>539543.52545028576</v>
      </c>
      <c r="S83" s="7">
        <v>0</v>
      </c>
      <c r="T83" s="14">
        <f t="shared" si="14"/>
        <v>18402.995728125716</v>
      </c>
      <c r="U83" s="1">
        <f t="shared" si="15"/>
        <v>38.5</v>
      </c>
      <c r="V83" s="7">
        <f t="shared" si="16"/>
        <v>565942.78999999992</v>
      </c>
      <c r="W83" s="7">
        <f t="shared" si="17"/>
        <v>-26151.094294416311</v>
      </c>
      <c r="X83" s="7">
        <f t="shared" si="18"/>
        <v>539791.69570558355</v>
      </c>
      <c r="Y83" s="7">
        <f t="shared" si="19"/>
        <v>-6228.6469560000114</v>
      </c>
      <c r="Z83" s="7">
        <f t="shared" si="20"/>
        <v>29809.649999999998</v>
      </c>
      <c r="AA83" s="7">
        <f t="shared" si="21"/>
        <v>516210.69266158366</v>
      </c>
      <c r="AB83" s="7">
        <f t="shared" si="22"/>
        <v>0</v>
      </c>
      <c r="AC83" s="14">
        <f t="shared" si="23"/>
        <v>-1906.481805957701</v>
      </c>
    </row>
    <row r="84" spans="1:29" x14ac:dyDescent="0.25">
      <c r="A84" s="7" t="s">
        <v>50</v>
      </c>
      <c r="B84" s="7" t="s">
        <v>109</v>
      </c>
      <c r="C84" s="1">
        <v>148.80000000000001</v>
      </c>
      <c r="D84" s="7">
        <v>2388953.87</v>
      </c>
      <c r="E84" s="22">
        <v>-141651.13388189688</v>
      </c>
      <c r="F84" s="7">
        <v>2247302.7361181034</v>
      </c>
      <c r="G84" s="7">
        <v>1106606.6100000001</v>
      </c>
      <c r="H84" s="7">
        <v>101005.44</v>
      </c>
      <c r="I84" s="7">
        <v>1039690.6861181033</v>
      </c>
      <c r="J84" s="7">
        <v>0</v>
      </c>
      <c r="K84" s="14">
        <v>15102.84096853564</v>
      </c>
      <c r="L84" s="1">
        <v>150.9</v>
      </c>
      <c r="M84" s="7">
        <v>2474838.62</v>
      </c>
      <c r="N84" s="22">
        <v>-165332.19471399207</v>
      </c>
      <c r="O84" s="7">
        <f t="shared" si="12"/>
        <v>2309506.425286008</v>
      </c>
      <c r="P84" s="7">
        <v>1056972.667842</v>
      </c>
      <c r="Q84" s="7">
        <v>71562.38</v>
      </c>
      <c r="R84" s="7">
        <f t="shared" si="13"/>
        <v>1180971.3774440079</v>
      </c>
      <c r="S84" s="7">
        <v>0</v>
      </c>
      <c r="T84" s="14">
        <f t="shared" si="14"/>
        <v>15304.88022058322</v>
      </c>
      <c r="U84" s="1">
        <f t="shared" si="15"/>
        <v>-2.0999999999999943</v>
      </c>
      <c r="V84" s="7">
        <f t="shared" si="16"/>
        <v>-85884.75</v>
      </c>
      <c r="W84" s="7">
        <f t="shared" si="17"/>
        <v>23681.060832095187</v>
      </c>
      <c r="X84" s="7">
        <f t="shared" si="18"/>
        <v>-62203.689167904668</v>
      </c>
      <c r="Y84" s="7">
        <f t="shared" si="19"/>
        <v>49633.942158000078</v>
      </c>
      <c r="Z84" s="7">
        <f t="shared" si="20"/>
        <v>29443.059999999998</v>
      </c>
      <c r="AA84" s="7">
        <f t="shared" si="21"/>
        <v>-141280.69132590457</v>
      </c>
      <c r="AB84" s="7">
        <f t="shared" si="22"/>
        <v>0</v>
      </c>
      <c r="AC84" s="14">
        <f t="shared" si="23"/>
        <v>-202.03925204757979</v>
      </c>
    </row>
    <row r="85" spans="1:29" x14ac:dyDescent="0.25">
      <c r="A85" s="7" t="s">
        <v>50</v>
      </c>
      <c r="B85" s="7" t="s">
        <v>110</v>
      </c>
      <c r="C85" s="1">
        <v>144.5</v>
      </c>
      <c r="D85" s="7">
        <v>2319715.25</v>
      </c>
      <c r="E85" s="22">
        <v>-137545.68456595097</v>
      </c>
      <c r="F85" s="7">
        <v>2182169.5654340489</v>
      </c>
      <c r="G85" s="7">
        <v>791032.37974200002</v>
      </c>
      <c r="H85" s="7">
        <v>85132.44</v>
      </c>
      <c r="I85" s="7">
        <v>1306004.7456920489</v>
      </c>
      <c r="J85" s="7">
        <v>0</v>
      </c>
      <c r="K85" s="14">
        <v>15101.519483972657</v>
      </c>
      <c r="L85" s="1">
        <v>141</v>
      </c>
      <c r="M85" s="7">
        <v>2301695.08</v>
      </c>
      <c r="N85" s="22">
        <v>-153765.29849804816</v>
      </c>
      <c r="O85" s="7">
        <f t="shared" si="12"/>
        <v>2147929.7815019521</v>
      </c>
      <c r="P85" s="7">
        <v>788275.00460332807</v>
      </c>
      <c r="Q85" s="7">
        <v>82457.25</v>
      </c>
      <c r="R85" s="7">
        <f t="shared" si="13"/>
        <v>1277197.5268986239</v>
      </c>
      <c r="S85" s="7">
        <v>0</v>
      </c>
      <c r="T85" s="14">
        <f t="shared" si="14"/>
        <v>15233.544549659235</v>
      </c>
      <c r="U85" s="1">
        <f t="shared" si="15"/>
        <v>3.5</v>
      </c>
      <c r="V85" s="7">
        <f t="shared" si="16"/>
        <v>18020.169999999925</v>
      </c>
      <c r="W85" s="7">
        <f t="shared" si="17"/>
        <v>16219.613932097185</v>
      </c>
      <c r="X85" s="7">
        <f t="shared" si="18"/>
        <v>34239.783932096791</v>
      </c>
      <c r="Y85" s="7">
        <f t="shared" si="19"/>
        <v>2757.3751386719523</v>
      </c>
      <c r="Z85" s="7">
        <f t="shared" si="20"/>
        <v>2675.1900000000023</v>
      </c>
      <c r="AA85" s="7">
        <f t="shared" si="21"/>
        <v>28807.218793425011</v>
      </c>
      <c r="AB85" s="7">
        <f t="shared" si="22"/>
        <v>0</v>
      </c>
      <c r="AC85" s="14">
        <f t="shared" si="23"/>
        <v>-132.02506568657736</v>
      </c>
    </row>
    <row r="86" spans="1:29" x14ac:dyDescent="0.25">
      <c r="A86" s="7" t="s">
        <v>50</v>
      </c>
      <c r="B86" s="7" t="s">
        <v>111</v>
      </c>
      <c r="C86" s="1">
        <v>216</v>
      </c>
      <c r="D86" s="7">
        <v>3122518.57</v>
      </c>
      <c r="E86" s="22">
        <v>-185147.27369255529</v>
      </c>
      <c r="F86" s="7">
        <v>2937371.2963074446</v>
      </c>
      <c r="G86" s="7">
        <v>698148.61199999996</v>
      </c>
      <c r="H86" s="7">
        <v>71663.360000000001</v>
      </c>
      <c r="I86" s="7">
        <v>2167559.324307445</v>
      </c>
      <c r="J86" s="7">
        <v>0</v>
      </c>
      <c r="K86" s="14">
        <v>13598.941186608539</v>
      </c>
      <c r="L86" s="1">
        <v>211.7</v>
      </c>
      <c r="M86" s="7">
        <v>3070115.2</v>
      </c>
      <c r="N86" s="22">
        <v>-205099.79112932491</v>
      </c>
      <c r="O86" s="7">
        <f t="shared" si="12"/>
        <v>2865015.4088706751</v>
      </c>
      <c r="P86" s="7">
        <v>695865.12884999998</v>
      </c>
      <c r="Q86" s="7">
        <v>64915.96</v>
      </c>
      <c r="R86" s="7">
        <f t="shared" si="13"/>
        <v>2104234.3200206752</v>
      </c>
      <c r="S86" s="7">
        <v>0</v>
      </c>
      <c r="T86" s="14">
        <f t="shared" si="14"/>
        <v>13533.374628581367</v>
      </c>
      <c r="U86" s="1">
        <f t="shared" si="15"/>
        <v>4.3000000000000114</v>
      </c>
      <c r="V86" s="7">
        <f t="shared" si="16"/>
        <v>52403.369999999646</v>
      </c>
      <c r="W86" s="7">
        <f t="shared" si="17"/>
        <v>19952.517436769616</v>
      </c>
      <c r="X86" s="7">
        <f t="shared" si="18"/>
        <v>72355.887436769437</v>
      </c>
      <c r="Y86" s="7">
        <f t="shared" si="19"/>
        <v>2283.4831499999855</v>
      </c>
      <c r="Z86" s="7">
        <f t="shared" si="20"/>
        <v>6747.4000000000015</v>
      </c>
      <c r="AA86" s="7">
        <f t="shared" si="21"/>
        <v>63325.004286769778</v>
      </c>
      <c r="AB86" s="7">
        <f t="shared" si="22"/>
        <v>0</v>
      </c>
      <c r="AC86" s="14">
        <f t="shared" si="23"/>
        <v>65.566558027172505</v>
      </c>
    </row>
    <row r="87" spans="1:29" x14ac:dyDescent="0.25">
      <c r="A87" s="7" t="s">
        <v>50</v>
      </c>
      <c r="B87" s="7" t="s">
        <v>112</v>
      </c>
      <c r="C87" s="1">
        <v>110.2</v>
      </c>
      <c r="D87" s="7">
        <v>1979781.18</v>
      </c>
      <c r="E87" s="22">
        <v>-117389.56222919439</v>
      </c>
      <c r="F87" s="7">
        <v>1862391.6177708055</v>
      </c>
      <c r="G87" s="7">
        <v>452840.02878400002</v>
      </c>
      <c r="H87" s="7">
        <v>34966.019999999997</v>
      </c>
      <c r="I87" s="7">
        <v>1374585.5689868054</v>
      </c>
      <c r="J87" s="7">
        <v>0</v>
      </c>
      <c r="K87" s="14">
        <v>16900.105424417474</v>
      </c>
      <c r="L87" s="1">
        <v>111.9</v>
      </c>
      <c r="M87" s="7">
        <v>2035906.11</v>
      </c>
      <c r="N87" s="22">
        <v>-136009.20184360392</v>
      </c>
      <c r="O87" s="7">
        <f t="shared" si="12"/>
        <v>1899896.9081563961</v>
      </c>
      <c r="P87" s="7">
        <v>459306.0327052119</v>
      </c>
      <c r="Q87" s="7">
        <v>44093.120000000003</v>
      </c>
      <c r="R87" s="7">
        <f t="shared" si="13"/>
        <v>1396497.7554511842</v>
      </c>
      <c r="S87" s="7">
        <v>0</v>
      </c>
      <c r="T87" s="14">
        <f t="shared" si="14"/>
        <v>16978.524648403898</v>
      </c>
      <c r="U87" s="1">
        <f t="shared" si="15"/>
        <v>-1.7000000000000028</v>
      </c>
      <c r="V87" s="7">
        <f t="shared" si="16"/>
        <v>-56124.930000000168</v>
      </c>
      <c r="W87" s="7">
        <f t="shared" si="17"/>
        <v>18619.639614409534</v>
      </c>
      <c r="X87" s="7">
        <f t="shared" si="18"/>
        <v>-37505.290385590633</v>
      </c>
      <c r="Y87" s="7">
        <f t="shared" si="19"/>
        <v>-6466.0039212118718</v>
      </c>
      <c r="Z87" s="7">
        <f t="shared" si="20"/>
        <v>-9127.1000000000058</v>
      </c>
      <c r="AA87" s="7">
        <f t="shared" si="21"/>
        <v>-21912.186464378843</v>
      </c>
      <c r="AB87" s="7">
        <f t="shared" si="22"/>
        <v>0</v>
      </c>
      <c r="AC87" s="14">
        <f t="shared" si="23"/>
        <v>-78.419223986424186</v>
      </c>
    </row>
    <row r="88" spans="1:29" x14ac:dyDescent="0.25">
      <c r="A88" s="7" t="s">
        <v>50</v>
      </c>
      <c r="B88" s="7" t="s">
        <v>113</v>
      </c>
      <c r="C88" s="1">
        <v>716.3</v>
      </c>
      <c r="D88" s="7">
        <v>7213306.2300000004</v>
      </c>
      <c r="E88" s="22">
        <v>-427707.29872521601</v>
      </c>
      <c r="F88" s="7">
        <v>6785598.9312747847</v>
      </c>
      <c r="G88" s="7">
        <v>2779273.5217599999</v>
      </c>
      <c r="H88" s="7">
        <v>1170411.04</v>
      </c>
      <c r="I88" s="7">
        <v>2835914.3695147848</v>
      </c>
      <c r="J88" s="7">
        <v>0</v>
      </c>
      <c r="K88" s="14">
        <v>9473.1242932776568</v>
      </c>
      <c r="L88" s="1">
        <v>719.7</v>
      </c>
      <c r="M88" s="7">
        <v>7143811.1699999999</v>
      </c>
      <c r="N88" s="22">
        <v>-477244.03919251566</v>
      </c>
      <c r="O88" s="7">
        <f t="shared" si="12"/>
        <v>6666567.1308074845</v>
      </c>
      <c r="P88" s="7">
        <v>2731649.6265134998</v>
      </c>
      <c r="Q88" s="7">
        <v>1170411.04</v>
      </c>
      <c r="R88" s="7">
        <f t="shared" si="13"/>
        <v>2764506.4642939847</v>
      </c>
      <c r="S88" s="7">
        <v>0</v>
      </c>
      <c r="T88" s="14">
        <f t="shared" si="14"/>
        <v>9262.9805902563348</v>
      </c>
      <c r="U88" s="1">
        <f t="shared" si="15"/>
        <v>-3.4000000000000909</v>
      </c>
      <c r="V88" s="7">
        <f t="shared" si="16"/>
        <v>69495.060000000522</v>
      </c>
      <c r="W88" s="7">
        <f t="shared" si="17"/>
        <v>49536.740467299649</v>
      </c>
      <c r="X88" s="7">
        <f t="shared" si="18"/>
        <v>119031.80046730023</v>
      </c>
      <c r="Y88" s="7">
        <f t="shared" si="19"/>
        <v>47623.895246500149</v>
      </c>
      <c r="Z88" s="7">
        <f t="shared" si="20"/>
        <v>0</v>
      </c>
      <c r="AA88" s="7">
        <f t="shared" si="21"/>
        <v>71407.905220800079</v>
      </c>
      <c r="AB88" s="7">
        <f t="shared" si="22"/>
        <v>0</v>
      </c>
      <c r="AC88" s="14">
        <f t="shared" si="23"/>
        <v>210.14370302132193</v>
      </c>
    </row>
    <row r="89" spans="1:29" x14ac:dyDescent="0.25">
      <c r="A89" s="7" t="s">
        <v>114</v>
      </c>
      <c r="B89" s="7" t="s">
        <v>114</v>
      </c>
      <c r="C89" s="1">
        <v>987.3</v>
      </c>
      <c r="D89" s="7">
        <v>10036200.6</v>
      </c>
      <c r="E89" s="22">
        <v>-595088.5920020605</v>
      </c>
      <c r="F89" s="7">
        <v>9441112.0079979394</v>
      </c>
      <c r="G89" s="7">
        <v>5473333.9760093531</v>
      </c>
      <c r="H89" s="7">
        <v>385137.07</v>
      </c>
      <c r="I89" s="7">
        <v>3582640.9619885865</v>
      </c>
      <c r="J89" s="7">
        <v>0</v>
      </c>
      <c r="K89" s="14">
        <v>9562.5564752334049</v>
      </c>
      <c r="L89" s="1">
        <v>1020</v>
      </c>
      <c r="M89" s="7">
        <v>10439797.869999999</v>
      </c>
      <c r="N89" s="22">
        <v>-697433.23070397193</v>
      </c>
      <c r="O89" s="7">
        <f t="shared" si="12"/>
        <v>9742364.6392960269</v>
      </c>
      <c r="P89" s="7">
        <v>5473333.9760093531</v>
      </c>
      <c r="Q89" s="7">
        <v>297261.61</v>
      </c>
      <c r="R89" s="7">
        <f t="shared" si="13"/>
        <v>3971769.053286674</v>
      </c>
      <c r="S89" s="7">
        <v>0</v>
      </c>
      <c r="T89" s="14">
        <f t="shared" si="14"/>
        <v>9551.3378816627719</v>
      </c>
      <c r="U89" s="1">
        <f t="shared" si="15"/>
        <v>-32.700000000000045</v>
      </c>
      <c r="V89" s="7">
        <f t="shared" si="16"/>
        <v>-403597.26999999955</v>
      </c>
      <c r="W89" s="7">
        <f t="shared" si="17"/>
        <v>102344.63870191143</v>
      </c>
      <c r="X89" s="7">
        <f t="shared" si="18"/>
        <v>-301252.63129808754</v>
      </c>
      <c r="Y89" s="7">
        <f t="shared" si="19"/>
        <v>0</v>
      </c>
      <c r="Z89" s="7">
        <f t="shared" si="20"/>
        <v>87875.460000000021</v>
      </c>
      <c r="AA89" s="7">
        <f t="shared" si="21"/>
        <v>-389128.0912980875</v>
      </c>
      <c r="AB89" s="7">
        <f t="shared" si="22"/>
        <v>0</v>
      </c>
      <c r="AC89" s="14">
        <f t="shared" si="23"/>
        <v>11.218593570632947</v>
      </c>
    </row>
    <row r="90" spans="1:29" x14ac:dyDescent="0.25">
      <c r="A90" s="7" t="s">
        <v>115</v>
      </c>
      <c r="B90" s="7" t="s">
        <v>116</v>
      </c>
      <c r="C90" s="1">
        <v>6138.5</v>
      </c>
      <c r="D90" s="7">
        <v>57162776.07</v>
      </c>
      <c r="E90" s="22">
        <v>-3389421.6827855534</v>
      </c>
      <c r="F90" s="7">
        <v>53773354.387214445</v>
      </c>
      <c r="G90" s="7">
        <v>10286848.39061</v>
      </c>
      <c r="H90" s="7">
        <v>1092667.3600000001</v>
      </c>
      <c r="I90" s="7">
        <v>42393838.636604443</v>
      </c>
      <c r="J90" s="7">
        <v>0</v>
      </c>
      <c r="K90" s="14">
        <v>8760.0153762669124</v>
      </c>
      <c r="L90" s="1">
        <v>7109.5</v>
      </c>
      <c r="M90" s="7">
        <v>66452396.82</v>
      </c>
      <c r="N90" s="22">
        <v>-4439368.4992097411</v>
      </c>
      <c r="O90" s="7">
        <f t="shared" si="12"/>
        <v>62013028.320790261</v>
      </c>
      <c r="P90" s="7">
        <v>10360450.253723569</v>
      </c>
      <c r="Q90" s="7">
        <v>1135883.21</v>
      </c>
      <c r="R90" s="7">
        <f t="shared" si="13"/>
        <v>50516694.857066691</v>
      </c>
      <c r="S90" s="7">
        <v>0</v>
      </c>
      <c r="T90" s="14">
        <f t="shared" si="14"/>
        <v>8722.5583122287444</v>
      </c>
      <c r="U90" s="1">
        <f t="shared" si="15"/>
        <v>-971</v>
      </c>
      <c r="V90" s="7">
        <f t="shared" si="16"/>
        <v>-9289620.75</v>
      </c>
      <c r="W90" s="7">
        <f t="shared" si="17"/>
        <v>1049946.8164241877</v>
      </c>
      <c r="X90" s="7">
        <f t="shared" si="18"/>
        <v>-8239673.9335758165</v>
      </c>
      <c r="Y90" s="7">
        <f t="shared" si="19"/>
        <v>-73601.863113569096</v>
      </c>
      <c r="Z90" s="7">
        <f t="shared" si="20"/>
        <v>-43215.84999999986</v>
      </c>
      <c r="AA90" s="7">
        <f t="shared" si="21"/>
        <v>-8122856.2204622477</v>
      </c>
      <c r="AB90" s="7">
        <f t="shared" si="22"/>
        <v>0</v>
      </c>
      <c r="AC90" s="14">
        <f t="shared" si="23"/>
        <v>37.457064038168028</v>
      </c>
    </row>
    <row r="91" spans="1:29" x14ac:dyDescent="0.25">
      <c r="A91" s="7" t="s">
        <v>115</v>
      </c>
      <c r="B91" s="7" t="s">
        <v>117</v>
      </c>
      <c r="C91" s="1">
        <v>1378.1</v>
      </c>
      <c r="D91" s="7">
        <v>13658510.800000001</v>
      </c>
      <c r="E91" s="22">
        <v>-809870.61586004356</v>
      </c>
      <c r="F91" s="7">
        <v>12848640.184139958</v>
      </c>
      <c r="G91" s="7">
        <v>1877624.4529899999</v>
      </c>
      <c r="H91" s="7">
        <v>205797.97</v>
      </c>
      <c r="I91" s="7">
        <v>10765217.761149958</v>
      </c>
      <c r="J91" s="7">
        <v>0</v>
      </c>
      <c r="K91" s="14">
        <v>9323.4454568898909</v>
      </c>
      <c r="L91" s="1">
        <v>1393.3</v>
      </c>
      <c r="M91" s="7">
        <v>13865688.02</v>
      </c>
      <c r="N91" s="22">
        <v>-926300.65372347669</v>
      </c>
      <c r="O91" s="7">
        <f t="shared" si="12"/>
        <v>12939387.366276523</v>
      </c>
      <c r="P91" s="7">
        <v>1984734.3400286594</v>
      </c>
      <c r="Q91" s="7">
        <v>193437.76</v>
      </c>
      <c r="R91" s="7">
        <f t="shared" si="13"/>
        <v>10761215.266247863</v>
      </c>
      <c r="S91" s="7">
        <v>0</v>
      </c>
      <c r="T91" s="14">
        <f t="shared" si="14"/>
        <v>9286.8638242133948</v>
      </c>
      <c r="U91" s="1">
        <f t="shared" si="15"/>
        <v>-15.200000000000045</v>
      </c>
      <c r="V91" s="7">
        <f t="shared" si="16"/>
        <v>-207177.21999999881</v>
      </c>
      <c r="W91" s="7">
        <f t="shared" si="17"/>
        <v>116430.03786343313</v>
      </c>
      <c r="X91" s="7">
        <f t="shared" si="18"/>
        <v>-90747.182136565447</v>
      </c>
      <c r="Y91" s="7">
        <f t="shared" si="19"/>
        <v>-107109.88703865954</v>
      </c>
      <c r="Z91" s="7">
        <f t="shared" si="20"/>
        <v>12360.209999999992</v>
      </c>
      <c r="AA91" s="7">
        <f t="shared" si="21"/>
        <v>4002.4949020948261</v>
      </c>
      <c r="AB91" s="7">
        <f t="shared" si="22"/>
        <v>0</v>
      </c>
      <c r="AC91" s="14">
        <f t="shared" si="23"/>
        <v>36.581632676496156</v>
      </c>
    </row>
    <row r="92" spans="1:29" x14ac:dyDescent="0.25">
      <c r="A92" s="7" t="s">
        <v>115</v>
      </c>
      <c r="B92" s="7" t="s">
        <v>118</v>
      </c>
      <c r="C92" s="1">
        <v>814.3</v>
      </c>
      <c r="D92" s="7">
        <v>8492485.7300000004</v>
      </c>
      <c r="E92" s="22">
        <v>-503555.23739364994</v>
      </c>
      <c r="F92" s="7">
        <v>7988930.4926063502</v>
      </c>
      <c r="G92" s="7">
        <v>594068.11849999998</v>
      </c>
      <c r="H92" s="7">
        <v>58989.66</v>
      </c>
      <c r="I92" s="7">
        <v>7335872.7141063502</v>
      </c>
      <c r="J92" s="7">
        <v>0</v>
      </c>
      <c r="K92" s="14">
        <v>9810.7951524086347</v>
      </c>
      <c r="L92" s="1">
        <v>823.5</v>
      </c>
      <c r="M92" s="7">
        <v>8834211.1099999994</v>
      </c>
      <c r="N92" s="22">
        <v>-590171.617486328</v>
      </c>
      <c r="O92" s="7">
        <f t="shared" si="12"/>
        <v>8244039.4925136715</v>
      </c>
      <c r="P92" s="7">
        <v>699866.37050690001</v>
      </c>
      <c r="Q92" s="7">
        <v>61816.57</v>
      </c>
      <c r="R92" s="7">
        <f t="shared" si="13"/>
        <v>7482356.5520067709</v>
      </c>
      <c r="S92" s="7">
        <v>0</v>
      </c>
      <c r="T92" s="14">
        <f t="shared" si="14"/>
        <v>10010.976918656554</v>
      </c>
      <c r="U92" s="1">
        <f t="shared" si="15"/>
        <v>-9.2000000000000455</v>
      </c>
      <c r="V92" s="7">
        <f t="shared" si="16"/>
        <v>-341725.37999999896</v>
      </c>
      <c r="W92" s="7">
        <f t="shared" si="17"/>
        <v>86616.380092678068</v>
      </c>
      <c r="X92" s="7">
        <f t="shared" si="18"/>
        <v>-255108.9999073213</v>
      </c>
      <c r="Y92" s="7">
        <f t="shared" si="19"/>
        <v>-105798.25200690003</v>
      </c>
      <c r="Z92" s="7">
        <f t="shared" si="20"/>
        <v>-2826.9099999999962</v>
      </c>
      <c r="AA92" s="7">
        <f t="shared" si="21"/>
        <v>-146483.83790042065</v>
      </c>
      <c r="AB92" s="7">
        <f t="shared" si="22"/>
        <v>0</v>
      </c>
      <c r="AC92" s="14">
        <f t="shared" si="23"/>
        <v>-200.18176624791886</v>
      </c>
    </row>
    <row r="93" spans="1:29" x14ac:dyDescent="0.25">
      <c r="A93" s="7" t="s">
        <v>119</v>
      </c>
      <c r="B93" s="7" t="s">
        <v>120</v>
      </c>
      <c r="C93" s="1">
        <v>32635.599999999999</v>
      </c>
      <c r="D93" s="7">
        <v>295648514.01999998</v>
      </c>
      <c r="E93" s="22">
        <v>-17530245.253932375</v>
      </c>
      <c r="F93" s="7">
        <v>278118268.76606762</v>
      </c>
      <c r="G93" s="7">
        <v>106510970.30400001</v>
      </c>
      <c r="H93" s="7">
        <v>8247408.1699999999</v>
      </c>
      <c r="I93" s="7">
        <v>163359890.29206762</v>
      </c>
      <c r="J93" s="7">
        <v>0</v>
      </c>
      <c r="K93" s="14">
        <v>8521.9290825377084</v>
      </c>
      <c r="L93" s="1">
        <v>32622.7</v>
      </c>
      <c r="M93" s="7">
        <v>297077818.30000001</v>
      </c>
      <c r="N93" s="22">
        <v>-19846355.759707499</v>
      </c>
      <c r="O93" s="7">
        <f t="shared" si="12"/>
        <v>277231462.5402925</v>
      </c>
      <c r="P93" s="7">
        <v>104904087.05844006</v>
      </c>
      <c r="Q93" s="7">
        <v>7889794.6100000003</v>
      </c>
      <c r="R93" s="7">
        <f t="shared" si="13"/>
        <v>164437580.87185243</v>
      </c>
      <c r="S93" s="7">
        <v>0</v>
      </c>
      <c r="T93" s="14">
        <f t="shared" si="14"/>
        <v>8498.1151940303062</v>
      </c>
      <c r="U93" s="1">
        <f t="shared" si="15"/>
        <v>12.899999999997817</v>
      </c>
      <c r="V93" s="7">
        <f t="shared" si="16"/>
        <v>-1429304.280000031</v>
      </c>
      <c r="W93" s="7">
        <f t="shared" si="17"/>
        <v>2316110.5057751238</v>
      </c>
      <c r="X93" s="7">
        <f t="shared" si="18"/>
        <v>886806.22577512264</v>
      </c>
      <c r="Y93" s="7">
        <f t="shared" si="19"/>
        <v>1606883.2455599457</v>
      </c>
      <c r="Z93" s="7">
        <f t="shared" si="20"/>
        <v>357613.55999999959</v>
      </c>
      <c r="AA93" s="7">
        <f t="shared" si="21"/>
        <v>-1077690.5797848105</v>
      </c>
      <c r="AB93" s="7">
        <f t="shared" si="22"/>
        <v>0</v>
      </c>
      <c r="AC93" s="14">
        <f t="shared" si="23"/>
        <v>23.813888507402226</v>
      </c>
    </row>
    <row r="94" spans="1:29" x14ac:dyDescent="0.25">
      <c r="A94" s="7" t="s">
        <v>119</v>
      </c>
      <c r="B94" s="7" t="s">
        <v>121</v>
      </c>
      <c r="C94" s="1">
        <v>15155.1</v>
      </c>
      <c r="D94" s="7">
        <v>137379016.78</v>
      </c>
      <c r="E94" s="22">
        <v>-8145780.3529990874</v>
      </c>
      <c r="F94" s="7">
        <v>129233236.42700091</v>
      </c>
      <c r="G94" s="7">
        <v>57384061.849919997</v>
      </c>
      <c r="H94" s="7">
        <v>4225902.55</v>
      </c>
      <c r="I94" s="7">
        <v>67623272.027080908</v>
      </c>
      <c r="J94" s="7">
        <v>0</v>
      </c>
      <c r="K94" s="14">
        <v>8527.3760270140683</v>
      </c>
      <c r="L94" s="1">
        <v>15212.2</v>
      </c>
      <c r="M94" s="7">
        <v>138578335.44999999</v>
      </c>
      <c r="N94" s="22">
        <v>-9257759.3361462522</v>
      </c>
      <c r="O94" s="7">
        <f t="shared" si="12"/>
        <v>129320576.11385374</v>
      </c>
      <c r="P94" s="7">
        <v>54746763.59814401</v>
      </c>
      <c r="Q94" s="7">
        <v>3264727.01</v>
      </c>
      <c r="R94" s="7">
        <f t="shared" si="13"/>
        <v>71309085.505709723</v>
      </c>
      <c r="S94" s="7">
        <v>0</v>
      </c>
      <c r="T94" s="14">
        <f t="shared" si="14"/>
        <v>8501.1093802246705</v>
      </c>
      <c r="U94" s="1">
        <f t="shared" si="15"/>
        <v>-57.100000000000364</v>
      </c>
      <c r="V94" s="7">
        <f t="shared" si="16"/>
        <v>-1199318.6699999869</v>
      </c>
      <c r="W94" s="7">
        <f t="shared" si="17"/>
        <v>1111978.9831471648</v>
      </c>
      <c r="X94" s="7">
        <f t="shared" si="18"/>
        <v>-87339.686852827668</v>
      </c>
      <c r="Y94" s="7">
        <f t="shared" si="19"/>
        <v>2637298.2517759874</v>
      </c>
      <c r="Z94" s="7">
        <f t="shared" si="20"/>
        <v>961175.54</v>
      </c>
      <c r="AA94" s="7">
        <f t="shared" si="21"/>
        <v>-3685813.4786288142</v>
      </c>
      <c r="AB94" s="7">
        <f t="shared" si="22"/>
        <v>0</v>
      </c>
      <c r="AC94" s="14">
        <f t="shared" si="23"/>
        <v>26.266646789397782</v>
      </c>
    </row>
    <row r="95" spans="1:29" x14ac:dyDescent="0.25">
      <c r="A95" s="7" t="s">
        <v>119</v>
      </c>
      <c r="B95" s="7" t="s">
        <v>122</v>
      </c>
      <c r="C95" s="1">
        <v>1063.4000000000001</v>
      </c>
      <c r="D95" s="7">
        <v>10706367.23</v>
      </c>
      <c r="E95" s="22">
        <v>-256430.77907300123</v>
      </c>
      <c r="F95" s="7">
        <v>10449936.450926999</v>
      </c>
      <c r="G95" s="7">
        <v>9772420.5909269992</v>
      </c>
      <c r="H95" s="7">
        <v>677515.86</v>
      </c>
      <c r="I95" s="7">
        <v>0</v>
      </c>
      <c r="J95" s="7">
        <v>339173.99612896948</v>
      </c>
      <c r="K95" s="14">
        <v>9507.9579225108409</v>
      </c>
      <c r="L95" s="1">
        <v>1050.8</v>
      </c>
      <c r="M95" s="7">
        <v>10699709.560000001</v>
      </c>
      <c r="N95" s="22">
        <v>-159778.96582230483</v>
      </c>
      <c r="O95" s="7">
        <f t="shared" si="12"/>
        <v>10539930.594177695</v>
      </c>
      <c r="P95" s="7">
        <v>9880972.3941776957</v>
      </c>
      <c r="Q95" s="7">
        <v>658958.19999999995</v>
      </c>
      <c r="R95" s="7">
        <f t="shared" si="13"/>
        <v>0</v>
      </c>
      <c r="S95" s="7">
        <v>327101.99612896948</v>
      </c>
      <c r="T95" s="14">
        <f t="shared" si="14"/>
        <v>9719.098399361179</v>
      </c>
      <c r="U95" s="1">
        <f t="shared" si="15"/>
        <v>12.600000000000136</v>
      </c>
      <c r="V95" s="7">
        <f t="shared" si="16"/>
        <v>6657.6699999999255</v>
      </c>
      <c r="W95" s="7">
        <f t="shared" si="17"/>
        <v>-96651.813250696403</v>
      </c>
      <c r="X95" s="7">
        <f t="shared" si="18"/>
        <v>-89994.143250696361</v>
      </c>
      <c r="Y95" s="7">
        <f t="shared" si="19"/>
        <v>-108551.80325069651</v>
      </c>
      <c r="Z95" s="7">
        <f t="shared" si="20"/>
        <v>18557.660000000033</v>
      </c>
      <c r="AA95" s="7">
        <f t="shared" si="21"/>
        <v>0</v>
      </c>
      <c r="AB95" s="7">
        <f t="shared" si="22"/>
        <v>12072</v>
      </c>
      <c r="AC95" s="14">
        <f t="shared" si="23"/>
        <v>-211.14047685033802</v>
      </c>
    </row>
    <row r="96" spans="1:29" x14ac:dyDescent="0.25">
      <c r="A96" s="7" t="s">
        <v>42</v>
      </c>
      <c r="B96" s="7" t="s">
        <v>123</v>
      </c>
      <c r="C96" s="1">
        <v>925</v>
      </c>
      <c r="D96" s="7">
        <v>9588277.0399999991</v>
      </c>
      <c r="E96" s="22">
        <v>-568529.31810263777</v>
      </c>
      <c r="F96" s="7">
        <v>9019747.7218973618</v>
      </c>
      <c r="G96" s="7">
        <v>1825478.8488479999</v>
      </c>
      <c r="H96" s="7">
        <v>215453.34</v>
      </c>
      <c r="I96" s="7">
        <v>6978815.5330493618</v>
      </c>
      <c r="J96" s="7">
        <v>0</v>
      </c>
      <c r="K96" s="14">
        <v>9751.0786182674183</v>
      </c>
      <c r="L96" s="1">
        <v>924.1</v>
      </c>
      <c r="M96" s="7">
        <v>9865852.2400000002</v>
      </c>
      <c r="N96" s="22">
        <v>-659090.65358094126</v>
      </c>
      <c r="O96" s="7">
        <f t="shared" si="12"/>
        <v>9206761.586419059</v>
      </c>
      <c r="P96" s="7">
        <v>1714445.8737862902</v>
      </c>
      <c r="Q96" s="7">
        <v>215453.34</v>
      </c>
      <c r="R96" s="7">
        <f t="shared" si="13"/>
        <v>7276862.3726327689</v>
      </c>
      <c r="S96" s="7">
        <v>0</v>
      </c>
      <c r="T96" s="14">
        <f t="shared" si="14"/>
        <v>9962.9494496472871</v>
      </c>
      <c r="U96" s="1">
        <f t="shared" si="15"/>
        <v>0.89999999999997726</v>
      </c>
      <c r="V96" s="7">
        <f t="shared" si="16"/>
        <v>-277575.20000000112</v>
      </c>
      <c r="W96" s="7">
        <f t="shared" si="17"/>
        <v>90561.335478303488</v>
      </c>
      <c r="X96" s="7">
        <f t="shared" si="18"/>
        <v>-187013.86452169716</v>
      </c>
      <c r="Y96" s="7">
        <f t="shared" si="19"/>
        <v>111032.97506170976</v>
      </c>
      <c r="Z96" s="7">
        <f t="shared" si="20"/>
        <v>0</v>
      </c>
      <c r="AA96" s="7">
        <f t="shared" si="21"/>
        <v>-298046.83958340716</v>
      </c>
      <c r="AB96" s="7">
        <f t="shared" si="22"/>
        <v>0</v>
      </c>
      <c r="AC96" s="14">
        <f t="shared" si="23"/>
        <v>-211.87083137986883</v>
      </c>
    </row>
    <row r="97" spans="1:29" x14ac:dyDescent="0.25">
      <c r="A97" s="7" t="s">
        <v>42</v>
      </c>
      <c r="B97" s="7" t="s">
        <v>124</v>
      </c>
      <c r="C97" s="1">
        <v>220</v>
      </c>
      <c r="D97" s="7">
        <v>3217956.39</v>
      </c>
      <c r="E97" s="22">
        <v>-190806.18389085744</v>
      </c>
      <c r="F97" s="7">
        <v>3027150.2061091429</v>
      </c>
      <c r="G97" s="7">
        <v>219418.93247999996</v>
      </c>
      <c r="H97" s="7">
        <v>41840.31</v>
      </c>
      <c r="I97" s="7">
        <v>2765890.9636291428</v>
      </c>
      <c r="J97" s="7">
        <v>0</v>
      </c>
      <c r="K97" s="14">
        <v>13759.773664132468</v>
      </c>
      <c r="L97" s="1">
        <v>204.3</v>
      </c>
      <c r="M97" s="7">
        <v>3146088.03</v>
      </c>
      <c r="N97" s="22">
        <v>-210175.17447797046</v>
      </c>
      <c r="O97" s="7">
        <f t="shared" si="12"/>
        <v>2935912.8555220291</v>
      </c>
      <c r="P97" s="7">
        <v>238782.83647079999</v>
      </c>
      <c r="Q97" s="7">
        <v>51985.79</v>
      </c>
      <c r="R97" s="7">
        <f t="shared" si="13"/>
        <v>2645144.2290512291</v>
      </c>
      <c r="S97" s="7">
        <v>0</v>
      </c>
      <c r="T97" s="14">
        <f t="shared" si="14"/>
        <v>14370.59645385232</v>
      </c>
      <c r="U97" s="1">
        <f t="shared" si="15"/>
        <v>15.699999999999989</v>
      </c>
      <c r="V97" s="7">
        <f t="shared" si="16"/>
        <v>71868.360000000335</v>
      </c>
      <c r="W97" s="7">
        <f t="shared" si="17"/>
        <v>19368.990587113018</v>
      </c>
      <c r="X97" s="7">
        <f t="shared" si="18"/>
        <v>91237.35058711376</v>
      </c>
      <c r="Y97" s="7">
        <f t="shared" si="19"/>
        <v>-19363.903990800027</v>
      </c>
      <c r="Z97" s="7">
        <f t="shared" si="20"/>
        <v>-10145.480000000003</v>
      </c>
      <c r="AA97" s="7">
        <f t="shared" si="21"/>
        <v>120746.73457791377</v>
      </c>
      <c r="AB97" s="7">
        <f t="shared" si="22"/>
        <v>0</v>
      </c>
      <c r="AC97" s="14">
        <f t="shared" si="23"/>
        <v>-610.82278971985215</v>
      </c>
    </row>
    <row r="98" spans="1:29" x14ac:dyDescent="0.25">
      <c r="A98" s="7" t="s">
        <v>42</v>
      </c>
      <c r="B98" s="7" t="s">
        <v>125</v>
      </c>
      <c r="C98" s="1">
        <v>350.7</v>
      </c>
      <c r="D98" s="7">
        <v>4139276.67</v>
      </c>
      <c r="E98" s="22">
        <v>-245435.14260339492</v>
      </c>
      <c r="F98" s="7">
        <v>3893841.5273966049</v>
      </c>
      <c r="G98" s="7">
        <v>1285532.9699940002</v>
      </c>
      <c r="H98" s="7">
        <v>207257.75</v>
      </c>
      <c r="I98" s="7">
        <v>2401050.8074026047</v>
      </c>
      <c r="J98" s="7">
        <v>0</v>
      </c>
      <c r="K98" s="14">
        <v>11103.055396055332</v>
      </c>
      <c r="L98" s="1">
        <v>357.6</v>
      </c>
      <c r="M98" s="7">
        <v>4196288.5999999996</v>
      </c>
      <c r="N98" s="22">
        <v>-280334.0784666214</v>
      </c>
      <c r="O98" s="7">
        <f t="shared" si="12"/>
        <v>3915954.5215333784</v>
      </c>
      <c r="P98" s="7">
        <v>1238901.40610694</v>
      </c>
      <c r="Q98" s="7">
        <v>204737.85</v>
      </c>
      <c r="R98" s="7">
        <f t="shared" si="13"/>
        <v>2472315.2654264383</v>
      </c>
      <c r="S98" s="7">
        <v>0</v>
      </c>
      <c r="T98" s="14">
        <f t="shared" si="14"/>
        <v>10950.65582084278</v>
      </c>
      <c r="U98" s="1">
        <f t="shared" si="15"/>
        <v>-6.9000000000000341</v>
      </c>
      <c r="V98" s="7">
        <f t="shared" si="16"/>
        <v>-57011.929999999702</v>
      </c>
      <c r="W98" s="7">
        <f t="shared" si="17"/>
        <v>34898.935863226478</v>
      </c>
      <c r="X98" s="7">
        <f t="shared" si="18"/>
        <v>-22112.994136773515</v>
      </c>
      <c r="Y98" s="7">
        <f t="shared" si="19"/>
        <v>46631.563887060154</v>
      </c>
      <c r="Z98" s="7">
        <f t="shared" si="20"/>
        <v>2519.8999999999942</v>
      </c>
      <c r="AA98" s="7">
        <f t="shared" si="21"/>
        <v>-71264.458023833577</v>
      </c>
      <c r="AB98" s="7">
        <f t="shared" si="22"/>
        <v>0</v>
      </c>
      <c r="AC98" s="14">
        <f t="shared" si="23"/>
        <v>152.39957521255201</v>
      </c>
    </row>
    <row r="99" spans="1:29" x14ac:dyDescent="0.25">
      <c r="A99" s="7" t="s">
        <v>42</v>
      </c>
      <c r="B99" s="7" t="s">
        <v>126</v>
      </c>
      <c r="C99" s="1">
        <v>107.8</v>
      </c>
      <c r="D99" s="7">
        <v>1960259.42</v>
      </c>
      <c r="E99" s="22">
        <v>-116232.0348804682</v>
      </c>
      <c r="F99" s="7">
        <v>1844027.3851195318</v>
      </c>
      <c r="G99" s="7">
        <v>438261.27295999997</v>
      </c>
      <c r="H99" s="7">
        <v>61606.64</v>
      </c>
      <c r="I99" s="7">
        <v>1344159.4721595319</v>
      </c>
      <c r="J99" s="7">
        <v>0</v>
      </c>
      <c r="K99" s="14">
        <v>17106.00542782497</v>
      </c>
      <c r="L99" s="1">
        <v>108.5</v>
      </c>
      <c r="M99" s="7">
        <v>1965788.44</v>
      </c>
      <c r="N99" s="22">
        <v>-131324.97387995129</v>
      </c>
      <c r="O99" s="7">
        <f t="shared" si="12"/>
        <v>1834463.4661200487</v>
      </c>
      <c r="P99" s="7">
        <v>394692.04600559996</v>
      </c>
      <c r="Q99" s="7">
        <v>61606.64</v>
      </c>
      <c r="R99" s="7">
        <f t="shared" si="13"/>
        <v>1378164.7801144489</v>
      </c>
      <c r="S99" s="7">
        <v>0</v>
      </c>
      <c r="T99" s="14">
        <f t="shared" si="14"/>
        <v>16907.497383594917</v>
      </c>
      <c r="U99" s="1">
        <f t="shared" si="15"/>
        <v>-0.70000000000000284</v>
      </c>
      <c r="V99" s="7">
        <f t="shared" si="16"/>
        <v>-5529.0200000000186</v>
      </c>
      <c r="W99" s="7">
        <f t="shared" si="17"/>
        <v>15092.938999483085</v>
      </c>
      <c r="X99" s="7">
        <f t="shared" si="18"/>
        <v>9563.9189994831104</v>
      </c>
      <c r="Y99" s="7">
        <f t="shared" si="19"/>
        <v>43569.226954400016</v>
      </c>
      <c r="Z99" s="7">
        <f t="shared" si="20"/>
        <v>0</v>
      </c>
      <c r="AA99" s="7">
        <f t="shared" si="21"/>
        <v>-34005.307954916963</v>
      </c>
      <c r="AB99" s="7">
        <f t="shared" si="22"/>
        <v>0</v>
      </c>
      <c r="AC99" s="14">
        <f t="shared" si="23"/>
        <v>198.5080442300532</v>
      </c>
    </row>
    <row r="100" spans="1:29" x14ac:dyDescent="0.25">
      <c r="A100" s="7" t="s">
        <v>42</v>
      </c>
      <c r="B100" s="7" t="s">
        <v>127</v>
      </c>
      <c r="C100" s="1">
        <v>501</v>
      </c>
      <c r="D100" s="7">
        <v>4521368.42</v>
      </c>
      <c r="E100" s="22">
        <v>-268090.97129648656</v>
      </c>
      <c r="F100" s="7">
        <v>4253277.4487035135</v>
      </c>
      <c r="G100" s="7">
        <v>391256.77711199998</v>
      </c>
      <c r="H100" s="7">
        <v>41213.300000000003</v>
      </c>
      <c r="I100" s="7">
        <v>3820807.3715915135</v>
      </c>
      <c r="J100" s="7">
        <v>0</v>
      </c>
      <c r="K100" s="14">
        <v>8489.5757459151973</v>
      </c>
      <c r="L100" s="1">
        <v>560.4</v>
      </c>
      <c r="M100" s="7">
        <v>5061120.7699999996</v>
      </c>
      <c r="N100" s="22">
        <v>-338109.40149975085</v>
      </c>
      <c r="O100" s="7">
        <f t="shared" si="12"/>
        <v>4723011.3685002485</v>
      </c>
      <c r="P100" s="7">
        <v>372998.73623519996</v>
      </c>
      <c r="Q100" s="7">
        <v>36329.660000000003</v>
      </c>
      <c r="R100" s="7">
        <f t="shared" si="13"/>
        <v>4313682.972265048</v>
      </c>
      <c r="S100" s="7">
        <v>0</v>
      </c>
      <c r="T100" s="14">
        <f t="shared" si="14"/>
        <v>8427.9289230910927</v>
      </c>
      <c r="U100" s="1">
        <f t="shared" si="15"/>
        <v>-59.399999999999977</v>
      </c>
      <c r="V100" s="7">
        <f t="shared" si="16"/>
        <v>-539752.34999999963</v>
      </c>
      <c r="W100" s="7">
        <f t="shared" si="17"/>
        <v>70018.430203264288</v>
      </c>
      <c r="X100" s="7">
        <f t="shared" si="18"/>
        <v>-469733.91979673505</v>
      </c>
      <c r="Y100" s="7">
        <f t="shared" si="19"/>
        <v>18258.04087680002</v>
      </c>
      <c r="Z100" s="7">
        <f t="shared" si="20"/>
        <v>4883.6399999999994</v>
      </c>
      <c r="AA100" s="7">
        <f t="shared" si="21"/>
        <v>-492875.60067353444</v>
      </c>
      <c r="AB100" s="7">
        <f t="shared" si="22"/>
        <v>0</v>
      </c>
      <c r="AC100" s="14">
        <f t="shared" si="23"/>
        <v>61.646822824104675</v>
      </c>
    </row>
    <row r="101" spans="1:29" x14ac:dyDescent="0.25">
      <c r="A101" s="7" t="s">
        <v>42</v>
      </c>
      <c r="B101" s="7" t="s">
        <v>128</v>
      </c>
      <c r="C101" s="1">
        <v>50</v>
      </c>
      <c r="D101" s="7">
        <v>894734.85</v>
      </c>
      <c r="E101" s="22">
        <v>-53052.596627221144</v>
      </c>
      <c r="F101" s="7">
        <v>841682.25337277888</v>
      </c>
      <c r="G101" s="7">
        <v>296531.71178399998</v>
      </c>
      <c r="H101" s="7">
        <v>33930.44</v>
      </c>
      <c r="I101" s="7">
        <v>511220.10158877884</v>
      </c>
      <c r="J101" s="7">
        <v>0</v>
      </c>
      <c r="K101" s="14">
        <v>16833.645067455578</v>
      </c>
      <c r="L101" s="1">
        <v>50</v>
      </c>
      <c r="M101" s="7">
        <v>910698.51</v>
      </c>
      <c r="N101" s="22">
        <v>-60839.435009731038</v>
      </c>
      <c r="O101" s="7">
        <f t="shared" si="12"/>
        <v>849859.07499026903</v>
      </c>
      <c r="P101" s="7">
        <v>270880.26415263</v>
      </c>
      <c r="Q101" s="7">
        <v>27145.78</v>
      </c>
      <c r="R101" s="7">
        <f t="shared" si="13"/>
        <v>551833.030837639</v>
      </c>
      <c r="S101" s="7">
        <v>0</v>
      </c>
      <c r="T101" s="14">
        <f t="shared" si="14"/>
        <v>16997.181499805381</v>
      </c>
      <c r="U101" s="1">
        <f t="shared" si="15"/>
        <v>0</v>
      </c>
      <c r="V101" s="7">
        <f t="shared" si="16"/>
        <v>-15963.660000000033</v>
      </c>
      <c r="W101" s="7">
        <f t="shared" si="17"/>
        <v>7786.8383825098936</v>
      </c>
      <c r="X101" s="7">
        <f t="shared" si="18"/>
        <v>-8176.8216174901463</v>
      </c>
      <c r="Y101" s="7">
        <f t="shared" si="19"/>
        <v>25651.447631369985</v>
      </c>
      <c r="Z101" s="7">
        <f t="shared" si="20"/>
        <v>6784.6600000000035</v>
      </c>
      <c r="AA101" s="7">
        <f t="shared" si="21"/>
        <v>-40612.929248860164</v>
      </c>
      <c r="AB101" s="7">
        <f t="shared" si="22"/>
        <v>0</v>
      </c>
      <c r="AC101" s="14">
        <f t="shared" si="23"/>
        <v>-163.53643234980336</v>
      </c>
    </row>
    <row r="102" spans="1:29" x14ac:dyDescent="0.25">
      <c r="A102" s="7" t="s">
        <v>129</v>
      </c>
      <c r="B102" s="7" t="s">
        <v>130</v>
      </c>
      <c r="C102" s="1">
        <v>198.2</v>
      </c>
      <c r="D102" s="7">
        <v>3016839.72</v>
      </c>
      <c r="E102" s="22">
        <v>-178881.1297046704</v>
      </c>
      <c r="F102" s="7">
        <v>2837958.5902953297</v>
      </c>
      <c r="G102" s="7">
        <v>1181707.2632250001</v>
      </c>
      <c r="H102" s="7">
        <v>125347.52</v>
      </c>
      <c r="I102" s="7">
        <v>1530903.8070703296</v>
      </c>
      <c r="J102" s="7">
        <v>0</v>
      </c>
      <c r="K102" s="14">
        <v>14318.660899572804</v>
      </c>
      <c r="L102" s="1">
        <v>203</v>
      </c>
      <c r="M102" s="7">
        <v>3070266.22</v>
      </c>
      <c r="N102" s="22">
        <v>-205109.88005708123</v>
      </c>
      <c r="O102" s="7">
        <f t="shared" si="12"/>
        <v>2865156.3399429191</v>
      </c>
      <c r="P102" s="7">
        <v>1192947.0815771429</v>
      </c>
      <c r="Q102" s="7">
        <v>105562.53</v>
      </c>
      <c r="R102" s="7">
        <f t="shared" si="13"/>
        <v>1566646.7283657761</v>
      </c>
      <c r="S102" s="7">
        <v>0</v>
      </c>
      <c r="T102" s="14">
        <f t="shared" si="14"/>
        <v>14114.070640112903</v>
      </c>
      <c r="U102" s="1">
        <f t="shared" si="15"/>
        <v>-4.8000000000000114</v>
      </c>
      <c r="V102" s="7">
        <f t="shared" si="16"/>
        <v>-53426.5</v>
      </c>
      <c r="W102" s="7">
        <f t="shared" si="17"/>
        <v>26228.750352410832</v>
      </c>
      <c r="X102" s="7">
        <f t="shared" si="18"/>
        <v>-27197.7496475894</v>
      </c>
      <c r="Y102" s="7">
        <f t="shared" si="19"/>
        <v>-11239.818352142815</v>
      </c>
      <c r="Z102" s="7">
        <f t="shared" si="20"/>
        <v>19784.990000000005</v>
      </c>
      <c r="AA102" s="7">
        <f t="shared" si="21"/>
        <v>-35742.921295446577</v>
      </c>
      <c r="AB102" s="7">
        <f t="shared" si="22"/>
        <v>0</v>
      </c>
      <c r="AC102" s="14">
        <f t="shared" si="23"/>
        <v>204.59025945990106</v>
      </c>
    </row>
    <row r="103" spans="1:29" x14ac:dyDescent="0.25">
      <c r="A103" s="7" t="s">
        <v>129</v>
      </c>
      <c r="B103" s="7" t="s">
        <v>131</v>
      </c>
      <c r="C103" s="1">
        <v>474.1</v>
      </c>
      <c r="D103" s="7">
        <v>5001262.1500000004</v>
      </c>
      <c r="E103" s="22">
        <v>-296545.89118881285</v>
      </c>
      <c r="F103" s="7">
        <v>4704716.2588111879</v>
      </c>
      <c r="G103" s="7">
        <v>2045913.46056</v>
      </c>
      <c r="H103" s="7">
        <v>203199.65</v>
      </c>
      <c r="I103" s="7">
        <v>2455603.148251188</v>
      </c>
      <c r="J103" s="7">
        <v>0</v>
      </c>
      <c r="K103" s="14">
        <v>9923.4681687643697</v>
      </c>
      <c r="L103" s="1">
        <v>475.8</v>
      </c>
      <c r="M103" s="7">
        <v>5065902.62</v>
      </c>
      <c r="N103" s="22">
        <v>-338428.85414967482</v>
      </c>
      <c r="O103" s="7">
        <f t="shared" si="12"/>
        <v>4727473.7658503251</v>
      </c>
      <c r="P103" s="7">
        <v>1886558.3016197761</v>
      </c>
      <c r="Q103" s="7">
        <v>194086.27</v>
      </c>
      <c r="R103" s="7">
        <f t="shared" si="13"/>
        <v>2646829.194230549</v>
      </c>
      <c r="S103" s="7">
        <v>0</v>
      </c>
      <c r="T103" s="14">
        <f t="shared" si="14"/>
        <v>9935.8422989708379</v>
      </c>
      <c r="U103" s="1">
        <f t="shared" si="15"/>
        <v>-1.6999999999999886</v>
      </c>
      <c r="V103" s="7">
        <f t="shared" si="16"/>
        <v>-64640.469999999739</v>
      </c>
      <c r="W103" s="7">
        <f t="shared" si="17"/>
        <v>41882.962960861973</v>
      </c>
      <c r="X103" s="7">
        <f t="shared" si="18"/>
        <v>-22757.507039137185</v>
      </c>
      <c r="Y103" s="7">
        <f t="shared" si="19"/>
        <v>159355.15894022398</v>
      </c>
      <c r="Z103" s="7">
        <f t="shared" si="20"/>
        <v>9113.3800000000047</v>
      </c>
      <c r="AA103" s="7">
        <f t="shared" si="21"/>
        <v>-191226.04597936105</v>
      </c>
      <c r="AB103" s="7">
        <f t="shared" si="22"/>
        <v>0</v>
      </c>
      <c r="AC103" s="14">
        <f t="shared" si="23"/>
        <v>-12.37413020646818</v>
      </c>
    </row>
    <row r="104" spans="1:29" x14ac:dyDescent="0.25">
      <c r="A104" s="7" t="s">
        <v>129</v>
      </c>
      <c r="B104" s="7" t="s">
        <v>132</v>
      </c>
      <c r="C104" s="1">
        <v>50</v>
      </c>
      <c r="D104" s="7">
        <v>975112.76</v>
      </c>
      <c r="E104" s="22">
        <v>-57818.541350363521</v>
      </c>
      <c r="F104" s="7">
        <v>917294.21864963649</v>
      </c>
      <c r="G104" s="7">
        <v>184191.35399999999</v>
      </c>
      <c r="H104" s="7">
        <v>19023.740000000002</v>
      </c>
      <c r="I104" s="7">
        <v>714079.12464963645</v>
      </c>
      <c r="J104" s="7">
        <v>0</v>
      </c>
      <c r="K104" s="14">
        <v>18345.884372992728</v>
      </c>
      <c r="L104" s="1">
        <v>50</v>
      </c>
      <c r="M104" s="7">
        <v>988644.69</v>
      </c>
      <c r="N104" s="22">
        <v>-66046.648484107747</v>
      </c>
      <c r="O104" s="7">
        <f t="shared" si="12"/>
        <v>922598.04151589214</v>
      </c>
      <c r="P104" s="7">
        <v>181651.76931599999</v>
      </c>
      <c r="Q104" s="7">
        <v>22772.67</v>
      </c>
      <c r="R104" s="7">
        <f t="shared" si="13"/>
        <v>718173.60219989216</v>
      </c>
      <c r="S104" s="7">
        <v>0</v>
      </c>
      <c r="T104" s="14">
        <f t="shared" si="14"/>
        <v>18451.960830317843</v>
      </c>
      <c r="U104" s="1">
        <f t="shared" si="15"/>
        <v>0</v>
      </c>
      <c r="V104" s="7">
        <f t="shared" si="16"/>
        <v>-13531.929999999935</v>
      </c>
      <c r="W104" s="7">
        <f t="shared" si="17"/>
        <v>8228.1071337442263</v>
      </c>
      <c r="X104" s="7">
        <f t="shared" si="18"/>
        <v>-5303.8228662556503</v>
      </c>
      <c r="Y104" s="7">
        <f t="shared" si="19"/>
        <v>2539.5846840000013</v>
      </c>
      <c r="Z104" s="7">
        <f t="shared" si="20"/>
        <v>-3748.9299999999967</v>
      </c>
      <c r="AA104" s="7">
        <f t="shared" si="21"/>
        <v>-4094.4775502557168</v>
      </c>
      <c r="AB104" s="7">
        <f t="shared" si="22"/>
        <v>0</v>
      </c>
      <c r="AC104" s="14">
        <f t="shared" si="23"/>
        <v>-106.07645732511446</v>
      </c>
    </row>
    <row r="105" spans="1:29" x14ac:dyDescent="0.25">
      <c r="A105" s="7" t="s">
        <v>133</v>
      </c>
      <c r="B105" s="7" t="s">
        <v>134</v>
      </c>
      <c r="C105" s="1">
        <v>2065.6999999999998</v>
      </c>
      <c r="D105" s="7">
        <v>19413013.539999999</v>
      </c>
      <c r="E105" s="22">
        <v>-1151079.3132249208</v>
      </c>
      <c r="F105" s="7">
        <v>18261934.22677508</v>
      </c>
      <c r="G105" s="7">
        <v>6205581.7199999997</v>
      </c>
      <c r="H105" s="7">
        <v>656772.98</v>
      </c>
      <c r="I105" s="7">
        <v>11399579.526775081</v>
      </c>
      <c r="J105" s="7">
        <v>0</v>
      </c>
      <c r="K105" s="14">
        <v>8840.5548854020817</v>
      </c>
      <c r="L105" s="1">
        <v>2115.4</v>
      </c>
      <c r="M105" s="7">
        <v>19671189.280000001</v>
      </c>
      <c r="N105" s="22">
        <v>-1314138.5745373382</v>
      </c>
      <c r="O105" s="7">
        <f t="shared" si="12"/>
        <v>18357050.705462664</v>
      </c>
      <c r="P105" s="7">
        <v>6070339.0088999998</v>
      </c>
      <c r="Q105" s="7">
        <v>588626.91</v>
      </c>
      <c r="R105" s="7">
        <f t="shared" si="13"/>
        <v>11698084.786562664</v>
      </c>
      <c r="S105" s="7">
        <v>0</v>
      </c>
      <c r="T105" s="14">
        <f t="shared" si="14"/>
        <v>8677.8154039248675</v>
      </c>
      <c r="U105" s="1">
        <f t="shared" si="15"/>
        <v>-49.700000000000273</v>
      </c>
      <c r="V105" s="7">
        <f t="shared" si="16"/>
        <v>-258175.74000000209</v>
      </c>
      <c r="W105" s="7">
        <f t="shared" si="17"/>
        <v>163059.26131241745</v>
      </c>
      <c r="X105" s="7">
        <f t="shared" si="18"/>
        <v>-95116.4786875844</v>
      </c>
      <c r="Y105" s="7">
        <f t="shared" si="19"/>
        <v>135242.71109999996</v>
      </c>
      <c r="Z105" s="7">
        <f t="shared" si="20"/>
        <v>68146.069999999949</v>
      </c>
      <c r="AA105" s="7">
        <f t="shared" si="21"/>
        <v>-298505.25978758372</v>
      </c>
      <c r="AB105" s="7">
        <f t="shared" si="22"/>
        <v>0</v>
      </c>
      <c r="AC105" s="14">
        <f t="shared" si="23"/>
        <v>162.73948147721421</v>
      </c>
    </row>
    <row r="106" spans="1:29" x14ac:dyDescent="0.25">
      <c r="A106" s="7" t="s">
        <v>133</v>
      </c>
      <c r="B106" s="7" t="s">
        <v>135</v>
      </c>
      <c r="C106" s="1">
        <v>205.5</v>
      </c>
      <c r="D106" s="7">
        <v>3048107.97</v>
      </c>
      <c r="E106" s="22">
        <v>-180735.15590526949</v>
      </c>
      <c r="F106" s="7">
        <v>2867372.8140947307</v>
      </c>
      <c r="G106" s="7">
        <v>1281562.02</v>
      </c>
      <c r="H106" s="7">
        <v>131137.70000000001</v>
      </c>
      <c r="I106" s="7">
        <v>1454673.0940947307</v>
      </c>
      <c r="J106" s="7">
        <v>0</v>
      </c>
      <c r="K106" s="14">
        <v>13953.152380023021</v>
      </c>
      <c r="L106" s="1">
        <v>190.3</v>
      </c>
      <c r="M106" s="7">
        <v>2929322.54</v>
      </c>
      <c r="N106" s="22">
        <v>-195694.10330414426</v>
      </c>
      <c r="O106" s="7">
        <f t="shared" si="12"/>
        <v>2733628.4366958556</v>
      </c>
      <c r="P106" s="7">
        <v>1129507.2469800001</v>
      </c>
      <c r="Q106" s="7">
        <v>114928.32000000001</v>
      </c>
      <c r="R106" s="7">
        <f t="shared" si="13"/>
        <v>1489192.8697158555</v>
      </c>
      <c r="S106" s="7">
        <v>0</v>
      </c>
      <c r="T106" s="14">
        <f t="shared" si="14"/>
        <v>14364.836766662404</v>
      </c>
      <c r="U106" s="1">
        <f t="shared" si="15"/>
        <v>15.199999999999989</v>
      </c>
      <c r="V106" s="7">
        <f t="shared" si="16"/>
        <v>118785.43000000017</v>
      </c>
      <c r="W106" s="7">
        <f t="shared" si="17"/>
        <v>14958.947398874763</v>
      </c>
      <c r="X106" s="7">
        <f t="shared" si="18"/>
        <v>133744.37739887508</v>
      </c>
      <c r="Y106" s="7">
        <f t="shared" si="19"/>
        <v>152054.77301999996</v>
      </c>
      <c r="Z106" s="7">
        <f t="shared" si="20"/>
        <v>16209.380000000005</v>
      </c>
      <c r="AA106" s="7">
        <f t="shared" si="21"/>
        <v>-34519.775621124776</v>
      </c>
      <c r="AB106" s="7">
        <f t="shared" si="22"/>
        <v>0</v>
      </c>
      <c r="AC106" s="14">
        <f t="shared" si="23"/>
        <v>-411.68438663938286</v>
      </c>
    </row>
    <row r="107" spans="1:29" x14ac:dyDescent="0.25">
      <c r="A107" s="7" t="s">
        <v>133</v>
      </c>
      <c r="B107" s="7" t="s">
        <v>136</v>
      </c>
      <c r="C107" s="1">
        <v>311.5</v>
      </c>
      <c r="D107" s="7">
        <v>3900545.7</v>
      </c>
      <c r="E107" s="22">
        <v>-231279.7781914295</v>
      </c>
      <c r="F107" s="7">
        <v>3669265.9218085706</v>
      </c>
      <c r="G107" s="7">
        <v>738962.46</v>
      </c>
      <c r="H107" s="7">
        <v>80575.59</v>
      </c>
      <c r="I107" s="7">
        <v>2849727.8718085708</v>
      </c>
      <c r="J107" s="7">
        <v>0</v>
      </c>
      <c r="K107" s="14">
        <v>11779.344853318044</v>
      </c>
      <c r="L107" s="1">
        <v>311</v>
      </c>
      <c r="M107" s="7">
        <v>3886415.82</v>
      </c>
      <c r="N107" s="22">
        <v>-259632.95218488996</v>
      </c>
      <c r="O107" s="7">
        <f t="shared" si="12"/>
        <v>3626782.8678151099</v>
      </c>
      <c r="P107" s="7">
        <v>769936.68773999996</v>
      </c>
      <c r="Q107" s="7">
        <v>68915.89</v>
      </c>
      <c r="R107" s="7">
        <f t="shared" si="13"/>
        <v>2787930.2900751098</v>
      </c>
      <c r="S107" s="7">
        <v>0</v>
      </c>
      <c r="T107" s="14">
        <f t="shared" si="14"/>
        <v>11661.681246993923</v>
      </c>
      <c r="U107" s="1">
        <f t="shared" si="15"/>
        <v>0.5</v>
      </c>
      <c r="V107" s="7">
        <f t="shared" si="16"/>
        <v>14129.880000000354</v>
      </c>
      <c r="W107" s="7">
        <f t="shared" si="17"/>
        <v>28353.173993460456</v>
      </c>
      <c r="X107" s="7">
        <f t="shared" si="18"/>
        <v>42483.053993460722</v>
      </c>
      <c r="Y107" s="7">
        <f t="shared" si="19"/>
        <v>-30974.227740000002</v>
      </c>
      <c r="Z107" s="7">
        <f t="shared" si="20"/>
        <v>11659.699999999997</v>
      </c>
      <c r="AA107" s="7">
        <f t="shared" si="21"/>
        <v>61797.581733461004</v>
      </c>
      <c r="AB107" s="7">
        <f t="shared" si="22"/>
        <v>0</v>
      </c>
      <c r="AC107" s="14">
        <f t="shared" si="23"/>
        <v>117.66360632412034</v>
      </c>
    </row>
    <row r="108" spans="1:29" x14ac:dyDescent="0.25">
      <c r="A108" s="7" t="s">
        <v>133</v>
      </c>
      <c r="B108" s="7" t="s">
        <v>137</v>
      </c>
      <c r="C108" s="1">
        <v>152.80000000000001</v>
      </c>
      <c r="D108" s="7">
        <v>2534882.67</v>
      </c>
      <c r="E108" s="22">
        <v>-150303.86688172852</v>
      </c>
      <c r="F108" s="7">
        <v>2384578.8031182713</v>
      </c>
      <c r="G108" s="7">
        <v>1090727.03678</v>
      </c>
      <c r="H108" s="7">
        <v>130553.21</v>
      </c>
      <c r="I108" s="7">
        <v>1163298.5563382714</v>
      </c>
      <c r="J108" s="7">
        <v>0</v>
      </c>
      <c r="K108" s="14">
        <v>15605.882219360414</v>
      </c>
      <c r="L108" s="1">
        <v>151.9</v>
      </c>
      <c r="M108" s="7">
        <v>2545323.9900000002</v>
      </c>
      <c r="N108" s="22">
        <v>-170040.98696539464</v>
      </c>
      <c r="O108" s="7">
        <f t="shared" si="12"/>
        <v>2375283.0030346056</v>
      </c>
      <c r="P108" s="7">
        <v>1134265.7687522001</v>
      </c>
      <c r="Q108" s="7">
        <v>119297.96</v>
      </c>
      <c r="R108" s="7">
        <f t="shared" si="13"/>
        <v>1121719.2742824056</v>
      </c>
      <c r="S108" s="7">
        <v>0</v>
      </c>
      <c r="T108" s="14">
        <f t="shared" si="14"/>
        <v>15637.149460398983</v>
      </c>
      <c r="U108" s="1">
        <f t="shared" si="15"/>
        <v>0.90000000000000568</v>
      </c>
      <c r="V108" s="7">
        <f t="shared" si="16"/>
        <v>-10441.320000000298</v>
      </c>
      <c r="W108" s="7">
        <f t="shared" si="17"/>
        <v>19737.120083666116</v>
      </c>
      <c r="X108" s="7">
        <f t="shared" si="18"/>
        <v>9295.8000836656429</v>
      </c>
      <c r="Y108" s="7">
        <f t="shared" si="19"/>
        <v>-43538.731972200098</v>
      </c>
      <c r="Z108" s="7">
        <f t="shared" si="20"/>
        <v>11255.25</v>
      </c>
      <c r="AA108" s="7">
        <f t="shared" si="21"/>
        <v>41579.28205586574</v>
      </c>
      <c r="AB108" s="7">
        <f t="shared" si="22"/>
        <v>0</v>
      </c>
      <c r="AC108" s="14">
        <f t="shared" si="23"/>
        <v>-31.267241038569409</v>
      </c>
    </row>
    <row r="109" spans="1:29" x14ac:dyDescent="0.25">
      <c r="A109" s="7" t="s">
        <v>138</v>
      </c>
      <c r="B109" s="7" t="s">
        <v>139</v>
      </c>
      <c r="C109" s="1">
        <v>163.5</v>
      </c>
      <c r="D109" s="7">
        <v>2680528.7799999998</v>
      </c>
      <c r="E109" s="22">
        <v>-158939.8380011656</v>
      </c>
      <c r="F109" s="7">
        <v>2521588.9419988343</v>
      </c>
      <c r="G109" s="7">
        <v>812847.40250000008</v>
      </c>
      <c r="H109" s="7">
        <v>81138.81</v>
      </c>
      <c r="I109" s="7">
        <v>1627602.7294988341</v>
      </c>
      <c r="J109" s="7">
        <v>0</v>
      </c>
      <c r="K109" s="14">
        <v>15422.562336384308</v>
      </c>
      <c r="L109" s="1">
        <v>161.80000000000001</v>
      </c>
      <c r="M109" s="7">
        <v>2661456.67</v>
      </c>
      <c r="N109" s="22">
        <v>-177799.25884108472</v>
      </c>
      <c r="O109" s="7">
        <f t="shared" si="12"/>
        <v>2483657.4111589151</v>
      </c>
      <c r="P109" s="7">
        <v>1035614.4894978</v>
      </c>
      <c r="Q109" s="7">
        <v>81138.81</v>
      </c>
      <c r="R109" s="7">
        <f t="shared" si="13"/>
        <v>1366904.1116611152</v>
      </c>
      <c r="S109" s="7">
        <v>0</v>
      </c>
      <c r="T109" s="14">
        <f t="shared" si="14"/>
        <v>15350.169413837546</v>
      </c>
      <c r="U109" s="1">
        <f t="shared" si="15"/>
        <v>1.6999999999999886</v>
      </c>
      <c r="V109" s="7">
        <f t="shared" si="16"/>
        <v>19072.10999999987</v>
      </c>
      <c r="W109" s="7">
        <f t="shared" si="17"/>
        <v>18859.420839919127</v>
      </c>
      <c r="X109" s="7">
        <f t="shared" si="18"/>
        <v>37931.530839919113</v>
      </c>
      <c r="Y109" s="7">
        <f t="shared" si="19"/>
        <v>-222767.08699779992</v>
      </c>
      <c r="Z109" s="7">
        <f t="shared" si="20"/>
        <v>0</v>
      </c>
      <c r="AA109" s="7">
        <f t="shared" si="21"/>
        <v>260698.61783771892</v>
      </c>
      <c r="AB109" s="7">
        <f t="shared" si="22"/>
        <v>0</v>
      </c>
      <c r="AC109" s="14">
        <f t="shared" si="23"/>
        <v>72.392922546761838</v>
      </c>
    </row>
    <row r="110" spans="1:29" x14ac:dyDescent="0.25">
      <c r="A110" s="7" t="s">
        <v>138</v>
      </c>
      <c r="B110" s="7" t="s">
        <v>140</v>
      </c>
      <c r="C110" s="1">
        <v>382</v>
      </c>
      <c r="D110" s="7">
        <v>4314642.13</v>
      </c>
      <c r="E110" s="22">
        <v>-255833.29912063252</v>
      </c>
      <c r="F110" s="7">
        <v>4058808.8308793674</v>
      </c>
      <c r="G110" s="7">
        <v>1655324.8529999999</v>
      </c>
      <c r="H110" s="7">
        <v>362653.52</v>
      </c>
      <c r="I110" s="7">
        <v>2040830.4578793678</v>
      </c>
      <c r="J110" s="7">
        <v>0</v>
      </c>
      <c r="K110" s="14">
        <v>10625.154007537611</v>
      </c>
      <c r="L110" s="1">
        <v>397.3</v>
      </c>
      <c r="M110" s="7">
        <v>4498369.5999999996</v>
      </c>
      <c r="N110" s="22">
        <v>-300514.67299419409</v>
      </c>
      <c r="O110" s="7">
        <f t="shared" si="12"/>
        <v>4197854.9270058051</v>
      </c>
      <c r="P110" s="7">
        <v>1935835.8565589997</v>
      </c>
      <c r="Q110" s="7">
        <v>260376.91</v>
      </c>
      <c r="R110" s="7">
        <f t="shared" si="13"/>
        <v>2001642.1604468052</v>
      </c>
      <c r="S110" s="7">
        <v>0</v>
      </c>
      <c r="T110" s="14">
        <f t="shared" si="14"/>
        <v>10565.957530847734</v>
      </c>
      <c r="U110" s="1">
        <f t="shared" si="15"/>
        <v>-15.300000000000011</v>
      </c>
      <c r="V110" s="7">
        <f t="shared" si="16"/>
        <v>-183727.46999999974</v>
      </c>
      <c r="W110" s="7">
        <f t="shared" si="17"/>
        <v>44681.373873561563</v>
      </c>
      <c r="X110" s="7">
        <f t="shared" si="18"/>
        <v>-139046.09612643765</v>
      </c>
      <c r="Y110" s="7">
        <f t="shared" si="19"/>
        <v>-280511.00355899986</v>
      </c>
      <c r="Z110" s="7">
        <f t="shared" si="20"/>
        <v>102276.61000000002</v>
      </c>
      <c r="AA110" s="7">
        <f t="shared" si="21"/>
        <v>39188.297432562569</v>
      </c>
      <c r="AB110" s="7">
        <f t="shared" si="22"/>
        <v>0</v>
      </c>
      <c r="AC110" s="14">
        <f t="shared" si="23"/>
        <v>59.196476689876363</v>
      </c>
    </row>
    <row r="111" spans="1:29" x14ac:dyDescent="0.25">
      <c r="A111" s="7" t="s">
        <v>138</v>
      </c>
      <c r="B111" s="7" t="s">
        <v>141</v>
      </c>
      <c r="C111" s="1">
        <v>21943</v>
      </c>
      <c r="D111" s="7">
        <v>198914127.28</v>
      </c>
      <c r="E111" s="22">
        <v>-11794456.154291483</v>
      </c>
      <c r="F111" s="7">
        <v>187119671.12570852</v>
      </c>
      <c r="G111" s="7">
        <v>53172056.942018002</v>
      </c>
      <c r="H111" s="7">
        <v>6858785.2800000003</v>
      </c>
      <c r="I111" s="7">
        <v>127088828.90369052</v>
      </c>
      <c r="J111" s="7">
        <v>0</v>
      </c>
      <c r="K111" s="14">
        <v>8527.533661108715</v>
      </c>
      <c r="L111" s="1">
        <v>22083.599999999999</v>
      </c>
      <c r="M111" s="7">
        <v>201178576.02000001</v>
      </c>
      <c r="N111" s="22">
        <v>-13439783.602060605</v>
      </c>
      <c r="O111" s="7">
        <f t="shared" si="12"/>
        <v>187738792.41793939</v>
      </c>
      <c r="P111" s="7">
        <v>49373328.546029605</v>
      </c>
      <c r="Q111" s="7">
        <v>5387314.4500000002</v>
      </c>
      <c r="R111" s="7">
        <f t="shared" si="13"/>
        <v>132978149.42190979</v>
      </c>
      <c r="S111" s="7">
        <v>0</v>
      </c>
      <c r="T111" s="14">
        <f t="shared" si="14"/>
        <v>8501.2766223776653</v>
      </c>
      <c r="U111" s="1">
        <f t="shared" si="15"/>
        <v>-140.59999999999854</v>
      </c>
      <c r="V111" s="7">
        <f t="shared" si="16"/>
        <v>-2264448.7400000095</v>
      </c>
      <c r="W111" s="7">
        <f t="shared" si="17"/>
        <v>1645327.4477691222</v>
      </c>
      <c r="X111" s="7">
        <f t="shared" si="18"/>
        <v>-619121.2922308743</v>
      </c>
      <c r="Y111" s="7">
        <f t="shared" si="19"/>
        <v>3798728.3959883973</v>
      </c>
      <c r="Z111" s="7">
        <f t="shared" si="20"/>
        <v>1471470.83</v>
      </c>
      <c r="AA111" s="7">
        <f t="shared" si="21"/>
        <v>-5889320.5182192773</v>
      </c>
      <c r="AB111" s="7">
        <f t="shared" si="22"/>
        <v>0</v>
      </c>
      <c r="AC111" s="14">
        <f t="shared" si="23"/>
        <v>26.257038731049761</v>
      </c>
    </row>
    <row r="112" spans="1:29" x14ac:dyDescent="0.25">
      <c r="A112" s="7" t="s">
        <v>142</v>
      </c>
      <c r="B112" s="7" t="s">
        <v>143</v>
      </c>
      <c r="C112" s="1">
        <v>88.3</v>
      </c>
      <c r="D112" s="7">
        <v>1685618.14</v>
      </c>
      <c r="E112" s="22">
        <v>-99947.396984644976</v>
      </c>
      <c r="F112" s="7">
        <v>1585670.743015355</v>
      </c>
      <c r="G112" s="7">
        <v>1039115.271084</v>
      </c>
      <c r="H112" s="7">
        <v>109844.75</v>
      </c>
      <c r="I112" s="7">
        <v>436710.72193135496</v>
      </c>
      <c r="J112" s="7">
        <v>0</v>
      </c>
      <c r="K112" s="14">
        <v>17957.766059064044</v>
      </c>
      <c r="L112" s="1">
        <v>89.8</v>
      </c>
      <c r="M112" s="7">
        <v>1706049.91</v>
      </c>
      <c r="N112" s="22">
        <v>-113973.07833829934</v>
      </c>
      <c r="O112" s="7">
        <f t="shared" si="12"/>
        <v>1592076.8316617005</v>
      </c>
      <c r="P112" s="7">
        <v>1049657.0722313549</v>
      </c>
      <c r="Q112" s="7">
        <v>96228.68</v>
      </c>
      <c r="R112" s="7">
        <f t="shared" si="13"/>
        <v>446191.07943034562</v>
      </c>
      <c r="S112" s="7">
        <v>0</v>
      </c>
      <c r="T112" s="14">
        <f t="shared" si="14"/>
        <v>17729.140664384195</v>
      </c>
      <c r="U112" s="1">
        <f t="shared" si="15"/>
        <v>-1.5</v>
      </c>
      <c r="V112" s="7">
        <f t="shared" si="16"/>
        <v>-20431.770000000019</v>
      </c>
      <c r="W112" s="7">
        <f t="shared" si="17"/>
        <v>14025.681353654363</v>
      </c>
      <c r="X112" s="7">
        <f t="shared" si="18"/>
        <v>-6406.088646345539</v>
      </c>
      <c r="Y112" s="7">
        <f t="shared" si="19"/>
        <v>-10541.801147354883</v>
      </c>
      <c r="Z112" s="7">
        <f t="shared" si="20"/>
        <v>13616.070000000007</v>
      </c>
      <c r="AA112" s="7">
        <f t="shared" si="21"/>
        <v>-9480.3574989906629</v>
      </c>
      <c r="AB112" s="7">
        <f t="shared" si="22"/>
        <v>0</v>
      </c>
      <c r="AC112" s="14">
        <f t="shared" si="23"/>
        <v>228.62539467984971</v>
      </c>
    </row>
    <row r="113" spans="1:29" x14ac:dyDescent="0.25">
      <c r="A113" s="7" t="s">
        <v>144</v>
      </c>
      <c r="B113" s="7" t="s">
        <v>144</v>
      </c>
      <c r="C113" s="1">
        <v>2078.9</v>
      </c>
      <c r="D113" s="7">
        <v>18845976.899999999</v>
      </c>
      <c r="E113" s="22">
        <v>-1117457.3232747419</v>
      </c>
      <c r="F113" s="7">
        <v>17728519.576725256</v>
      </c>
      <c r="G113" s="7">
        <v>9178828.7692199983</v>
      </c>
      <c r="H113" s="7">
        <v>884983.54</v>
      </c>
      <c r="I113" s="7">
        <v>7664707.2675052574</v>
      </c>
      <c r="J113" s="7">
        <v>0</v>
      </c>
      <c r="K113" s="14">
        <v>8527.8366331835368</v>
      </c>
      <c r="L113" s="1">
        <v>2083.8000000000002</v>
      </c>
      <c r="M113" s="7">
        <v>19013441.100000001</v>
      </c>
      <c r="N113" s="22">
        <v>-1270197.5477205943</v>
      </c>
      <c r="O113" s="7">
        <f t="shared" si="12"/>
        <v>17743243.552279405</v>
      </c>
      <c r="P113" s="7">
        <v>9041243.3974334989</v>
      </c>
      <c r="Q113" s="7">
        <v>825629.78</v>
      </c>
      <c r="R113" s="7">
        <f t="shared" si="13"/>
        <v>7876370.3748459062</v>
      </c>
      <c r="S113" s="7">
        <v>0</v>
      </c>
      <c r="T113" s="14">
        <f t="shared" si="14"/>
        <v>8514.8495787884658</v>
      </c>
      <c r="U113" s="1">
        <f t="shared" si="15"/>
        <v>-4.9000000000000909</v>
      </c>
      <c r="V113" s="7">
        <f t="shared" si="16"/>
        <v>-167464.20000000298</v>
      </c>
      <c r="W113" s="7">
        <f t="shared" si="17"/>
        <v>152740.22444585245</v>
      </c>
      <c r="X113" s="7">
        <f t="shared" si="18"/>
        <v>-14723.975554149598</v>
      </c>
      <c r="Y113" s="7">
        <f t="shared" si="19"/>
        <v>137585.3717864994</v>
      </c>
      <c r="Z113" s="7">
        <f t="shared" si="20"/>
        <v>59353.760000000009</v>
      </c>
      <c r="AA113" s="7">
        <f t="shared" si="21"/>
        <v>-211663.10734064877</v>
      </c>
      <c r="AB113" s="7">
        <f t="shared" si="22"/>
        <v>0</v>
      </c>
      <c r="AC113" s="14">
        <f t="shared" si="23"/>
        <v>12.987054395071027</v>
      </c>
    </row>
    <row r="114" spans="1:29" x14ac:dyDescent="0.25">
      <c r="A114" s="7" t="s">
        <v>145</v>
      </c>
      <c r="B114" s="7" t="s">
        <v>145</v>
      </c>
      <c r="C114" s="1">
        <v>2669.6</v>
      </c>
      <c r="D114" s="7">
        <v>24879392.260000002</v>
      </c>
      <c r="E114" s="22">
        <v>-1475203.9242689474</v>
      </c>
      <c r="F114" s="7">
        <v>23404188.335731056</v>
      </c>
      <c r="G114" s="7">
        <v>9405118.4251499996</v>
      </c>
      <c r="H114" s="7">
        <v>1149441.19</v>
      </c>
      <c r="I114" s="7">
        <v>12849628.720581057</v>
      </c>
      <c r="J114" s="7">
        <v>0</v>
      </c>
      <c r="K114" s="14">
        <v>8766.9270061923344</v>
      </c>
      <c r="L114" s="1">
        <v>2710.4</v>
      </c>
      <c r="M114" s="7">
        <v>24975807.09</v>
      </c>
      <c r="N114" s="22">
        <v>-1668514.8548970774</v>
      </c>
      <c r="O114" s="7">
        <f t="shared" si="12"/>
        <v>23307292.235102922</v>
      </c>
      <c r="P114" s="7">
        <v>11385166.127561098</v>
      </c>
      <c r="Q114" s="7">
        <v>966540.17</v>
      </c>
      <c r="R114" s="7">
        <f t="shared" si="13"/>
        <v>10955585.937541824</v>
      </c>
      <c r="S114" s="7">
        <v>0</v>
      </c>
      <c r="T114" s="14">
        <f t="shared" si="14"/>
        <v>8599.2075837894481</v>
      </c>
      <c r="U114" s="1">
        <f t="shared" si="15"/>
        <v>-40.800000000000182</v>
      </c>
      <c r="V114" s="7">
        <f t="shared" si="16"/>
        <v>-96414.829999998212</v>
      </c>
      <c r="W114" s="7">
        <f t="shared" si="17"/>
        <v>193310.93062812998</v>
      </c>
      <c r="X114" s="7">
        <f t="shared" si="18"/>
        <v>96896.100628133863</v>
      </c>
      <c r="Y114" s="7">
        <f t="shared" si="19"/>
        <v>-1980047.7024110984</v>
      </c>
      <c r="Z114" s="7">
        <f t="shared" si="20"/>
        <v>182901.0199999999</v>
      </c>
      <c r="AA114" s="7">
        <f t="shared" si="21"/>
        <v>1894042.7830392327</v>
      </c>
      <c r="AB114" s="7">
        <f t="shared" si="22"/>
        <v>0</v>
      </c>
      <c r="AC114" s="14">
        <f t="shared" si="23"/>
        <v>167.71942240288627</v>
      </c>
    </row>
    <row r="115" spans="1:29" x14ac:dyDescent="0.25">
      <c r="A115" s="7" t="s">
        <v>145</v>
      </c>
      <c r="B115" s="7" t="s">
        <v>64</v>
      </c>
      <c r="C115" s="1">
        <v>678</v>
      </c>
      <c r="D115" s="7">
        <v>6851412.75</v>
      </c>
      <c r="E115" s="22">
        <v>-406249.11050726363</v>
      </c>
      <c r="F115" s="7">
        <v>6445163.6394927362</v>
      </c>
      <c r="G115" s="7">
        <v>1430946.8764</v>
      </c>
      <c r="H115" s="7">
        <v>125433.23</v>
      </c>
      <c r="I115" s="7">
        <v>4888783.5330927353</v>
      </c>
      <c r="J115" s="7">
        <v>0</v>
      </c>
      <c r="K115" s="14">
        <v>9506.1410611987267</v>
      </c>
      <c r="L115" s="1">
        <v>664.1</v>
      </c>
      <c r="M115" s="7">
        <v>6881647.8799999999</v>
      </c>
      <c r="N115" s="22">
        <v>-459730.15697051416</v>
      </c>
      <c r="O115" s="7">
        <f t="shared" si="12"/>
        <v>6421917.7230294859</v>
      </c>
      <c r="P115" s="7">
        <v>1368265.1674339999</v>
      </c>
      <c r="Q115" s="7">
        <v>112653.87</v>
      </c>
      <c r="R115" s="7">
        <f t="shared" si="13"/>
        <v>4940998.6855954854</v>
      </c>
      <c r="S115" s="7">
        <v>0</v>
      </c>
      <c r="T115" s="14">
        <f t="shared" si="14"/>
        <v>9670.1064945482394</v>
      </c>
      <c r="U115" s="1">
        <f t="shared" si="15"/>
        <v>13.899999999999977</v>
      </c>
      <c r="V115" s="7">
        <f t="shared" si="16"/>
        <v>-30235.129999999888</v>
      </c>
      <c r="W115" s="7">
        <f t="shared" si="17"/>
        <v>53481.046463250532</v>
      </c>
      <c r="X115" s="7">
        <f t="shared" si="18"/>
        <v>23245.916463250294</v>
      </c>
      <c r="Y115" s="7">
        <f t="shared" si="19"/>
        <v>62681.708966000006</v>
      </c>
      <c r="Z115" s="7">
        <f t="shared" si="20"/>
        <v>12779.36</v>
      </c>
      <c r="AA115" s="7">
        <f t="shared" si="21"/>
        <v>-52215.152502750047</v>
      </c>
      <c r="AB115" s="7">
        <f t="shared" si="22"/>
        <v>0</v>
      </c>
      <c r="AC115" s="14">
        <f t="shared" si="23"/>
        <v>-163.96543334951275</v>
      </c>
    </row>
    <row r="116" spans="1:29" x14ac:dyDescent="0.25">
      <c r="A116" s="7" t="s">
        <v>145</v>
      </c>
      <c r="B116" s="7" t="s">
        <v>146</v>
      </c>
      <c r="C116" s="1">
        <v>467</v>
      </c>
      <c r="D116" s="7">
        <v>5041332.72</v>
      </c>
      <c r="E116" s="22">
        <v>-298921.84400526213</v>
      </c>
      <c r="F116" s="7">
        <v>4742410.8759947373</v>
      </c>
      <c r="G116" s="7">
        <v>878645.20012000017</v>
      </c>
      <c r="H116" s="7">
        <v>61707.33</v>
      </c>
      <c r="I116" s="7">
        <v>3802058.345874737</v>
      </c>
      <c r="J116" s="7">
        <v>0</v>
      </c>
      <c r="K116" s="14">
        <v>10155.055408982307</v>
      </c>
      <c r="L116" s="1">
        <v>471.5</v>
      </c>
      <c r="M116" s="7">
        <v>5024294.72</v>
      </c>
      <c r="N116" s="22">
        <v>-335649.22829090251</v>
      </c>
      <c r="O116" s="7">
        <f t="shared" si="12"/>
        <v>4688645.4917090973</v>
      </c>
      <c r="P116" s="7">
        <v>858947.63751488016</v>
      </c>
      <c r="Q116" s="7">
        <v>52583.32</v>
      </c>
      <c r="R116" s="7">
        <f t="shared" si="13"/>
        <v>3777114.5341942175</v>
      </c>
      <c r="S116" s="7">
        <v>0</v>
      </c>
      <c r="T116" s="14">
        <f t="shared" si="14"/>
        <v>9944.1049665092196</v>
      </c>
      <c r="U116" s="1">
        <f t="shared" si="15"/>
        <v>-4.5</v>
      </c>
      <c r="V116" s="7">
        <f t="shared" si="16"/>
        <v>17038</v>
      </c>
      <c r="W116" s="7">
        <f t="shared" si="17"/>
        <v>36727.384285640379</v>
      </c>
      <c r="X116" s="7">
        <f t="shared" si="18"/>
        <v>53765.384285639971</v>
      </c>
      <c r="Y116" s="7">
        <f t="shared" si="19"/>
        <v>19697.562605120009</v>
      </c>
      <c r="Z116" s="7">
        <f t="shared" si="20"/>
        <v>9124.010000000002</v>
      </c>
      <c r="AA116" s="7">
        <f t="shared" si="21"/>
        <v>24943.811680519488</v>
      </c>
      <c r="AB116" s="7">
        <f t="shared" si="22"/>
        <v>0</v>
      </c>
      <c r="AC116" s="14">
        <f t="shared" si="23"/>
        <v>210.95044247308761</v>
      </c>
    </row>
    <row r="117" spans="1:29" x14ac:dyDescent="0.25">
      <c r="A117" s="7" t="s">
        <v>147</v>
      </c>
      <c r="B117" s="7" t="s">
        <v>147</v>
      </c>
      <c r="C117" s="1">
        <v>5884.1</v>
      </c>
      <c r="D117" s="7">
        <v>56273769.390000001</v>
      </c>
      <c r="E117" s="22">
        <v>-3336708.7334766658</v>
      </c>
      <c r="F117" s="7">
        <v>52937060.656523332</v>
      </c>
      <c r="G117" s="7">
        <v>14817865.182833999</v>
      </c>
      <c r="H117" s="7">
        <v>1972556.43</v>
      </c>
      <c r="I117" s="7">
        <v>36146639.043689333</v>
      </c>
      <c r="J117" s="7">
        <v>0</v>
      </c>
      <c r="K117" s="14">
        <v>8996.6283130000047</v>
      </c>
      <c r="L117" s="1">
        <v>5926.9</v>
      </c>
      <c r="M117" s="7">
        <v>56969493.729999997</v>
      </c>
      <c r="N117" s="22">
        <v>-3805860.8565458339</v>
      </c>
      <c r="O117" s="7">
        <f t="shared" si="12"/>
        <v>53163632.873454161</v>
      </c>
      <c r="P117" s="7">
        <v>13605616.282413391</v>
      </c>
      <c r="Q117" s="7">
        <v>1579478.25</v>
      </c>
      <c r="R117" s="7">
        <f t="shared" si="13"/>
        <v>37978538.341040768</v>
      </c>
      <c r="S117" s="7">
        <v>0</v>
      </c>
      <c r="T117" s="14">
        <f t="shared" si="14"/>
        <v>8969.888621953156</v>
      </c>
      <c r="U117" s="1">
        <f t="shared" si="15"/>
        <v>-42.799999999999272</v>
      </c>
      <c r="V117" s="7">
        <f t="shared" si="16"/>
        <v>-695724.33999999613</v>
      </c>
      <c r="W117" s="7">
        <f t="shared" si="17"/>
        <v>469152.12306916807</v>
      </c>
      <c r="X117" s="7">
        <f t="shared" si="18"/>
        <v>-226572.21693082899</v>
      </c>
      <c r="Y117" s="7">
        <f t="shared" si="19"/>
        <v>1212248.900420608</v>
      </c>
      <c r="Z117" s="7">
        <f t="shared" si="20"/>
        <v>393078.17999999993</v>
      </c>
      <c r="AA117" s="7">
        <f t="shared" si="21"/>
        <v>-1831899.2973514348</v>
      </c>
      <c r="AB117" s="7">
        <f t="shared" si="22"/>
        <v>0</v>
      </c>
      <c r="AC117" s="14">
        <f t="shared" si="23"/>
        <v>26.739691046848748</v>
      </c>
    </row>
    <row r="118" spans="1:29" x14ac:dyDescent="0.25">
      <c r="A118" s="7" t="s">
        <v>147</v>
      </c>
      <c r="B118" s="7" t="s">
        <v>148</v>
      </c>
      <c r="C118" s="1">
        <v>257.5</v>
      </c>
      <c r="D118" s="7">
        <v>3933281.67</v>
      </c>
      <c r="E118" s="22">
        <v>-233220.83169081071</v>
      </c>
      <c r="F118" s="7">
        <v>3700060.8383091893</v>
      </c>
      <c r="G118" s="7">
        <v>540546.36530000006</v>
      </c>
      <c r="H118" s="7">
        <v>109190.83</v>
      </c>
      <c r="I118" s="7">
        <v>3050323.6430091891</v>
      </c>
      <c r="J118" s="7">
        <v>0</v>
      </c>
      <c r="K118" s="14">
        <v>14369.168304113356</v>
      </c>
      <c r="L118" s="1">
        <v>254.2</v>
      </c>
      <c r="M118" s="7">
        <v>3896617.76</v>
      </c>
      <c r="N118" s="22">
        <v>-260314.49526285456</v>
      </c>
      <c r="O118" s="7">
        <f t="shared" si="12"/>
        <v>3636303.264737145</v>
      </c>
      <c r="P118" s="7">
        <v>436491.56323589</v>
      </c>
      <c r="Q118" s="7">
        <v>109190.83</v>
      </c>
      <c r="R118" s="7">
        <f t="shared" si="13"/>
        <v>3090620.8715012548</v>
      </c>
      <c r="S118" s="7">
        <v>0</v>
      </c>
      <c r="T118" s="14">
        <f t="shared" si="14"/>
        <v>14304.890891963592</v>
      </c>
      <c r="U118" s="1">
        <f t="shared" si="15"/>
        <v>3.3000000000000114</v>
      </c>
      <c r="V118" s="7">
        <f t="shared" si="16"/>
        <v>36663.910000000149</v>
      </c>
      <c r="W118" s="7">
        <f t="shared" si="17"/>
        <v>27093.66357204385</v>
      </c>
      <c r="X118" s="7">
        <f t="shared" si="18"/>
        <v>63757.573572044261</v>
      </c>
      <c r="Y118" s="7">
        <f t="shared" si="19"/>
        <v>104054.80206411006</v>
      </c>
      <c r="Z118" s="7">
        <f t="shared" si="20"/>
        <v>0</v>
      </c>
      <c r="AA118" s="7">
        <f t="shared" si="21"/>
        <v>-40297.228492065798</v>
      </c>
      <c r="AB118" s="7">
        <f t="shared" si="22"/>
        <v>0</v>
      </c>
      <c r="AC118" s="14">
        <f t="shared" si="23"/>
        <v>64.277412149764132</v>
      </c>
    </row>
    <row r="119" spans="1:29" x14ac:dyDescent="0.25">
      <c r="A119" s="7" t="s">
        <v>149</v>
      </c>
      <c r="B119" s="7" t="s">
        <v>150</v>
      </c>
      <c r="C119" s="1">
        <v>1411.9</v>
      </c>
      <c r="D119" s="7">
        <v>13884478.949999999</v>
      </c>
      <c r="E119" s="22">
        <v>-823269.21893507661</v>
      </c>
      <c r="F119" s="7">
        <v>13061209.731064923</v>
      </c>
      <c r="G119" s="7">
        <v>7209323.5410000002</v>
      </c>
      <c r="H119" s="7">
        <v>654910.47</v>
      </c>
      <c r="I119" s="7">
        <v>5196975.7200649232</v>
      </c>
      <c r="J119" s="7">
        <v>0</v>
      </c>
      <c r="K119" s="14">
        <v>9250.8036908172835</v>
      </c>
      <c r="L119" s="1">
        <v>1408.2</v>
      </c>
      <c r="M119" s="7">
        <v>14018537.970000001</v>
      </c>
      <c r="N119" s="22">
        <v>-936511.83173371165</v>
      </c>
      <c r="O119" s="7">
        <f t="shared" si="12"/>
        <v>13082026.13826629</v>
      </c>
      <c r="P119" s="7">
        <v>7259351.3658809997</v>
      </c>
      <c r="Q119" s="7">
        <v>681852.2</v>
      </c>
      <c r="R119" s="7">
        <f t="shared" si="13"/>
        <v>5140822.5723852897</v>
      </c>
      <c r="S119" s="7">
        <v>0</v>
      </c>
      <c r="T119" s="14">
        <f t="shared" si="14"/>
        <v>9289.8921589733618</v>
      </c>
      <c r="U119" s="1">
        <f t="shared" si="15"/>
        <v>3.7000000000000455</v>
      </c>
      <c r="V119" s="7">
        <f t="shared" si="16"/>
        <v>-134059.02000000142</v>
      </c>
      <c r="W119" s="7">
        <f t="shared" si="17"/>
        <v>113242.61279863503</v>
      </c>
      <c r="X119" s="7">
        <f t="shared" si="18"/>
        <v>-20816.407201366499</v>
      </c>
      <c r="Y119" s="7">
        <f t="shared" si="19"/>
        <v>-50027.824880999513</v>
      </c>
      <c r="Z119" s="7">
        <f t="shared" si="20"/>
        <v>-26941.729999999981</v>
      </c>
      <c r="AA119" s="7">
        <f t="shared" si="21"/>
        <v>56153.147679633461</v>
      </c>
      <c r="AB119" s="7">
        <f t="shared" si="22"/>
        <v>0</v>
      </c>
      <c r="AC119" s="14">
        <f t="shared" si="23"/>
        <v>-39.088468156078306</v>
      </c>
    </row>
    <row r="120" spans="1:29" x14ac:dyDescent="0.25">
      <c r="A120" s="7" t="s">
        <v>149</v>
      </c>
      <c r="B120" s="7" t="s">
        <v>151</v>
      </c>
      <c r="C120" s="1">
        <v>3282.5</v>
      </c>
      <c r="D120" s="7">
        <v>30820663.170000002</v>
      </c>
      <c r="E120" s="22">
        <v>-1827486.892839215</v>
      </c>
      <c r="F120" s="7">
        <v>28993176.277160786</v>
      </c>
      <c r="G120" s="7">
        <v>8378069.7599999998</v>
      </c>
      <c r="H120" s="7">
        <v>711465.55</v>
      </c>
      <c r="I120" s="7">
        <v>19903640.967160787</v>
      </c>
      <c r="J120" s="7">
        <v>0</v>
      </c>
      <c r="K120" s="14">
        <v>8832.6508079697742</v>
      </c>
      <c r="L120" s="1">
        <v>3304</v>
      </c>
      <c r="M120" s="7">
        <v>31441200.23</v>
      </c>
      <c r="N120" s="22">
        <v>-2100437.0129265124</v>
      </c>
      <c r="O120" s="7">
        <f t="shared" si="12"/>
        <v>29340763.217073489</v>
      </c>
      <c r="P120" s="7">
        <v>8483556.0432600006</v>
      </c>
      <c r="Q120" s="7">
        <v>677020.21</v>
      </c>
      <c r="R120" s="7">
        <f t="shared" si="13"/>
        <v>20180186.963813487</v>
      </c>
      <c r="S120" s="7">
        <v>0</v>
      </c>
      <c r="T120" s="14">
        <f t="shared" si="14"/>
        <v>8880.3762763539617</v>
      </c>
      <c r="U120" s="1">
        <f t="shared" si="15"/>
        <v>-21.5</v>
      </c>
      <c r="V120" s="7">
        <f t="shared" si="16"/>
        <v>-620537.05999999866</v>
      </c>
      <c r="W120" s="7">
        <f t="shared" si="17"/>
        <v>272950.1200872974</v>
      </c>
      <c r="X120" s="7">
        <f t="shared" si="18"/>
        <v>-347586.93991270289</v>
      </c>
      <c r="Y120" s="7">
        <f t="shared" si="19"/>
        <v>-105486.28326000087</v>
      </c>
      <c r="Z120" s="7">
        <f t="shared" si="20"/>
        <v>34445.340000000084</v>
      </c>
      <c r="AA120" s="7">
        <f t="shared" si="21"/>
        <v>-276545.99665270001</v>
      </c>
      <c r="AB120" s="7">
        <f t="shared" si="22"/>
        <v>0</v>
      </c>
      <c r="AC120" s="14">
        <f t="shared" si="23"/>
        <v>-47.725468384187479</v>
      </c>
    </row>
    <row r="121" spans="1:29" x14ac:dyDescent="0.25">
      <c r="A121" s="7" t="s">
        <v>149</v>
      </c>
      <c r="B121" s="7" t="s">
        <v>152</v>
      </c>
      <c r="C121" s="1">
        <v>210.5</v>
      </c>
      <c r="D121" s="7">
        <v>3234343.16</v>
      </c>
      <c r="E121" s="22">
        <v>-191777.82448229418</v>
      </c>
      <c r="F121" s="7">
        <v>3042565.3355177059</v>
      </c>
      <c r="G121" s="7">
        <v>850097.97</v>
      </c>
      <c r="H121" s="7">
        <v>64719.96</v>
      </c>
      <c r="I121" s="7">
        <v>2127747.4055177057</v>
      </c>
      <c r="J121" s="7">
        <v>0</v>
      </c>
      <c r="K121" s="14">
        <v>14453.992092720693</v>
      </c>
      <c r="L121" s="1">
        <v>204.9</v>
      </c>
      <c r="M121" s="7">
        <v>3201574.73</v>
      </c>
      <c r="N121" s="22">
        <v>-213881.97693947275</v>
      </c>
      <c r="O121" s="7">
        <f t="shared" si="12"/>
        <v>2987692.7530605271</v>
      </c>
      <c r="P121" s="7">
        <v>884201.35464000003</v>
      </c>
      <c r="Q121" s="7">
        <v>44002.46</v>
      </c>
      <c r="R121" s="7">
        <f t="shared" si="13"/>
        <v>2059488.9384205271</v>
      </c>
      <c r="S121" s="7">
        <v>0</v>
      </c>
      <c r="T121" s="14">
        <f t="shared" si="14"/>
        <v>14581.223782628243</v>
      </c>
      <c r="U121" s="1">
        <f t="shared" si="15"/>
        <v>5.5999999999999943</v>
      </c>
      <c r="V121" s="7">
        <f t="shared" si="16"/>
        <v>32768.430000000168</v>
      </c>
      <c r="W121" s="7">
        <f t="shared" si="17"/>
        <v>22104.15245717857</v>
      </c>
      <c r="X121" s="7">
        <f t="shared" si="18"/>
        <v>54872.582457178738</v>
      </c>
      <c r="Y121" s="7">
        <f t="shared" si="19"/>
        <v>-34103.384640000062</v>
      </c>
      <c r="Z121" s="7">
        <f t="shared" si="20"/>
        <v>20717.5</v>
      </c>
      <c r="AA121" s="7">
        <f t="shared" si="21"/>
        <v>68258.467097178567</v>
      </c>
      <c r="AB121" s="7">
        <f t="shared" si="22"/>
        <v>0</v>
      </c>
      <c r="AC121" s="14">
        <f t="shared" si="23"/>
        <v>-127.23168990755039</v>
      </c>
    </row>
    <row r="122" spans="1:29" x14ac:dyDescent="0.25">
      <c r="A122" s="7" t="s">
        <v>149</v>
      </c>
      <c r="B122" s="7" t="s">
        <v>153</v>
      </c>
      <c r="C122" s="1">
        <v>798.5</v>
      </c>
      <c r="D122" s="7">
        <v>8041907.3300000001</v>
      </c>
      <c r="E122" s="22">
        <v>-476838.54685215739</v>
      </c>
      <c r="F122" s="7">
        <v>7565068.7831478426</v>
      </c>
      <c r="G122" s="7">
        <v>5652296.9713500002</v>
      </c>
      <c r="H122" s="7">
        <v>401676.4</v>
      </c>
      <c r="I122" s="7">
        <v>1511095.4117978425</v>
      </c>
      <c r="J122" s="7">
        <v>0</v>
      </c>
      <c r="K122" s="14">
        <v>9474.0999162778244</v>
      </c>
      <c r="L122" s="1">
        <v>737.5</v>
      </c>
      <c r="M122" s="7">
        <v>7529275.5499999998</v>
      </c>
      <c r="N122" s="22">
        <v>-502995.08066020871</v>
      </c>
      <c r="O122" s="7">
        <f t="shared" si="12"/>
        <v>7026280.4693397908</v>
      </c>
      <c r="P122" s="7">
        <v>6385764.0157936011</v>
      </c>
      <c r="Q122" s="7">
        <v>316242.59999999998</v>
      </c>
      <c r="R122" s="7">
        <f t="shared" si="13"/>
        <v>324273.85354618973</v>
      </c>
      <c r="S122" s="7">
        <v>0</v>
      </c>
      <c r="T122" s="14">
        <f t="shared" si="14"/>
        <v>9527.1599584268351</v>
      </c>
      <c r="U122" s="1">
        <f t="shared" si="15"/>
        <v>61</v>
      </c>
      <c r="V122" s="7">
        <f t="shared" si="16"/>
        <v>512631.78000000026</v>
      </c>
      <c r="W122" s="7">
        <f t="shared" si="17"/>
        <v>26156.533808051317</v>
      </c>
      <c r="X122" s="7">
        <f t="shared" si="18"/>
        <v>538788.31380805187</v>
      </c>
      <c r="Y122" s="7">
        <f t="shared" si="19"/>
        <v>-733467.04444360081</v>
      </c>
      <c r="Z122" s="7">
        <f t="shared" si="20"/>
        <v>85433.800000000047</v>
      </c>
      <c r="AA122" s="7">
        <f t="shared" si="21"/>
        <v>1186821.5582516529</v>
      </c>
      <c r="AB122" s="7">
        <f t="shared" si="22"/>
        <v>0</v>
      </c>
      <c r="AC122" s="14">
        <f t="shared" si="23"/>
        <v>-53.060042149010769</v>
      </c>
    </row>
    <row r="123" spans="1:29" x14ac:dyDescent="0.25">
      <c r="A123" s="7" t="s">
        <v>154</v>
      </c>
      <c r="B123" s="7" t="s">
        <v>155</v>
      </c>
      <c r="C123" s="1">
        <v>1450.2</v>
      </c>
      <c r="D123" s="7">
        <v>14574563.57</v>
      </c>
      <c r="E123" s="22">
        <v>-864187.24172530242</v>
      </c>
      <c r="F123" s="7">
        <v>13710376.328274697</v>
      </c>
      <c r="G123" s="7">
        <v>2034715.1073550002</v>
      </c>
      <c r="H123" s="7">
        <v>371328.45</v>
      </c>
      <c r="I123" s="7">
        <v>11304332.770919697</v>
      </c>
      <c r="J123" s="7">
        <v>0</v>
      </c>
      <c r="K123" s="14">
        <v>9454.1279328883575</v>
      </c>
      <c r="L123" s="1">
        <v>1462</v>
      </c>
      <c r="M123" s="7">
        <v>14744486.43</v>
      </c>
      <c r="N123" s="22">
        <v>-985008.99480976001</v>
      </c>
      <c r="O123" s="7">
        <f t="shared" si="12"/>
        <v>13759477.43519024</v>
      </c>
      <c r="P123" s="7">
        <v>1994610.8171456598</v>
      </c>
      <c r="Q123" s="7">
        <v>371328.45</v>
      </c>
      <c r="R123" s="7">
        <f t="shared" si="13"/>
        <v>11393538.16804458</v>
      </c>
      <c r="S123" s="7">
        <v>0</v>
      </c>
      <c r="T123" s="14">
        <f t="shared" si="14"/>
        <v>9411.4072744119294</v>
      </c>
      <c r="U123" s="1">
        <f t="shared" si="15"/>
        <v>-11.799999999999955</v>
      </c>
      <c r="V123" s="7">
        <f t="shared" si="16"/>
        <v>-169922.8599999994</v>
      </c>
      <c r="W123" s="7">
        <f t="shared" si="17"/>
        <v>120821.7530844576</v>
      </c>
      <c r="X123" s="7">
        <f t="shared" si="18"/>
        <v>-49101.106915542856</v>
      </c>
      <c r="Y123" s="7">
        <f t="shared" si="19"/>
        <v>40104.290209340397</v>
      </c>
      <c r="Z123" s="7">
        <f t="shared" si="20"/>
        <v>0</v>
      </c>
      <c r="AA123" s="7">
        <f t="shared" si="21"/>
        <v>-89205.397124882787</v>
      </c>
      <c r="AB123" s="7">
        <f t="shared" si="22"/>
        <v>0</v>
      </c>
      <c r="AC123" s="14">
        <f t="shared" si="23"/>
        <v>42.720658476428071</v>
      </c>
    </row>
    <row r="124" spans="1:29" x14ac:dyDescent="0.25">
      <c r="A124" s="7" t="s">
        <v>154</v>
      </c>
      <c r="B124" s="7" t="s">
        <v>156</v>
      </c>
      <c r="C124" s="1">
        <v>782.6</v>
      </c>
      <c r="D124" s="7">
        <v>8375411.1100000003</v>
      </c>
      <c r="E124" s="22">
        <v>-496613.39021943376</v>
      </c>
      <c r="F124" s="7">
        <v>7878797.7197805662</v>
      </c>
      <c r="G124" s="7">
        <v>1065760.5314160001</v>
      </c>
      <c r="H124" s="7">
        <v>203876.34</v>
      </c>
      <c r="I124" s="7">
        <v>6609160.8483645665</v>
      </c>
      <c r="J124" s="7">
        <v>0</v>
      </c>
      <c r="K124" s="14">
        <v>10067.464502658531</v>
      </c>
      <c r="L124" s="1">
        <v>790.1</v>
      </c>
      <c r="M124" s="7">
        <v>8433924.4700000007</v>
      </c>
      <c r="N124" s="22">
        <v>-563430.37134160381</v>
      </c>
      <c r="O124" s="7">
        <f t="shared" si="12"/>
        <v>7870494.0986583969</v>
      </c>
      <c r="P124" s="7">
        <v>1054633.2338525041</v>
      </c>
      <c r="Q124" s="7">
        <v>203876.34</v>
      </c>
      <c r="R124" s="7">
        <f t="shared" si="13"/>
        <v>6611984.5248058932</v>
      </c>
      <c r="S124" s="7">
        <v>0</v>
      </c>
      <c r="T124" s="14">
        <f t="shared" si="14"/>
        <v>9961.3898223748856</v>
      </c>
      <c r="U124" s="1">
        <f t="shared" si="15"/>
        <v>-7.5</v>
      </c>
      <c r="V124" s="7">
        <f t="shared" si="16"/>
        <v>-58513.360000000335</v>
      </c>
      <c r="W124" s="7">
        <f t="shared" si="17"/>
        <v>66816.981122170051</v>
      </c>
      <c r="X124" s="7">
        <f t="shared" si="18"/>
        <v>8303.6211221693084</v>
      </c>
      <c r="Y124" s="7">
        <f t="shared" si="19"/>
        <v>11127.297563496046</v>
      </c>
      <c r="Z124" s="7">
        <f t="shared" si="20"/>
        <v>0</v>
      </c>
      <c r="AA124" s="7">
        <f t="shared" si="21"/>
        <v>-2823.6764413267374</v>
      </c>
      <c r="AB124" s="7">
        <f t="shared" si="22"/>
        <v>0</v>
      </c>
      <c r="AC124" s="14">
        <f t="shared" si="23"/>
        <v>106.07468028364565</v>
      </c>
    </row>
    <row r="125" spans="1:29" x14ac:dyDescent="0.25">
      <c r="A125" s="7" t="s">
        <v>154</v>
      </c>
      <c r="B125" s="7" t="s">
        <v>157</v>
      </c>
      <c r="C125" s="1">
        <v>160.69999999999999</v>
      </c>
      <c r="D125" s="7">
        <v>2778482.41</v>
      </c>
      <c r="E125" s="22">
        <v>-164747.9211674378</v>
      </c>
      <c r="F125" s="7">
        <v>2613734.4888325622</v>
      </c>
      <c r="G125" s="7">
        <v>256786.99160099999</v>
      </c>
      <c r="H125" s="7">
        <v>50274.239999999998</v>
      </c>
      <c r="I125" s="7">
        <v>2306673.2572315619</v>
      </c>
      <c r="J125" s="7">
        <v>0</v>
      </c>
      <c r="K125" s="14">
        <v>16264.682568964296</v>
      </c>
      <c r="L125" s="1">
        <v>167.6</v>
      </c>
      <c r="M125" s="7">
        <v>2895247.14</v>
      </c>
      <c r="N125" s="22">
        <v>-193417.68793619709</v>
      </c>
      <c r="O125" s="7">
        <f t="shared" si="12"/>
        <v>2701829.4520638031</v>
      </c>
      <c r="P125" s="7">
        <v>249620.30101936194</v>
      </c>
      <c r="Q125" s="7">
        <v>45409.98</v>
      </c>
      <c r="R125" s="7">
        <f t="shared" si="13"/>
        <v>2406799.1710444414</v>
      </c>
      <c r="S125" s="7">
        <v>0</v>
      </c>
      <c r="T125" s="14">
        <f t="shared" si="14"/>
        <v>16120.700787970187</v>
      </c>
      <c r="U125" s="1">
        <f t="shared" si="15"/>
        <v>-6.9000000000000057</v>
      </c>
      <c r="V125" s="7">
        <f t="shared" si="16"/>
        <v>-116764.72999999998</v>
      </c>
      <c r="W125" s="7">
        <f t="shared" si="17"/>
        <v>28669.766768759291</v>
      </c>
      <c r="X125" s="7">
        <f t="shared" si="18"/>
        <v>-88094.963231240865</v>
      </c>
      <c r="Y125" s="7">
        <f t="shared" si="19"/>
        <v>7166.6905816380458</v>
      </c>
      <c r="Z125" s="7">
        <f t="shared" si="20"/>
        <v>4864.2599999999948</v>
      </c>
      <c r="AA125" s="7">
        <f t="shared" si="21"/>
        <v>-100125.91381287947</v>
      </c>
      <c r="AB125" s="7">
        <f t="shared" si="22"/>
        <v>0</v>
      </c>
      <c r="AC125" s="14">
        <f t="shared" si="23"/>
        <v>143.9817809941087</v>
      </c>
    </row>
    <row r="126" spans="1:29" x14ac:dyDescent="0.25">
      <c r="A126" s="7" t="s">
        <v>154</v>
      </c>
      <c r="B126" s="7" t="s">
        <v>158</v>
      </c>
      <c r="C126" s="1">
        <v>382.4</v>
      </c>
      <c r="D126" s="7">
        <v>4438817.41</v>
      </c>
      <c r="E126" s="22">
        <v>-263196.17432428896</v>
      </c>
      <c r="F126" s="7">
        <v>4175621.2356757112</v>
      </c>
      <c r="G126" s="7">
        <v>747719.07299999997</v>
      </c>
      <c r="H126" s="7">
        <v>121216.94</v>
      </c>
      <c r="I126" s="7">
        <v>3306685.2226757114</v>
      </c>
      <c r="J126" s="7">
        <v>0</v>
      </c>
      <c r="K126" s="14">
        <v>10919.511599570375</v>
      </c>
      <c r="L126" s="1">
        <v>381.4</v>
      </c>
      <c r="M126" s="7">
        <v>4458975</v>
      </c>
      <c r="N126" s="22">
        <v>-297882.90717914479</v>
      </c>
      <c r="O126" s="7">
        <f t="shared" si="12"/>
        <v>4161092.0928208553</v>
      </c>
      <c r="P126" s="7">
        <v>746282.535057</v>
      </c>
      <c r="Q126" s="7">
        <v>111666.85</v>
      </c>
      <c r="R126" s="7">
        <f t="shared" si="13"/>
        <v>3303142.7077638553</v>
      </c>
      <c r="S126" s="7">
        <v>0</v>
      </c>
      <c r="T126" s="14">
        <f t="shared" si="14"/>
        <v>10910.047437915195</v>
      </c>
      <c r="U126" s="1">
        <f t="shared" si="15"/>
        <v>1</v>
      </c>
      <c r="V126" s="7">
        <f t="shared" si="16"/>
        <v>-20157.589999999851</v>
      </c>
      <c r="W126" s="7">
        <f t="shared" si="17"/>
        <v>34686.732854855829</v>
      </c>
      <c r="X126" s="7">
        <f t="shared" si="18"/>
        <v>14529.142854855862</v>
      </c>
      <c r="Y126" s="7">
        <f t="shared" si="19"/>
        <v>1436.5379429999739</v>
      </c>
      <c r="Z126" s="7">
        <f t="shared" si="20"/>
        <v>9550.0899999999965</v>
      </c>
      <c r="AA126" s="7">
        <f t="shared" si="21"/>
        <v>3542.5149118560366</v>
      </c>
      <c r="AB126" s="7">
        <f t="shared" si="22"/>
        <v>0</v>
      </c>
      <c r="AC126" s="14">
        <f t="shared" si="23"/>
        <v>9.4641616551798506</v>
      </c>
    </row>
    <row r="127" spans="1:29" x14ac:dyDescent="0.25">
      <c r="A127" s="7" t="s">
        <v>154</v>
      </c>
      <c r="B127" s="7" t="s">
        <v>159</v>
      </c>
      <c r="C127" s="1">
        <v>224</v>
      </c>
      <c r="D127" s="7">
        <v>3248408.43</v>
      </c>
      <c r="E127" s="22">
        <v>-192611.81356382256</v>
      </c>
      <c r="F127" s="7">
        <v>3055796.6164361774</v>
      </c>
      <c r="G127" s="7">
        <v>231852.13199999998</v>
      </c>
      <c r="H127" s="7">
        <v>47172.59</v>
      </c>
      <c r="I127" s="7">
        <v>2776771.8944361778</v>
      </c>
      <c r="J127" s="7">
        <v>0</v>
      </c>
      <c r="K127" s="14">
        <v>13641.94918051865</v>
      </c>
      <c r="L127" s="1">
        <v>221</v>
      </c>
      <c r="M127" s="7">
        <v>3224388.62</v>
      </c>
      <c r="N127" s="22">
        <v>-215406.06439842132</v>
      </c>
      <c r="O127" s="7">
        <f t="shared" si="12"/>
        <v>3008982.5556015787</v>
      </c>
      <c r="P127" s="7">
        <v>216044.77696199997</v>
      </c>
      <c r="Q127" s="7">
        <v>42272.99</v>
      </c>
      <c r="R127" s="7">
        <f t="shared" si="13"/>
        <v>2750664.7886395785</v>
      </c>
      <c r="S127" s="7">
        <v>0</v>
      </c>
      <c r="T127" s="14">
        <f t="shared" si="14"/>
        <v>13615.305681455107</v>
      </c>
      <c r="U127" s="1">
        <f t="shared" si="15"/>
        <v>3</v>
      </c>
      <c r="V127" s="7">
        <f t="shared" si="16"/>
        <v>24019.810000000056</v>
      </c>
      <c r="W127" s="7">
        <f t="shared" si="17"/>
        <v>22794.250834598759</v>
      </c>
      <c r="X127" s="7">
        <f t="shared" si="18"/>
        <v>46814.060834598728</v>
      </c>
      <c r="Y127" s="7">
        <f t="shared" si="19"/>
        <v>15807.355038000009</v>
      </c>
      <c r="Z127" s="7">
        <f t="shared" si="20"/>
        <v>4899.5999999999985</v>
      </c>
      <c r="AA127" s="7">
        <f t="shared" si="21"/>
        <v>26107.105796599295</v>
      </c>
      <c r="AB127" s="7">
        <f t="shared" si="22"/>
        <v>0</v>
      </c>
      <c r="AC127" s="14">
        <f t="shared" si="23"/>
        <v>26.643499063542549</v>
      </c>
    </row>
    <row r="128" spans="1:29" x14ac:dyDescent="0.25">
      <c r="A128" s="7" t="s">
        <v>154</v>
      </c>
      <c r="B128" s="7" t="s">
        <v>160</v>
      </c>
      <c r="C128" s="1">
        <v>331.8</v>
      </c>
      <c r="D128" s="7">
        <v>4058537.54</v>
      </c>
      <c r="E128" s="22">
        <v>-240647.77962549956</v>
      </c>
      <c r="F128" s="7">
        <v>3817889.7603745004</v>
      </c>
      <c r="G128" s="7">
        <v>446444.83146900003</v>
      </c>
      <c r="H128" s="7">
        <v>98608.639999999999</v>
      </c>
      <c r="I128" s="7">
        <v>3272836.2889055004</v>
      </c>
      <c r="J128" s="7">
        <v>0</v>
      </c>
      <c r="K128" s="14">
        <v>11506.599639465039</v>
      </c>
      <c r="L128" s="1">
        <v>333.4</v>
      </c>
      <c r="M128" s="7">
        <v>4088534.38</v>
      </c>
      <c r="N128" s="22">
        <v>-273135.53164489195</v>
      </c>
      <c r="O128" s="7">
        <f t="shared" si="12"/>
        <v>3815398.8483551079</v>
      </c>
      <c r="P128" s="7">
        <v>456693.27806671406</v>
      </c>
      <c r="Q128" s="7">
        <v>87748.26</v>
      </c>
      <c r="R128" s="7">
        <f t="shared" si="13"/>
        <v>3270957.3102883939</v>
      </c>
      <c r="S128" s="7">
        <v>0</v>
      </c>
      <c r="T128" s="14">
        <f t="shared" si="14"/>
        <v>11443.907763512621</v>
      </c>
      <c r="U128" s="1">
        <f t="shared" si="15"/>
        <v>-1.5999999999999659</v>
      </c>
      <c r="V128" s="7">
        <f t="shared" si="16"/>
        <v>-29996.839999999851</v>
      </c>
      <c r="W128" s="7">
        <f t="shared" si="17"/>
        <v>32487.752019392385</v>
      </c>
      <c r="X128" s="7">
        <f t="shared" si="18"/>
        <v>2490.9120193924755</v>
      </c>
      <c r="Y128" s="7">
        <f t="shared" si="19"/>
        <v>-10248.446597714035</v>
      </c>
      <c r="Z128" s="7">
        <f t="shared" si="20"/>
        <v>10860.380000000005</v>
      </c>
      <c r="AA128" s="7">
        <f t="shared" si="21"/>
        <v>1878.9786171065643</v>
      </c>
      <c r="AB128" s="7">
        <f t="shared" si="22"/>
        <v>0</v>
      </c>
      <c r="AC128" s="14">
        <f t="shared" si="23"/>
        <v>62.691875952417831</v>
      </c>
    </row>
    <row r="129" spans="1:29" x14ac:dyDescent="0.25">
      <c r="A129" s="7" t="s">
        <v>161</v>
      </c>
      <c r="B129" s="7" t="s">
        <v>161</v>
      </c>
      <c r="C129" s="1">
        <v>178</v>
      </c>
      <c r="D129" s="7">
        <v>3195397.17</v>
      </c>
      <c r="E129" s="22">
        <v>-189468.55274920163</v>
      </c>
      <c r="F129" s="7">
        <v>3005928.6172507983</v>
      </c>
      <c r="G129" s="7">
        <v>1413039.7359800001</v>
      </c>
      <c r="H129" s="7">
        <v>130949.75</v>
      </c>
      <c r="I129" s="7">
        <v>1461939.1312707982</v>
      </c>
      <c r="J129" s="7">
        <v>0</v>
      </c>
      <c r="K129" s="14">
        <v>16887.239422757295</v>
      </c>
      <c r="L129" s="1">
        <v>173.4</v>
      </c>
      <c r="M129" s="7">
        <v>3156215.28</v>
      </c>
      <c r="N129" s="22">
        <v>-210851.72787235596</v>
      </c>
      <c r="O129" s="7">
        <f t="shared" si="12"/>
        <v>2945363.552127644</v>
      </c>
      <c r="P129" s="7">
        <v>1314498.0487538499</v>
      </c>
      <c r="Q129" s="7">
        <v>93865.5</v>
      </c>
      <c r="R129" s="7">
        <f t="shared" si="13"/>
        <v>1537000.003373794</v>
      </c>
      <c r="S129" s="7">
        <v>0</v>
      </c>
      <c r="T129" s="14">
        <f t="shared" si="14"/>
        <v>16985.948974207866</v>
      </c>
      <c r="U129" s="1">
        <f t="shared" si="15"/>
        <v>4.5999999999999943</v>
      </c>
      <c r="V129" s="7">
        <f t="shared" si="16"/>
        <v>39181.89000000013</v>
      </c>
      <c r="W129" s="7">
        <f t="shared" si="17"/>
        <v>21383.175123154331</v>
      </c>
      <c r="X129" s="7">
        <f t="shared" si="18"/>
        <v>60565.065123154316</v>
      </c>
      <c r="Y129" s="7">
        <f t="shared" si="19"/>
        <v>98541.687226150185</v>
      </c>
      <c r="Z129" s="7">
        <f t="shared" si="20"/>
        <v>37084.25</v>
      </c>
      <c r="AA129" s="7">
        <f t="shared" si="21"/>
        <v>-75060.872102995869</v>
      </c>
      <c r="AB129" s="7">
        <f t="shared" si="22"/>
        <v>0</v>
      </c>
      <c r="AC129" s="14">
        <f t="shared" si="23"/>
        <v>-98.709551450570871</v>
      </c>
    </row>
    <row r="130" spans="1:29" x14ac:dyDescent="0.25">
      <c r="A130" s="7" t="s">
        <v>161</v>
      </c>
      <c r="B130" s="7" t="s">
        <v>162</v>
      </c>
      <c r="C130" s="1">
        <v>325.7</v>
      </c>
      <c r="D130" s="7">
        <v>4319368.6900000004</v>
      </c>
      <c r="E130" s="22">
        <v>-256113.55676468695</v>
      </c>
      <c r="F130" s="7">
        <v>4063255.1332353135</v>
      </c>
      <c r="G130" s="7">
        <v>1771134.6208000001</v>
      </c>
      <c r="H130" s="7">
        <v>22037.82</v>
      </c>
      <c r="I130" s="7">
        <v>2270082.6924353135</v>
      </c>
      <c r="J130" s="7">
        <v>0</v>
      </c>
      <c r="K130" s="14">
        <v>12475.453279813673</v>
      </c>
      <c r="L130" s="1">
        <v>333.1</v>
      </c>
      <c r="M130" s="7">
        <v>4404550.55</v>
      </c>
      <c r="N130" s="22">
        <v>-294247.06858672702</v>
      </c>
      <c r="O130" s="7">
        <f t="shared" si="12"/>
        <v>4110303.4814132727</v>
      </c>
      <c r="P130" s="7">
        <v>1622473.53019176</v>
      </c>
      <c r="Q130" s="7">
        <v>130150.46</v>
      </c>
      <c r="R130" s="7">
        <f t="shared" si="13"/>
        <v>2357679.4912215127</v>
      </c>
      <c r="S130" s="7">
        <v>0</v>
      </c>
      <c r="T130" s="14">
        <f t="shared" si="14"/>
        <v>12339.548127929367</v>
      </c>
      <c r="U130" s="1">
        <f t="shared" si="15"/>
        <v>-7.4000000000000341</v>
      </c>
      <c r="V130" s="7">
        <f t="shared" si="16"/>
        <v>-85181.859999999404</v>
      </c>
      <c r="W130" s="7">
        <f t="shared" si="17"/>
        <v>38133.511822040076</v>
      </c>
      <c r="X130" s="7">
        <f t="shared" si="18"/>
        <v>-47048.348177959211</v>
      </c>
      <c r="Y130" s="7">
        <f t="shared" si="19"/>
        <v>148661.09060824011</v>
      </c>
      <c r="Z130" s="7">
        <f t="shared" si="20"/>
        <v>-108112.64000000001</v>
      </c>
      <c r="AA130" s="7">
        <f t="shared" si="21"/>
        <v>-87596.798786199186</v>
      </c>
      <c r="AB130" s="7">
        <f t="shared" si="22"/>
        <v>0</v>
      </c>
      <c r="AC130" s="14">
        <f t="shared" si="23"/>
        <v>135.90515188430618</v>
      </c>
    </row>
    <row r="131" spans="1:29" x14ac:dyDescent="0.25">
      <c r="A131" s="7" t="s">
        <v>163</v>
      </c>
      <c r="B131" s="7" t="s">
        <v>164</v>
      </c>
      <c r="C131" s="1">
        <v>817</v>
      </c>
      <c r="D131" s="7">
        <v>8390155.0199999996</v>
      </c>
      <c r="E131" s="22">
        <v>-497487.61872404383</v>
      </c>
      <c r="F131" s="7">
        <v>7892667.4012759561</v>
      </c>
      <c r="G131" s="7">
        <v>3387154.9035239997</v>
      </c>
      <c r="H131" s="7">
        <v>378163.83</v>
      </c>
      <c r="I131" s="7">
        <v>4127348.6677519567</v>
      </c>
      <c r="J131" s="7">
        <v>0</v>
      </c>
      <c r="K131" s="14">
        <v>9660.5476147808513</v>
      </c>
      <c r="L131" s="1">
        <v>814.8</v>
      </c>
      <c r="M131" s="7">
        <v>8453759.1099999994</v>
      </c>
      <c r="N131" s="22">
        <v>-564755.42928116419</v>
      </c>
      <c r="O131" s="7">
        <f t="shared" si="12"/>
        <v>7889003.6807188354</v>
      </c>
      <c r="P131" s="7">
        <v>3532913.2603426189</v>
      </c>
      <c r="Q131" s="7">
        <v>275696.53999999998</v>
      </c>
      <c r="R131" s="7">
        <f t="shared" si="13"/>
        <v>4080393.880376217</v>
      </c>
      <c r="S131" s="7">
        <v>0</v>
      </c>
      <c r="T131" s="14">
        <f t="shared" si="14"/>
        <v>9682.1351015204164</v>
      </c>
      <c r="U131" s="1">
        <f t="shared" si="15"/>
        <v>2.2000000000000455</v>
      </c>
      <c r="V131" s="7">
        <f t="shared" si="16"/>
        <v>-63604.089999999851</v>
      </c>
      <c r="W131" s="7">
        <f t="shared" si="17"/>
        <v>67267.810557120363</v>
      </c>
      <c r="X131" s="7">
        <f t="shared" si="18"/>
        <v>3663.7205571206287</v>
      </c>
      <c r="Y131" s="7">
        <f t="shared" si="19"/>
        <v>-145758.35681861918</v>
      </c>
      <c r="Z131" s="7">
        <f t="shared" si="20"/>
        <v>102467.29000000004</v>
      </c>
      <c r="AA131" s="7">
        <f t="shared" si="21"/>
        <v>46954.787375739776</v>
      </c>
      <c r="AB131" s="7">
        <f t="shared" si="22"/>
        <v>0</v>
      </c>
      <c r="AC131" s="14">
        <f t="shared" si="23"/>
        <v>-21.587486739565065</v>
      </c>
    </row>
    <row r="132" spans="1:29" x14ac:dyDescent="0.25">
      <c r="A132" s="7" t="s">
        <v>163</v>
      </c>
      <c r="B132" s="7" t="s">
        <v>163</v>
      </c>
      <c r="C132" s="1">
        <v>614.29999999999995</v>
      </c>
      <c r="D132" s="7">
        <v>6541555.79</v>
      </c>
      <c r="E132" s="22">
        <v>-387876.38666509185</v>
      </c>
      <c r="F132" s="7">
        <v>6153679.4033349082</v>
      </c>
      <c r="G132" s="7">
        <v>4730253.105277</v>
      </c>
      <c r="H132" s="7">
        <v>665242.62</v>
      </c>
      <c r="I132" s="7">
        <v>758183.6780579082</v>
      </c>
      <c r="J132" s="7">
        <v>0</v>
      </c>
      <c r="K132" s="14">
        <v>10017.384670901691</v>
      </c>
      <c r="L132" s="1">
        <v>631.70000000000005</v>
      </c>
      <c r="M132" s="7">
        <v>6766234.9500000002</v>
      </c>
      <c r="N132" s="22">
        <v>-452019.96816827531</v>
      </c>
      <c r="O132" s="7">
        <f t="shared" si="12"/>
        <v>6314214.9818317248</v>
      </c>
      <c r="P132" s="7">
        <v>5306769.16929432</v>
      </c>
      <c r="Q132" s="7">
        <v>665242.62</v>
      </c>
      <c r="R132" s="7">
        <f t="shared" si="13"/>
        <v>342203.19253740471</v>
      </c>
      <c r="S132" s="7">
        <v>0</v>
      </c>
      <c r="T132" s="14">
        <f t="shared" si="14"/>
        <v>9995.591232913921</v>
      </c>
      <c r="U132" s="1">
        <f t="shared" si="15"/>
        <v>-17.400000000000091</v>
      </c>
      <c r="V132" s="7">
        <f t="shared" si="16"/>
        <v>-224679.16000000015</v>
      </c>
      <c r="W132" s="7">
        <f t="shared" si="17"/>
        <v>64143.581503183465</v>
      </c>
      <c r="X132" s="7">
        <f t="shared" si="18"/>
        <v>-160535.57849681657</v>
      </c>
      <c r="Y132" s="7">
        <f t="shared" si="19"/>
        <v>-576516.06401732005</v>
      </c>
      <c r="Z132" s="7">
        <f t="shared" si="20"/>
        <v>0</v>
      </c>
      <c r="AA132" s="7">
        <f t="shared" si="21"/>
        <v>415980.48552050348</v>
      </c>
      <c r="AB132" s="7">
        <f t="shared" si="22"/>
        <v>0</v>
      </c>
      <c r="AC132" s="14">
        <f t="shared" si="23"/>
        <v>21.793437987769721</v>
      </c>
    </row>
    <row r="133" spans="1:29" x14ac:dyDescent="0.25">
      <c r="A133" s="7" t="s">
        <v>165</v>
      </c>
      <c r="B133" s="7" t="s">
        <v>166</v>
      </c>
      <c r="C133" s="1">
        <v>602.79999999999995</v>
      </c>
      <c r="D133" s="7">
        <v>6219291.5999999996</v>
      </c>
      <c r="E133" s="22">
        <v>-368767.98591433518</v>
      </c>
      <c r="F133" s="7">
        <v>5850523.614085664</v>
      </c>
      <c r="G133" s="7">
        <v>2165947.83</v>
      </c>
      <c r="H133" s="7">
        <v>235463.39</v>
      </c>
      <c r="I133" s="7">
        <v>3449112.3940856638</v>
      </c>
      <c r="J133" s="7">
        <v>0</v>
      </c>
      <c r="K133" s="14">
        <v>9705.5799835528614</v>
      </c>
      <c r="L133" s="1">
        <v>609</v>
      </c>
      <c r="M133" s="7">
        <v>6378066.9800000004</v>
      </c>
      <c r="N133" s="22">
        <v>-426088.31271440373</v>
      </c>
      <c r="O133" s="7">
        <f t="shared" ref="O133:O181" si="24">M133+N133</f>
        <v>5951978.667285597</v>
      </c>
      <c r="P133" s="7">
        <v>2145352.0085999998</v>
      </c>
      <c r="Q133" s="7">
        <v>215928.49</v>
      </c>
      <c r="R133" s="7">
        <f t="shared" ref="R133:R181" si="25">O133-P133-Q133</f>
        <v>3590698.1686855974</v>
      </c>
      <c r="S133" s="7">
        <v>0</v>
      </c>
      <c r="T133" s="14">
        <f t="shared" ref="T133:T181" si="26">(O133-S133)/L133</f>
        <v>9773.3639856906357</v>
      </c>
      <c r="U133" s="1">
        <f t="shared" ref="U133:U181" si="27">C133-L133</f>
        <v>-6.2000000000000455</v>
      </c>
      <c r="V133" s="7">
        <f t="shared" ref="V133:V181" si="28">D133-M133</f>
        <v>-158775.38000000082</v>
      </c>
      <c r="W133" s="7">
        <f t="shared" ref="W133:W181" si="29">E133-N133</f>
        <v>57320.326800068549</v>
      </c>
      <c r="X133" s="7">
        <f t="shared" ref="X133:X181" si="30">F133-O133</f>
        <v>-101455.05319993291</v>
      </c>
      <c r="Y133" s="7">
        <f t="shared" ref="Y133:Y181" si="31">G133-P133</f>
        <v>20595.821400000248</v>
      </c>
      <c r="Z133" s="7">
        <f t="shared" ref="Z133:Z181" si="32">H133 - Q133</f>
        <v>19534.900000000023</v>
      </c>
      <c r="AA133" s="7">
        <f t="shared" ref="AA133:AA181" si="33">I133-R133</f>
        <v>-141585.77459993353</v>
      </c>
      <c r="AB133" s="7">
        <f t="shared" ref="AB133:AB181" si="34">J133 - S133</f>
        <v>0</v>
      </c>
      <c r="AC133" s="14">
        <f t="shared" ref="AC133:AC181" si="35">K133-T133</f>
        <v>-67.784002137774223</v>
      </c>
    </row>
    <row r="134" spans="1:29" x14ac:dyDescent="0.25">
      <c r="A134" s="7" t="s">
        <v>165</v>
      </c>
      <c r="B134" s="7" t="s">
        <v>167</v>
      </c>
      <c r="C134" s="1">
        <v>320.3</v>
      </c>
      <c r="D134" s="7">
        <v>3768486.64</v>
      </c>
      <c r="E134" s="22">
        <v>-223449.44047612761</v>
      </c>
      <c r="F134" s="7">
        <v>3545037.1995238727</v>
      </c>
      <c r="G134" s="7">
        <v>968715.45</v>
      </c>
      <c r="H134" s="7">
        <v>117926.35</v>
      </c>
      <c r="I134" s="7">
        <v>2458395.3995238724</v>
      </c>
      <c r="J134" s="7">
        <v>0</v>
      </c>
      <c r="K134" s="14">
        <v>11067.865124957454</v>
      </c>
      <c r="L134" s="1">
        <v>319.3</v>
      </c>
      <c r="M134" s="7">
        <v>3769651.78</v>
      </c>
      <c r="N134" s="22">
        <v>-251832.50215115308</v>
      </c>
      <c r="O134" s="7">
        <f t="shared" si="24"/>
        <v>3517819.2778488467</v>
      </c>
      <c r="P134" s="7">
        <v>926583.87023999996</v>
      </c>
      <c r="Q134" s="7">
        <v>90069.96</v>
      </c>
      <c r="R134" s="7">
        <f t="shared" si="25"/>
        <v>2501165.4476088467</v>
      </c>
      <c r="S134" s="7">
        <v>0</v>
      </c>
      <c r="T134" s="14">
        <f t="shared" si="26"/>
        <v>11017.28555543015</v>
      </c>
      <c r="U134" s="1">
        <f t="shared" si="27"/>
        <v>1</v>
      </c>
      <c r="V134" s="7">
        <f t="shared" si="28"/>
        <v>-1165.1399999996647</v>
      </c>
      <c r="W134" s="7">
        <f t="shared" si="29"/>
        <v>28383.06167502547</v>
      </c>
      <c r="X134" s="7">
        <f t="shared" si="30"/>
        <v>27217.921675025951</v>
      </c>
      <c r="Y134" s="7">
        <f t="shared" si="31"/>
        <v>42131.579759999993</v>
      </c>
      <c r="Z134" s="7">
        <f t="shared" si="32"/>
        <v>27856.39</v>
      </c>
      <c r="AA134" s="7">
        <f t="shared" si="33"/>
        <v>-42770.048084974289</v>
      </c>
      <c r="AB134" s="7">
        <f t="shared" si="34"/>
        <v>0</v>
      </c>
      <c r="AC134" s="14">
        <f t="shared" si="35"/>
        <v>50.579569527304557</v>
      </c>
    </row>
    <row r="135" spans="1:29" x14ac:dyDescent="0.25">
      <c r="A135" s="7" t="s">
        <v>168</v>
      </c>
      <c r="B135" s="7" t="s">
        <v>169</v>
      </c>
      <c r="C135" s="1">
        <v>1653</v>
      </c>
      <c r="D135" s="7">
        <v>20394371.460000001</v>
      </c>
      <c r="E135" s="22">
        <v>-1209268.156407556</v>
      </c>
      <c r="F135" s="7">
        <v>19185103.303592443</v>
      </c>
      <c r="G135" s="7">
        <v>14149116.5646</v>
      </c>
      <c r="H135" s="7">
        <v>458821.34</v>
      </c>
      <c r="I135" s="7">
        <v>4577165.3989924435</v>
      </c>
      <c r="J135" s="7">
        <v>0</v>
      </c>
      <c r="K135" s="14">
        <v>11606.233093522349</v>
      </c>
      <c r="L135" s="1">
        <v>1645.2</v>
      </c>
      <c r="M135" s="7">
        <v>20296446</v>
      </c>
      <c r="N135" s="22">
        <v>-1355909.0014822967</v>
      </c>
      <c r="O135" s="7">
        <f t="shared" si="24"/>
        <v>18940536.998517703</v>
      </c>
      <c r="P135" s="7">
        <v>17770933.758894801</v>
      </c>
      <c r="Q135" s="7">
        <v>458821.34</v>
      </c>
      <c r="R135" s="7">
        <f t="shared" si="25"/>
        <v>710781.89962290204</v>
      </c>
      <c r="S135" s="7">
        <v>0</v>
      </c>
      <c r="T135" s="14">
        <f t="shared" si="26"/>
        <v>11512.604545658705</v>
      </c>
      <c r="U135" s="1">
        <f t="shared" si="27"/>
        <v>7.7999999999999545</v>
      </c>
      <c r="V135" s="7">
        <f t="shared" si="28"/>
        <v>97925.460000000894</v>
      </c>
      <c r="W135" s="7">
        <f t="shared" si="29"/>
        <v>146640.8450747407</v>
      </c>
      <c r="X135" s="7">
        <f t="shared" si="30"/>
        <v>244566.3050747402</v>
      </c>
      <c r="Y135" s="7">
        <f t="shared" si="31"/>
        <v>-3621817.194294801</v>
      </c>
      <c r="Z135" s="7">
        <f t="shared" si="32"/>
        <v>0</v>
      </c>
      <c r="AA135" s="7">
        <f t="shared" si="33"/>
        <v>3866383.4993695412</v>
      </c>
      <c r="AB135" s="7">
        <f t="shared" si="34"/>
        <v>0</v>
      </c>
      <c r="AC135" s="14">
        <f t="shared" si="35"/>
        <v>93.628547863643689</v>
      </c>
    </row>
    <row r="136" spans="1:29" x14ac:dyDescent="0.25">
      <c r="A136" s="7" t="s">
        <v>170</v>
      </c>
      <c r="B136" s="7" t="s">
        <v>171</v>
      </c>
      <c r="C136" s="1">
        <v>186.8</v>
      </c>
      <c r="D136" s="7">
        <v>2920853.03</v>
      </c>
      <c r="E136" s="22">
        <v>-173189.67469299611</v>
      </c>
      <c r="F136" s="7">
        <v>2747663.3553070035</v>
      </c>
      <c r="G136" s="7">
        <v>450463.03200000001</v>
      </c>
      <c r="H136" s="7">
        <v>69469.710000000006</v>
      </c>
      <c r="I136" s="7">
        <v>2227730.6133070034</v>
      </c>
      <c r="J136" s="7">
        <v>0</v>
      </c>
      <c r="K136" s="14">
        <v>14709.118604427213</v>
      </c>
      <c r="L136" s="1">
        <v>186.9</v>
      </c>
      <c r="M136" s="7">
        <v>2912091.35</v>
      </c>
      <c r="N136" s="22">
        <v>-194542.96947375583</v>
      </c>
      <c r="O136" s="7">
        <f t="shared" si="24"/>
        <v>2717548.3805262442</v>
      </c>
      <c r="P136" s="7">
        <v>459113.69797199994</v>
      </c>
      <c r="Q136" s="7">
        <v>65861.240000000005</v>
      </c>
      <c r="R136" s="7">
        <f t="shared" si="25"/>
        <v>2192573.4425542438</v>
      </c>
      <c r="S136" s="7">
        <v>0</v>
      </c>
      <c r="T136" s="14">
        <f t="shared" si="26"/>
        <v>14540.119745993816</v>
      </c>
      <c r="U136" s="1">
        <f t="shared" si="27"/>
        <v>-9.9999999999994316E-2</v>
      </c>
      <c r="V136" s="7">
        <f t="shared" si="28"/>
        <v>8761.679999999702</v>
      </c>
      <c r="W136" s="7">
        <f t="shared" si="29"/>
        <v>21353.294780759723</v>
      </c>
      <c r="X136" s="7">
        <f t="shared" si="30"/>
        <v>30114.974780759308</v>
      </c>
      <c r="Y136" s="7">
        <f t="shared" si="31"/>
        <v>-8650.6659719999298</v>
      </c>
      <c r="Z136" s="7">
        <f t="shared" si="32"/>
        <v>3608.4700000000012</v>
      </c>
      <c r="AA136" s="7">
        <f t="shared" si="33"/>
        <v>35157.170752759557</v>
      </c>
      <c r="AB136" s="7">
        <f t="shared" si="34"/>
        <v>0</v>
      </c>
      <c r="AC136" s="14">
        <f t="shared" si="35"/>
        <v>168.99885843339689</v>
      </c>
    </row>
    <row r="137" spans="1:29" x14ac:dyDescent="0.25">
      <c r="A137" s="7" t="s">
        <v>170</v>
      </c>
      <c r="B137" s="7" t="s">
        <v>172</v>
      </c>
      <c r="C137" s="1">
        <v>1517</v>
      </c>
      <c r="D137" s="7">
        <v>14859831.59</v>
      </c>
      <c r="E137" s="22">
        <v>-881101.98378067894</v>
      </c>
      <c r="F137" s="7">
        <v>13978729.606219321</v>
      </c>
      <c r="G137" s="7">
        <v>1951702.6395599998</v>
      </c>
      <c r="H137" s="7">
        <v>281380.07</v>
      </c>
      <c r="I137" s="7">
        <v>11745646.896659322</v>
      </c>
      <c r="J137" s="7">
        <v>0</v>
      </c>
      <c r="K137" s="14">
        <v>9214.7195822144513</v>
      </c>
      <c r="L137" s="1">
        <v>1542</v>
      </c>
      <c r="M137" s="7">
        <v>14862288.17</v>
      </c>
      <c r="N137" s="22">
        <v>-992878.76864387246</v>
      </c>
      <c r="O137" s="7">
        <f t="shared" si="24"/>
        <v>13869409.401356127</v>
      </c>
      <c r="P137" s="7">
        <v>1860703.9289781149</v>
      </c>
      <c r="Q137" s="7">
        <v>237421.25</v>
      </c>
      <c r="R137" s="7">
        <f t="shared" si="25"/>
        <v>11771284.222378012</v>
      </c>
      <c r="S137" s="7">
        <v>0</v>
      </c>
      <c r="T137" s="14">
        <f t="shared" si="26"/>
        <v>8994.4289243554649</v>
      </c>
      <c r="U137" s="1">
        <f t="shared" si="27"/>
        <v>-25</v>
      </c>
      <c r="V137" s="7">
        <f t="shared" si="28"/>
        <v>-2456.5800000000745</v>
      </c>
      <c r="W137" s="7">
        <f t="shared" si="29"/>
        <v>111776.78486319352</v>
      </c>
      <c r="X137" s="7">
        <f t="shared" si="30"/>
        <v>109320.20486319438</v>
      </c>
      <c r="Y137" s="7">
        <f t="shared" si="31"/>
        <v>90998.710581884952</v>
      </c>
      <c r="Z137" s="7">
        <f t="shared" si="32"/>
        <v>43958.820000000007</v>
      </c>
      <c r="AA137" s="7">
        <f t="shared" si="33"/>
        <v>-25637.32571868971</v>
      </c>
      <c r="AB137" s="7">
        <f t="shared" si="34"/>
        <v>0</v>
      </c>
      <c r="AC137" s="14">
        <f t="shared" si="35"/>
        <v>220.29065785898638</v>
      </c>
    </row>
    <row r="138" spans="1:29" x14ac:dyDescent="0.25">
      <c r="A138" s="7" t="s">
        <v>170</v>
      </c>
      <c r="B138" s="7" t="s">
        <v>173</v>
      </c>
      <c r="C138" s="1">
        <v>285</v>
      </c>
      <c r="D138" s="7">
        <v>3511280.96</v>
      </c>
      <c r="E138" s="22">
        <v>-208198.63271864489</v>
      </c>
      <c r="F138" s="7">
        <v>3303082.3272813549</v>
      </c>
      <c r="G138" s="7">
        <v>751707.24300000002</v>
      </c>
      <c r="H138" s="7">
        <v>109776.89</v>
      </c>
      <c r="I138" s="7">
        <v>2441598.194281355</v>
      </c>
      <c r="J138" s="7">
        <v>0</v>
      </c>
      <c r="K138" s="14">
        <v>11589.762551864404</v>
      </c>
      <c r="L138" s="1">
        <v>285.3</v>
      </c>
      <c r="M138" s="7">
        <v>3556833.93</v>
      </c>
      <c r="N138" s="22">
        <v>-237615.15402571729</v>
      </c>
      <c r="O138" s="7">
        <f t="shared" si="24"/>
        <v>3319218.775974283</v>
      </c>
      <c r="P138" s="7">
        <v>784306.49071500008</v>
      </c>
      <c r="Q138" s="7">
        <v>90778.69</v>
      </c>
      <c r="R138" s="7">
        <f t="shared" si="25"/>
        <v>2444133.5952592832</v>
      </c>
      <c r="S138" s="7">
        <v>0</v>
      </c>
      <c r="T138" s="14">
        <f t="shared" si="26"/>
        <v>11634.135211967343</v>
      </c>
      <c r="U138" s="1">
        <f t="shared" si="27"/>
        <v>-0.30000000000001137</v>
      </c>
      <c r="V138" s="7">
        <f t="shared" si="28"/>
        <v>-45552.970000000205</v>
      </c>
      <c r="W138" s="7">
        <f t="shared" si="29"/>
        <v>29416.521307072398</v>
      </c>
      <c r="X138" s="7">
        <f t="shared" si="30"/>
        <v>-16136.448692928068</v>
      </c>
      <c r="Y138" s="7">
        <f t="shared" si="31"/>
        <v>-32599.247715000063</v>
      </c>
      <c r="Z138" s="7">
        <f t="shared" si="32"/>
        <v>18998.199999999997</v>
      </c>
      <c r="AA138" s="7">
        <f t="shared" si="33"/>
        <v>-2535.4009779281914</v>
      </c>
      <c r="AB138" s="7">
        <f t="shared" si="34"/>
        <v>0</v>
      </c>
      <c r="AC138" s="14">
        <f t="shared" si="35"/>
        <v>-44.372660102939335</v>
      </c>
    </row>
    <row r="139" spans="1:29" x14ac:dyDescent="0.25">
      <c r="A139" s="7" t="s">
        <v>170</v>
      </c>
      <c r="B139" s="7" t="s">
        <v>174</v>
      </c>
      <c r="C139" s="1">
        <v>257.60000000000002</v>
      </c>
      <c r="D139" s="7">
        <v>3334487.43</v>
      </c>
      <c r="E139" s="22">
        <v>-197715.79991807553</v>
      </c>
      <c r="F139" s="7">
        <v>3136771.6300819246</v>
      </c>
      <c r="G139" s="7">
        <v>367274.63818299997</v>
      </c>
      <c r="H139" s="7">
        <v>46466.74</v>
      </c>
      <c r="I139" s="7">
        <v>2723030.2518989244</v>
      </c>
      <c r="J139" s="7">
        <v>0</v>
      </c>
      <c r="K139" s="14">
        <v>12176.908501870825</v>
      </c>
      <c r="L139" s="1">
        <v>249.3</v>
      </c>
      <c r="M139" s="7">
        <v>3283071.11</v>
      </c>
      <c r="N139" s="22">
        <v>-219326.3623865713</v>
      </c>
      <c r="O139" s="7">
        <f t="shared" si="24"/>
        <v>3063744.7476134286</v>
      </c>
      <c r="P139" s="7">
        <v>355349.38247040496</v>
      </c>
      <c r="Q139" s="7">
        <v>46466.16</v>
      </c>
      <c r="R139" s="7">
        <f t="shared" si="25"/>
        <v>2661929.2051430233</v>
      </c>
      <c r="S139" s="7">
        <v>0</v>
      </c>
      <c r="T139" s="14">
        <f t="shared" si="26"/>
        <v>12289.389280438943</v>
      </c>
      <c r="U139" s="1">
        <f t="shared" si="27"/>
        <v>8.3000000000000114</v>
      </c>
      <c r="V139" s="7">
        <f t="shared" si="28"/>
        <v>51416.320000000298</v>
      </c>
      <c r="W139" s="7">
        <f t="shared" si="29"/>
        <v>21610.562468495773</v>
      </c>
      <c r="X139" s="7">
        <f t="shared" si="30"/>
        <v>73026.882468495984</v>
      </c>
      <c r="Y139" s="7">
        <f t="shared" si="31"/>
        <v>11925.255712595012</v>
      </c>
      <c r="Z139" s="7">
        <f t="shared" si="32"/>
        <v>0.57999999999447027</v>
      </c>
      <c r="AA139" s="7">
        <f t="shared" si="33"/>
        <v>61101.046755901072</v>
      </c>
      <c r="AB139" s="7">
        <f t="shared" si="34"/>
        <v>0</v>
      </c>
      <c r="AC139" s="14">
        <f t="shared" si="35"/>
        <v>-112.48077856811869</v>
      </c>
    </row>
    <row r="140" spans="1:29" x14ac:dyDescent="0.25">
      <c r="A140" s="7" t="s">
        <v>175</v>
      </c>
      <c r="B140" s="7" t="s">
        <v>176</v>
      </c>
      <c r="C140" s="1">
        <v>15772</v>
      </c>
      <c r="D140" s="7">
        <v>153063817.43000001</v>
      </c>
      <c r="E140" s="22">
        <v>-9075798.2259620391</v>
      </c>
      <c r="F140" s="7">
        <v>143988019.20403796</v>
      </c>
      <c r="G140" s="7">
        <v>32530725.737999998</v>
      </c>
      <c r="H140" s="7">
        <v>1671506.42</v>
      </c>
      <c r="I140" s="7">
        <v>109785787.04603796</v>
      </c>
      <c r="J140" s="7">
        <v>0</v>
      </c>
      <c r="K140" s="14">
        <v>9129.3443573445329</v>
      </c>
      <c r="L140" s="1">
        <v>15862.6</v>
      </c>
      <c r="M140" s="7">
        <v>155450776.27000001</v>
      </c>
      <c r="N140" s="22">
        <v>-10384926.840487424</v>
      </c>
      <c r="O140" s="7">
        <f t="shared" si="24"/>
        <v>145065849.42951259</v>
      </c>
      <c r="P140" s="7">
        <v>29428745.954760004</v>
      </c>
      <c r="Q140" s="7">
        <v>2172198.98</v>
      </c>
      <c r="R140" s="7">
        <f t="shared" si="25"/>
        <v>113464904.49475259</v>
      </c>
      <c r="S140" s="7">
        <v>0</v>
      </c>
      <c r="T140" s="14">
        <f t="shared" si="26"/>
        <v>9145.1495612013532</v>
      </c>
      <c r="U140" s="1">
        <f t="shared" si="27"/>
        <v>-90.600000000000364</v>
      </c>
      <c r="V140" s="7">
        <f t="shared" si="28"/>
        <v>-2386958.8400000036</v>
      </c>
      <c r="W140" s="7">
        <f t="shared" si="29"/>
        <v>1309128.6145253852</v>
      </c>
      <c r="X140" s="7">
        <f t="shared" si="30"/>
        <v>-1077830.2254746258</v>
      </c>
      <c r="Y140" s="7">
        <f t="shared" si="31"/>
        <v>3101979.7832399942</v>
      </c>
      <c r="Z140" s="7">
        <f t="shared" si="32"/>
        <v>-500692.56000000006</v>
      </c>
      <c r="AA140" s="7">
        <f t="shared" si="33"/>
        <v>-3679117.4487146288</v>
      </c>
      <c r="AB140" s="7">
        <f t="shared" si="34"/>
        <v>0</v>
      </c>
      <c r="AC140" s="14">
        <f t="shared" si="35"/>
        <v>-15.805203856820299</v>
      </c>
    </row>
    <row r="141" spans="1:29" x14ac:dyDescent="0.25">
      <c r="A141" s="7" t="s">
        <v>175</v>
      </c>
      <c r="B141" s="7" t="s">
        <v>177</v>
      </c>
      <c r="C141" s="1">
        <v>10124</v>
      </c>
      <c r="D141" s="7">
        <v>91698552</v>
      </c>
      <c r="E141" s="22">
        <v>-5437193.2540196273</v>
      </c>
      <c r="F141" s="7">
        <v>86261358.745980367</v>
      </c>
      <c r="G141" s="7">
        <v>22812712.101</v>
      </c>
      <c r="H141" s="7">
        <v>1995406.17</v>
      </c>
      <c r="I141" s="7">
        <v>61453240.474980369</v>
      </c>
      <c r="J141" s="7">
        <v>0</v>
      </c>
      <c r="K141" s="14">
        <v>8520.4818990498188</v>
      </c>
      <c r="L141" s="1">
        <v>10278.9</v>
      </c>
      <c r="M141" s="7">
        <v>93552727.890000001</v>
      </c>
      <c r="N141" s="22">
        <v>-6249812.6942655342</v>
      </c>
      <c r="O141" s="7">
        <f t="shared" si="24"/>
        <v>87302915.195734471</v>
      </c>
      <c r="P141" s="7">
        <v>21414344.489648998</v>
      </c>
      <c r="Q141" s="7">
        <v>1873000.99</v>
      </c>
      <c r="R141" s="7">
        <f t="shared" si="25"/>
        <v>64015569.716085471</v>
      </c>
      <c r="S141" s="7">
        <v>0</v>
      </c>
      <c r="T141" s="14">
        <f t="shared" si="26"/>
        <v>8493.4103061353326</v>
      </c>
      <c r="U141" s="1">
        <f t="shared" si="27"/>
        <v>-154.89999999999964</v>
      </c>
      <c r="V141" s="7">
        <f t="shared" si="28"/>
        <v>-1854175.8900000006</v>
      </c>
      <c r="W141" s="7">
        <f t="shared" si="29"/>
        <v>812619.44024590682</v>
      </c>
      <c r="X141" s="7">
        <f t="shared" si="30"/>
        <v>-1041556.449754104</v>
      </c>
      <c r="Y141" s="7">
        <f t="shared" si="31"/>
        <v>1398367.611351002</v>
      </c>
      <c r="Z141" s="7">
        <f t="shared" si="32"/>
        <v>122405.17999999993</v>
      </c>
      <c r="AA141" s="7">
        <f t="shared" si="33"/>
        <v>-2562329.241105102</v>
      </c>
      <c r="AB141" s="7">
        <f t="shared" si="34"/>
        <v>0</v>
      </c>
      <c r="AC141" s="14">
        <f t="shared" si="35"/>
        <v>27.071592914486246</v>
      </c>
    </row>
    <row r="142" spans="1:29" x14ac:dyDescent="0.25">
      <c r="A142" s="7" t="s">
        <v>178</v>
      </c>
      <c r="B142" s="7" t="s">
        <v>179</v>
      </c>
      <c r="C142" s="1">
        <v>699.4</v>
      </c>
      <c r="D142" s="7">
        <v>6931949.7699999996</v>
      </c>
      <c r="E142" s="22">
        <v>-411024.48953225458</v>
      </c>
      <c r="F142" s="7">
        <v>6520925.2804677449</v>
      </c>
      <c r="G142" s="7">
        <v>2749192.1063200003</v>
      </c>
      <c r="H142" s="7">
        <v>117297.16</v>
      </c>
      <c r="I142" s="7">
        <v>3654436.0141477445</v>
      </c>
      <c r="J142" s="7">
        <v>0</v>
      </c>
      <c r="K142" s="14">
        <v>9323.5991999824782</v>
      </c>
      <c r="L142" s="1">
        <v>698.6</v>
      </c>
      <c r="M142" s="7">
        <v>6913456.6699999999</v>
      </c>
      <c r="N142" s="22">
        <v>-461855.15090724872</v>
      </c>
      <c r="O142" s="7">
        <f t="shared" si="24"/>
        <v>6451601.5190927517</v>
      </c>
      <c r="P142" s="7">
        <v>3137074.9393554097</v>
      </c>
      <c r="Q142" s="7">
        <v>106970.37</v>
      </c>
      <c r="R142" s="7">
        <f t="shared" si="25"/>
        <v>3207556.2097373419</v>
      </c>
      <c r="S142" s="7">
        <v>0</v>
      </c>
      <c r="T142" s="14">
        <f t="shared" si="26"/>
        <v>9235.0436860760819</v>
      </c>
      <c r="U142" s="1">
        <f t="shared" si="27"/>
        <v>0.79999999999995453</v>
      </c>
      <c r="V142" s="7">
        <f t="shared" si="28"/>
        <v>18493.099999999627</v>
      </c>
      <c r="W142" s="7">
        <f t="shared" si="29"/>
        <v>50830.661374994146</v>
      </c>
      <c r="X142" s="7">
        <f t="shared" si="30"/>
        <v>69323.76137499325</v>
      </c>
      <c r="Y142" s="7">
        <f t="shared" si="31"/>
        <v>-387882.83303540945</v>
      </c>
      <c r="Z142" s="7">
        <f t="shared" si="32"/>
        <v>10326.790000000008</v>
      </c>
      <c r="AA142" s="7">
        <f t="shared" si="33"/>
        <v>446879.80441040266</v>
      </c>
      <c r="AB142" s="7">
        <f t="shared" si="34"/>
        <v>0</v>
      </c>
      <c r="AC142" s="14">
        <f t="shared" si="35"/>
        <v>88.5555139063963</v>
      </c>
    </row>
    <row r="143" spans="1:29" x14ac:dyDescent="0.25">
      <c r="A143" s="7" t="s">
        <v>178</v>
      </c>
      <c r="B143" s="7" t="s">
        <v>180</v>
      </c>
      <c r="C143" s="1">
        <v>477.1</v>
      </c>
      <c r="D143" s="7">
        <v>4851172.92</v>
      </c>
      <c r="E143" s="22">
        <v>-287646.46877637389</v>
      </c>
      <c r="F143" s="7">
        <v>4563526.4512236258</v>
      </c>
      <c r="G143" s="7">
        <v>708014.90256000008</v>
      </c>
      <c r="H143" s="7">
        <v>75545.53</v>
      </c>
      <c r="I143" s="7">
        <v>3779966.0186636257</v>
      </c>
      <c r="J143" s="7">
        <v>0</v>
      </c>
      <c r="K143" s="14">
        <v>9565.1361375468987</v>
      </c>
      <c r="L143" s="1">
        <v>476.4</v>
      </c>
      <c r="M143" s="7">
        <v>4829299.95</v>
      </c>
      <c r="N143" s="22">
        <v>-322622.55535097158</v>
      </c>
      <c r="O143" s="7">
        <f t="shared" si="24"/>
        <v>4506677.3946490288</v>
      </c>
      <c r="P143" s="7">
        <v>605858.17745440011</v>
      </c>
      <c r="Q143" s="7">
        <v>75545.53</v>
      </c>
      <c r="R143" s="7">
        <f t="shared" si="25"/>
        <v>3825273.6871946291</v>
      </c>
      <c r="S143" s="7">
        <v>0</v>
      </c>
      <c r="T143" s="14">
        <f t="shared" si="26"/>
        <v>9459.8601902792379</v>
      </c>
      <c r="U143" s="1">
        <f t="shared" si="27"/>
        <v>0.70000000000004547</v>
      </c>
      <c r="V143" s="7">
        <f t="shared" si="28"/>
        <v>21872.969999999739</v>
      </c>
      <c r="W143" s="7">
        <f t="shared" si="29"/>
        <v>34976.086574597692</v>
      </c>
      <c r="X143" s="7">
        <f t="shared" si="30"/>
        <v>56849.056574597023</v>
      </c>
      <c r="Y143" s="7">
        <f t="shared" si="31"/>
        <v>102156.72510559997</v>
      </c>
      <c r="Z143" s="7">
        <f t="shared" si="32"/>
        <v>0</v>
      </c>
      <c r="AA143" s="7">
        <f t="shared" si="33"/>
        <v>-45307.668531003408</v>
      </c>
      <c r="AB143" s="7">
        <f t="shared" si="34"/>
        <v>0</v>
      </c>
      <c r="AC143" s="14">
        <f t="shared" si="35"/>
        <v>105.27594726766074</v>
      </c>
    </row>
    <row r="144" spans="1:29" x14ac:dyDescent="0.25">
      <c r="A144" s="7" t="s">
        <v>181</v>
      </c>
      <c r="B144" s="7" t="s">
        <v>182</v>
      </c>
      <c r="C144" s="1">
        <v>427.7</v>
      </c>
      <c r="D144" s="7">
        <v>4603100.1900000004</v>
      </c>
      <c r="E144" s="22">
        <v>-272937.19207959215</v>
      </c>
      <c r="F144" s="7">
        <v>4330162.9979204079</v>
      </c>
      <c r="G144" s="7">
        <v>1709360.857328</v>
      </c>
      <c r="H144" s="7">
        <v>205936.02</v>
      </c>
      <c r="I144" s="7">
        <v>2414866.1205924079</v>
      </c>
      <c r="J144" s="7">
        <v>0</v>
      </c>
      <c r="K144" s="14">
        <v>10124.299737948113</v>
      </c>
      <c r="L144" s="1">
        <v>422.8</v>
      </c>
      <c r="M144" s="7">
        <v>4594176.0999999996</v>
      </c>
      <c r="N144" s="22">
        <v>-306915.04948131472</v>
      </c>
      <c r="O144" s="7">
        <f t="shared" si="24"/>
        <v>4287261.050518685</v>
      </c>
      <c r="P144" s="7">
        <v>1669118.5557200999</v>
      </c>
      <c r="Q144" s="7">
        <v>178240.7</v>
      </c>
      <c r="R144" s="7">
        <f t="shared" si="25"/>
        <v>2439901.7947985847</v>
      </c>
      <c r="S144" s="7">
        <v>0</v>
      </c>
      <c r="T144" s="14">
        <f t="shared" si="26"/>
        <v>10140.163317215432</v>
      </c>
      <c r="U144" s="1">
        <f t="shared" si="27"/>
        <v>4.8999999999999773</v>
      </c>
      <c r="V144" s="7">
        <f t="shared" si="28"/>
        <v>8924.0900000007823</v>
      </c>
      <c r="W144" s="7">
        <f t="shared" si="29"/>
        <v>33977.857401722576</v>
      </c>
      <c r="X144" s="7">
        <f t="shared" si="30"/>
        <v>42901.947401722893</v>
      </c>
      <c r="Y144" s="7">
        <f t="shared" si="31"/>
        <v>40242.301607900066</v>
      </c>
      <c r="Z144" s="7">
        <f t="shared" si="32"/>
        <v>27695.319999999978</v>
      </c>
      <c r="AA144" s="7">
        <f t="shared" si="33"/>
        <v>-25035.674206176773</v>
      </c>
      <c r="AB144" s="7">
        <f t="shared" si="34"/>
        <v>0</v>
      </c>
      <c r="AC144" s="14">
        <f t="shared" si="35"/>
        <v>-15.863579267319437</v>
      </c>
    </row>
    <row r="145" spans="1:29" x14ac:dyDescent="0.25">
      <c r="A145" s="7" t="s">
        <v>181</v>
      </c>
      <c r="B145" s="7" t="s">
        <v>183</v>
      </c>
      <c r="C145" s="1">
        <v>1092</v>
      </c>
      <c r="D145" s="7">
        <v>10725664.449999999</v>
      </c>
      <c r="E145" s="22">
        <v>-635969.80672517198</v>
      </c>
      <c r="F145" s="7">
        <v>10089694.643274827</v>
      </c>
      <c r="G145" s="7">
        <v>1772890.794</v>
      </c>
      <c r="H145" s="7">
        <v>248064.68</v>
      </c>
      <c r="I145" s="7">
        <v>8068739.1692748275</v>
      </c>
      <c r="J145" s="7">
        <v>0</v>
      </c>
      <c r="K145" s="14">
        <v>9239.6471092260326</v>
      </c>
      <c r="L145" s="1">
        <v>1174.0999999999999</v>
      </c>
      <c r="M145" s="7">
        <v>11591790.859999999</v>
      </c>
      <c r="N145" s="22">
        <v>-774392.40201827523</v>
      </c>
      <c r="O145" s="7">
        <f t="shared" si="24"/>
        <v>10817398.457981724</v>
      </c>
      <c r="P145" s="7">
        <v>1694156.9769809998</v>
      </c>
      <c r="Q145" s="7">
        <v>191948.95</v>
      </c>
      <c r="R145" s="7">
        <f t="shared" si="25"/>
        <v>8931292.5310007259</v>
      </c>
      <c r="S145" s="7">
        <v>0</v>
      </c>
      <c r="T145" s="14">
        <f t="shared" si="26"/>
        <v>9213.3535967819826</v>
      </c>
      <c r="U145" s="1">
        <f t="shared" si="27"/>
        <v>-82.099999999999909</v>
      </c>
      <c r="V145" s="7">
        <f t="shared" si="28"/>
        <v>-866126.41000000015</v>
      </c>
      <c r="W145" s="7">
        <f t="shared" si="29"/>
        <v>138422.59529310325</v>
      </c>
      <c r="X145" s="7">
        <f t="shared" si="30"/>
        <v>-727703.81470689736</v>
      </c>
      <c r="Y145" s="7">
        <f t="shared" si="31"/>
        <v>78733.817019000184</v>
      </c>
      <c r="Z145" s="7">
        <f t="shared" si="32"/>
        <v>56115.729999999981</v>
      </c>
      <c r="AA145" s="7">
        <f t="shared" si="33"/>
        <v>-862553.36172589846</v>
      </c>
      <c r="AB145" s="7">
        <f t="shared" si="34"/>
        <v>0</v>
      </c>
      <c r="AC145" s="14">
        <f t="shared" si="35"/>
        <v>26.293512444050066</v>
      </c>
    </row>
    <row r="146" spans="1:29" x14ac:dyDescent="0.25">
      <c r="A146" s="7" t="s">
        <v>181</v>
      </c>
      <c r="B146" s="7" t="s">
        <v>184</v>
      </c>
      <c r="C146" s="1">
        <v>360.6</v>
      </c>
      <c r="D146" s="7">
        <v>4140697.04</v>
      </c>
      <c r="E146" s="22">
        <v>-245519.36232130512</v>
      </c>
      <c r="F146" s="7">
        <v>3895177.6776786949</v>
      </c>
      <c r="G146" s="7">
        <v>1252270.233</v>
      </c>
      <c r="H146" s="7">
        <v>128345.29</v>
      </c>
      <c r="I146" s="7">
        <v>2514562.1546786949</v>
      </c>
      <c r="J146" s="7">
        <v>0</v>
      </c>
      <c r="K146" s="14">
        <v>10801.934768937035</v>
      </c>
      <c r="L146" s="1">
        <v>375.6</v>
      </c>
      <c r="M146" s="7">
        <v>4310212.75</v>
      </c>
      <c r="N146" s="22">
        <v>-287944.80895959638</v>
      </c>
      <c r="O146" s="7">
        <f t="shared" si="24"/>
        <v>4022267.9410404037</v>
      </c>
      <c r="P146" s="7">
        <v>1235849.9835509998</v>
      </c>
      <c r="Q146" s="7">
        <v>141702.06</v>
      </c>
      <c r="R146" s="7">
        <f t="shared" si="25"/>
        <v>2644715.8974894038</v>
      </c>
      <c r="S146" s="7">
        <v>0</v>
      </c>
      <c r="T146" s="14">
        <f t="shared" si="26"/>
        <v>10708.913581044737</v>
      </c>
      <c r="U146" s="1">
        <f t="shared" si="27"/>
        <v>-15</v>
      </c>
      <c r="V146" s="7">
        <f t="shared" si="28"/>
        <v>-169515.70999999996</v>
      </c>
      <c r="W146" s="7">
        <f t="shared" si="29"/>
        <v>42425.446638291265</v>
      </c>
      <c r="X146" s="7">
        <f t="shared" si="30"/>
        <v>-127090.26336170873</v>
      </c>
      <c r="Y146" s="7">
        <f t="shared" si="31"/>
        <v>16420.249449000228</v>
      </c>
      <c r="Z146" s="7">
        <f t="shared" si="32"/>
        <v>-13356.770000000004</v>
      </c>
      <c r="AA146" s="7">
        <f t="shared" si="33"/>
        <v>-130153.74281070894</v>
      </c>
      <c r="AB146" s="7">
        <f t="shared" si="34"/>
        <v>0</v>
      </c>
      <c r="AC146" s="14">
        <f t="shared" si="35"/>
        <v>93.021187892298258</v>
      </c>
    </row>
    <row r="147" spans="1:29" x14ac:dyDescent="0.25">
      <c r="A147" s="7" t="s">
        <v>185</v>
      </c>
      <c r="B147" s="7" t="s">
        <v>186</v>
      </c>
      <c r="C147" s="1">
        <v>406</v>
      </c>
      <c r="D147" s="7">
        <v>4803630.6900000004</v>
      </c>
      <c r="E147" s="22">
        <v>-284827.48977835168</v>
      </c>
      <c r="F147" s="7">
        <v>4518803.2002216484</v>
      </c>
      <c r="G147" s="7">
        <v>2864874.4925999995</v>
      </c>
      <c r="H147" s="7">
        <v>164333.81</v>
      </c>
      <c r="I147" s="7">
        <v>1489594.8976216489</v>
      </c>
      <c r="J147" s="7">
        <v>0</v>
      </c>
      <c r="K147" s="14">
        <v>11130.057143403075</v>
      </c>
      <c r="L147" s="1">
        <v>392.1</v>
      </c>
      <c r="M147" s="7">
        <v>4789956.7</v>
      </c>
      <c r="N147" s="22">
        <v>-319994.21998513618</v>
      </c>
      <c r="O147" s="7">
        <f t="shared" si="24"/>
        <v>4469962.4800148644</v>
      </c>
      <c r="P147" s="7">
        <v>2822672.8156789998</v>
      </c>
      <c r="Q147" s="7">
        <v>136023.15</v>
      </c>
      <c r="R147" s="7">
        <f t="shared" si="25"/>
        <v>1511266.5143358647</v>
      </c>
      <c r="S147" s="7">
        <v>0</v>
      </c>
      <c r="T147" s="14">
        <f t="shared" si="26"/>
        <v>11400.057332351094</v>
      </c>
      <c r="U147" s="1">
        <f t="shared" si="27"/>
        <v>13.899999999999977</v>
      </c>
      <c r="V147" s="7">
        <f t="shared" si="28"/>
        <v>13673.990000000224</v>
      </c>
      <c r="W147" s="7">
        <f t="shared" si="29"/>
        <v>35166.730206784501</v>
      </c>
      <c r="X147" s="7">
        <f t="shared" si="30"/>
        <v>48840.720206784084</v>
      </c>
      <c r="Y147" s="7">
        <f t="shared" si="31"/>
        <v>42201.676920999773</v>
      </c>
      <c r="Z147" s="7">
        <f t="shared" si="32"/>
        <v>28310.660000000003</v>
      </c>
      <c r="AA147" s="7">
        <f t="shared" si="33"/>
        <v>-21671.616714215837</v>
      </c>
      <c r="AB147" s="7">
        <f t="shared" si="34"/>
        <v>0</v>
      </c>
      <c r="AC147" s="14">
        <f t="shared" si="35"/>
        <v>-270.00018894801906</v>
      </c>
    </row>
    <row r="148" spans="1:29" x14ac:dyDescent="0.25">
      <c r="A148" s="7" t="s">
        <v>185</v>
      </c>
      <c r="B148" s="7" t="s">
        <v>187</v>
      </c>
      <c r="C148" s="1">
        <v>2758.5</v>
      </c>
      <c r="D148" s="7">
        <v>25960237.690000001</v>
      </c>
      <c r="E148" s="22">
        <v>-1539291.8008216103</v>
      </c>
      <c r="F148" s="7">
        <v>24420945.889178392</v>
      </c>
      <c r="G148" s="7">
        <v>9325381.2797599994</v>
      </c>
      <c r="H148" s="7">
        <v>859631.68</v>
      </c>
      <c r="I148" s="7">
        <v>14235932.929418392</v>
      </c>
      <c r="J148" s="7">
        <v>0</v>
      </c>
      <c r="K148" s="14">
        <v>8852.9802027110363</v>
      </c>
      <c r="L148" s="1">
        <v>2971.7</v>
      </c>
      <c r="M148" s="7">
        <v>28287536.989999998</v>
      </c>
      <c r="N148" s="22">
        <v>-1889755.7747057998</v>
      </c>
      <c r="O148" s="7">
        <f t="shared" si="24"/>
        <v>26397781.215294197</v>
      </c>
      <c r="P148" s="7">
        <v>10021908.54362724</v>
      </c>
      <c r="Q148" s="7">
        <v>689409.91</v>
      </c>
      <c r="R148" s="7">
        <f t="shared" si="25"/>
        <v>15686462.761666957</v>
      </c>
      <c r="S148" s="7">
        <v>0</v>
      </c>
      <c r="T148" s="14">
        <f t="shared" si="26"/>
        <v>8883.0572451102726</v>
      </c>
      <c r="U148" s="1">
        <f t="shared" si="27"/>
        <v>-213.19999999999982</v>
      </c>
      <c r="V148" s="7">
        <f t="shared" si="28"/>
        <v>-2327299.299999997</v>
      </c>
      <c r="W148" s="7">
        <f t="shared" si="29"/>
        <v>350463.9738841895</v>
      </c>
      <c r="X148" s="7">
        <f t="shared" si="30"/>
        <v>-1976835.3261158057</v>
      </c>
      <c r="Y148" s="7">
        <f t="shared" si="31"/>
        <v>-696527.2638672404</v>
      </c>
      <c r="Z148" s="7">
        <f t="shared" si="32"/>
        <v>170221.77000000002</v>
      </c>
      <c r="AA148" s="7">
        <f t="shared" si="33"/>
        <v>-1450529.8322485648</v>
      </c>
      <c r="AB148" s="7">
        <f t="shared" si="34"/>
        <v>0</v>
      </c>
      <c r="AC148" s="14">
        <f t="shared" si="35"/>
        <v>-30.077042399236234</v>
      </c>
    </row>
    <row r="149" spans="1:29" x14ac:dyDescent="0.25">
      <c r="A149" s="7" t="s">
        <v>185</v>
      </c>
      <c r="B149" s="7" t="s">
        <v>188</v>
      </c>
      <c r="C149" s="1">
        <v>312</v>
      </c>
      <c r="D149" s="7">
        <v>4179839.81</v>
      </c>
      <c r="E149" s="22">
        <v>-247840.30196915957</v>
      </c>
      <c r="F149" s="7">
        <v>3931999.5080308407</v>
      </c>
      <c r="G149" s="7">
        <v>2060290.3863299999</v>
      </c>
      <c r="H149" s="7">
        <v>134299.20000000001</v>
      </c>
      <c r="I149" s="7">
        <v>1737409.9217008408</v>
      </c>
      <c r="J149" s="7">
        <v>0</v>
      </c>
      <c r="K149" s="14">
        <v>12602.562525739873</v>
      </c>
      <c r="L149" s="1">
        <v>304.5</v>
      </c>
      <c r="M149" s="7">
        <v>4102707.92</v>
      </c>
      <c r="N149" s="22">
        <v>-274082.39842486271</v>
      </c>
      <c r="O149" s="7">
        <f t="shared" si="24"/>
        <v>3828625.521575137</v>
      </c>
      <c r="P149" s="7">
        <v>2007407.3808396352</v>
      </c>
      <c r="Q149" s="7">
        <v>111738.63</v>
      </c>
      <c r="R149" s="7">
        <f t="shared" si="25"/>
        <v>1709479.510735502</v>
      </c>
      <c r="S149" s="7">
        <v>0</v>
      </c>
      <c r="T149" s="14">
        <f t="shared" si="26"/>
        <v>12573.482829474999</v>
      </c>
      <c r="U149" s="1">
        <f t="shared" si="27"/>
        <v>7.5</v>
      </c>
      <c r="V149" s="7">
        <f t="shared" si="28"/>
        <v>77131.89000000013</v>
      </c>
      <c r="W149" s="7">
        <f t="shared" si="29"/>
        <v>26242.09645570314</v>
      </c>
      <c r="X149" s="7">
        <f t="shared" si="30"/>
        <v>103373.98645570362</v>
      </c>
      <c r="Y149" s="7">
        <f t="shared" si="31"/>
        <v>52883.00549036474</v>
      </c>
      <c r="Z149" s="7">
        <f t="shared" si="32"/>
        <v>22560.570000000007</v>
      </c>
      <c r="AA149" s="7">
        <f t="shared" si="33"/>
        <v>27930.410965338815</v>
      </c>
      <c r="AB149" s="7">
        <f t="shared" si="34"/>
        <v>0</v>
      </c>
      <c r="AC149" s="14">
        <f t="shared" si="35"/>
        <v>29.079696264874656</v>
      </c>
    </row>
    <row r="150" spans="1:29" x14ac:dyDescent="0.25">
      <c r="A150" s="7" t="s">
        <v>189</v>
      </c>
      <c r="B150" s="7" t="s">
        <v>190</v>
      </c>
      <c r="C150" s="1">
        <v>161.30000000000001</v>
      </c>
      <c r="D150" s="7">
        <v>2638032.86</v>
      </c>
      <c r="E150" s="22">
        <v>-156420.07597103718</v>
      </c>
      <c r="F150" s="7">
        <v>2481612.7840289627</v>
      </c>
      <c r="G150" s="7">
        <v>618433.48038600001</v>
      </c>
      <c r="H150" s="7">
        <v>80229.91</v>
      </c>
      <c r="I150" s="7">
        <v>1782949.3936429627</v>
      </c>
      <c r="J150" s="7">
        <v>0</v>
      </c>
      <c r="K150" s="14">
        <v>15385.076156410183</v>
      </c>
      <c r="L150" s="1">
        <v>154.69999999999999</v>
      </c>
      <c r="M150" s="7">
        <v>2587707.19</v>
      </c>
      <c r="N150" s="22">
        <v>-172872.40692885147</v>
      </c>
      <c r="O150" s="7">
        <f t="shared" si="24"/>
        <v>2414834.7830711487</v>
      </c>
      <c r="P150" s="7">
        <v>556271.90069694002</v>
      </c>
      <c r="Q150" s="7">
        <v>80229.91</v>
      </c>
      <c r="R150" s="7">
        <f t="shared" si="25"/>
        <v>1778332.9723742087</v>
      </c>
      <c r="S150" s="7">
        <v>0</v>
      </c>
      <c r="T150" s="14">
        <f t="shared" si="26"/>
        <v>15609.791745773426</v>
      </c>
      <c r="U150" s="1">
        <f t="shared" si="27"/>
        <v>6.6000000000000227</v>
      </c>
      <c r="V150" s="7">
        <f t="shared" si="28"/>
        <v>50325.669999999925</v>
      </c>
      <c r="W150" s="7">
        <f t="shared" si="29"/>
        <v>16452.330957814294</v>
      </c>
      <c r="X150" s="7">
        <f t="shared" si="30"/>
        <v>66778.000957814045</v>
      </c>
      <c r="Y150" s="7">
        <f t="shared" si="31"/>
        <v>62161.579689059989</v>
      </c>
      <c r="Z150" s="7">
        <f t="shared" si="32"/>
        <v>0</v>
      </c>
      <c r="AA150" s="7">
        <f t="shared" si="33"/>
        <v>4616.4212687539402</v>
      </c>
      <c r="AB150" s="7">
        <f t="shared" si="34"/>
        <v>0</v>
      </c>
      <c r="AC150" s="14">
        <f t="shared" si="35"/>
        <v>-224.71558936324254</v>
      </c>
    </row>
    <row r="151" spans="1:29" x14ac:dyDescent="0.25">
      <c r="A151" s="7" t="s">
        <v>189</v>
      </c>
      <c r="B151" s="7" t="s">
        <v>144</v>
      </c>
      <c r="C151" s="1">
        <v>227.1</v>
      </c>
      <c r="D151" s="7">
        <v>3745637.04</v>
      </c>
      <c r="E151" s="22">
        <v>-222094.59148159772</v>
      </c>
      <c r="F151" s="7">
        <v>3523542.4485184024</v>
      </c>
      <c r="G151" s="7">
        <v>865549.53</v>
      </c>
      <c r="H151" s="7">
        <v>108594.14</v>
      </c>
      <c r="I151" s="7">
        <v>2549398.7785184025</v>
      </c>
      <c r="J151" s="7">
        <v>0</v>
      </c>
      <c r="K151" s="14">
        <v>15515.378461111415</v>
      </c>
      <c r="L151" s="1">
        <v>223.6</v>
      </c>
      <c r="M151" s="7">
        <v>3717862.36</v>
      </c>
      <c r="N151" s="22">
        <v>-248372.69737747265</v>
      </c>
      <c r="O151" s="7">
        <f t="shared" si="24"/>
        <v>3469489.6626225272</v>
      </c>
      <c r="P151" s="7">
        <v>660893.12829000002</v>
      </c>
      <c r="Q151" s="7">
        <v>90548.07</v>
      </c>
      <c r="R151" s="7">
        <f t="shared" si="25"/>
        <v>2718048.4643325275</v>
      </c>
      <c r="S151" s="7">
        <v>0</v>
      </c>
      <c r="T151" s="14">
        <f t="shared" si="26"/>
        <v>15516.501174519353</v>
      </c>
      <c r="U151" s="1">
        <f t="shared" si="27"/>
        <v>3.5</v>
      </c>
      <c r="V151" s="7">
        <f t="shared" si="28"/>
        <v>27774.680000000168</v>
      </c>
      <c r="W151" s="7">
        <f t="shared" si="29"/>
        <v>26278.105895874935</v>
      </c>
      <c r="X151" s="7">
        <f t="shared" si="30"/>
        <v>54052.785895875189</v>
      </c>
      <c r="Y151" s="7">
        <f t="shared" si="31"/>
        <v>204656.40171000001</v>
      </c>
      <c r="Z151" s="7">
        <f t="shared" si="32"/>
        <v>18046.069999999992</v>
      </c>
      <c r="AA151" s="7">
        <f t="shared" si="33"/>
        <v>-168649.685814125</v>
      </c>
      <c r="AB151" s="7">
        <f t="shared" si="34"/>
        <v>0</v>
      </c>
      <c r="AC151" s="14">
        <f t="shared" si="35"/>
        <v>-1.1227134079381358</v>
      </c>
    </row>
    <row r="152" spans="1:29" x14ac:dyDescent="0.25">
      <c r="A152" s="7" t="s">
        <v>189</v>
      </c>
      <c r="B152" s="7" t="s">
        <v>191</v>
      </c>
      <c r="C152" s="1">
        <v>622.4</v>
      </c>
      <c r="D152" s="7">
        <v>6887064.1100000003</v>
      </c>
      <c r="E152" s="22">
        <v>-408363.02975528652</v>
      </c>
      <c r="F152" s="7">
        <v>6478701.0802447135</v>
      </c>
      <c r="G152" s="7">
        <v>1062057.879</v>
      </c>
      <c r="H152" s="7">
        <v>170530.57</v>
      </c>
      <c r="I152" s="7">
        <v>5246112.6312447134</v>
      </c>
      <c r="J152" s="7">
        <v>0</v>
      </c>
      <c r="K152" s="14">
        <v>10409.224100650246</v>
      </c>
      <c r="L152" s="1">
        <v>612.79999999999995</v>
      </c>
      <c r="M152" s="7">
        <v>6781428.9900000002</v>
      </c>
      <c r="N152" s="22">
        <v>-453035.00969844672</v>
      </c>
      <c r="O152" s="7">
        <f t="shared" si="24"/>
        <v>6328393.9803015534</v>
      </c>
      <c r="P152" s="7">
        <v>982248.619527</v>
      </c>
      <c r="Q152" s="7">
        <v>92499</v>
      </c>
      <c r="R152" s="7">
        <f t="shared" si="25"/>
        <v>5253646.3607745534</v>
      </c>
      <c r="S152" s="7">
        <v>0</v>
      </c>
      <c r="T152" s="14">
        <f t="shared" si="26"/>
        <v>10327.013675426817</v>
      </c>
      <c r="U152" s="1">
        <f t="shared" si="27"/>
        <v>9.6000000000000227</v>
      </c>
      <c r="V152" s="7">
        <f t="shared" si="28"/>
        <v>105635.12000000011</v>
      </c>
      <c r="W152" s="7">
        <f t="shared" si="29"/>
        <v>44671.9799431602</v>
      </c>
      <c r="X152" s="7">
        <f t="shared" si="30"/>
        <v>150307.09994316008</v>
      </c>
      <c r="Y152" s="7">
        <f t="shared" si="31"/>
        <v>79809.259472999955</v>
      </c>
      <c r="Z152" s="7">
        <f t="shared" si="32"/>
        <v>78031.570000000007</v>
      </c>
      <c r="AA152" s="7">
        <f t="shared" si="33"/>
        <v>-7533.7295298399404</v>
      </c>
      <c r="AB152" s="7">
        <f t="shared" si="34"/>
        <v>0</v>
      </c>
      <c r="AC152" s="14">
        <f t="shared" si="35"/>
        <v>82.210425223429411</v>
      </c>
    </row>
    <row r="153" spans="1:29" x14ac:dyDescent="0.25">
      <c r="A153" s="7" t="s">
        <v>192</v>
      </c>
      <c r="B153" s="7" t="s">
        <v>193</v>
      </c>
      <c r="C153" s="1">
        <v>86</v>
      </c>
      <c r="D153" s="7">
        <v>1685479.51</v>
      </c>
      <c r="E153" s="22">
        <v>-99939.177028229489</v>
      </c>
      <c r="F153" s="7">
        <v>1585540.3329717705</v>
      </c>
      <c r="G153" s="7">
        <v>644100.86112999998</v>
      </c>
      <c r="H153" s="7">
        <v>37252.47</v>
      </c>
      <c r="I153" s="7">
        <v>904187.0018417706</v>
      </c>
      <c r="J153" s="7">
        <v>0</v>
      </c>
      <c r="K153" s="14">
        <v>18436.51549967175</v>
      </c>
      <c r="L153" s="1">
        <v>81.8</v>
      </c>
      <c r="M153" s="7">
        <v>1656238.87</v>
      </c>
      <c r="N153" s="22">
        <v>-110645.43972072094</v>
      </c>
      <c r="O153" s="7">
        <f t="shared" si="24"/>
        <v>1545593.4302792791</v>
      </c>
      <c r="P153" s="7">
        <v>538029.52109429997</v>
      </c>
      <c r="Q153" s="7">
        <v>37252.47</v>
      </c>
      <c r="R153" s="7">
        <f t="shared" si="25"/>
        <v>970311.43918497919</v>
      </c>
      <c r="S153" s="7">
        <v>0</v>
      </c>
      <c r="T153" s="14">
        <f t="shared" si="26"/>
        <v>18894.785211238133</v>
      </c>
      <c r="U153" s="1">
        <f t="shared" si="27"/>
        <v>4.2000000000000028</v>
      </c>
      <c r="V153" s="7">
        <f t="shared" si="28"/>
        <v>29240.639999999898</v>
      </c>
      <c r="W153" s="7">
        <f t="shared" si="29"/>
        <v>10706.262692491451</v>
      </c>
      <c r="X153" s="7">
        <f t="shared" si="30"/>
        <v>39946.902692491421</v>
      </c>
      <c r="Y153" s="7">
        <f t="shared" si="31"/>
        <v>106071.34003570001</v>
      </c>
      <c r="Z153" s="7">
        <f t="shared" si="32"/>
        <v>0</v>
      </c>
      <c r="AA153" s="7">
        <f t="shared" si="33"/>
        <v>-66124.437343208585</v>
      </c>
      <c r="AB153" s="7">
        <f t="shared" si="34"/>
        <v>0</v>
      </c>
      <c r="AC153" s="14">
        <f t="shared" si="35"/>
        <v>-458.26971156638319</v>
      </c>
    </row>
    <row r="154" spans="1:29" x14ac:dyDescent="0.25">
      <c r="A154" s="7" t="s">
        <v>194</v>
      </c>
      <c r="B154" s="7" t="s">
        <v>195</v>
      </c>
      <c r="C154" s="1">
        <v>905.3</v>
      </c>
      <c r="D154" s="7">
        <v>11599510.65</v>
      </c>
      <c r="E154" s="22">
        <v>-687783.82734013966</v>
      </c>
      <c r="F154" s="7">
        <v>10911726.822659861</v>
      </c>
      <c r="G154" s="7">
        <v>6423156.2595389998</v>
      </c>
      <c r="H154" s="7">
        <v>190285.67</v>
      </c>
      <c r="I154" s="7">
        <v>4298284.8931208616</v>
      </c>
      <c r="J154" s="7">
        <v>0</v>
      </c>
      <c r="K154" s="14">
        <v>12053.161187075955</v>
      </c>
      <c r="L154" s="1">
        <v>904.6</v>
      </c>
      <c r="M154" s="7">
        <v>11536961.050000001</v>
      </c>
      <c r="N154" s="22">
        <v>-770729.48325266654</v>
      </c>
      <c r="O154" s="7">
        <f t="shared" si="24"/>
        <v>10766231.566747334</v>
      </c>
      <c r="P154" s="7">
        <v>6253216.6039390797</v>
      </c>
      <c r="Q154" s="7">
        <v>220534.64</v>
      </c>
      <c r="R154" s="7">
        <f t="shared" si="25"/>
        <v>4292480.3228082545</v>
      </c>
      <c r="S154" s="7">
        <v>0</v>
      </c>
      <c r="T154" s="14">
        <f t="shared" si="26"/>
        <v>11901.648868834107</v>
      </c>
      <c r="U154" s="1">
        <f t="shared" si="27"/>
        <v>0.69999999999993179</v>
      </c>
      <c r="V154" s="7">
        <f t="shared" si="28"/>
        <v>62549.599999999627</v>
      </c>
      <c r="W154" s="7">
        <f t="shared" si="29"/>
        <v>82945.655912526883</v>
      </c>
      <c r="X154" s="7">
        <f t="shared" si="30"/>
        <v>145495.25591252744</v>
      </c>
      <c r="Y154" s="7">
        <f t="shared" si="31"/>
        <v>169939.65559992008</v>
      </c>
      <c r="Z154" s="7">
        <f t="shared" si="32"/>
        <v>-30248.97</v>
      </c>
      <c r="AA154" s="7">
        <f t="shared" si="33"/>
        <v>5804.5703126071021</v>
      </c>
      <c r="AB154" s="7">
        <f t="shared" si="34"/>
        <v>0</v>
      </c>
      <c r="AC154" s="14">
        <f t="shared" si="35"/>
        <v>151.51231824184833</v>
      </c>
    </row>
    <row r="155" spans="1:29" x14ac:dyDescent="0.25">
      <c r="A155" s="7" t="s">
        <v>194</v>
      </c>
      <c r="B155" s="7" t="s">
        <v>196</v>
      </c>
      <c r="C155" s="1">
        <v>191.3</v>
      </c>
      <c r="D155" s="7">
        <v>3171271.74</v>
      </c>
      <c r="E155" s="22">
        <v>-188038.05442196171</v>
      </c>
      <c r="F155" s="7">
        <v>2983233.6855780385</v>
      </c>
      <c r="G155" s="7">
        <v>257199.98008000001</v>
      </c>
      <c r="H155" s="7">
        <v>12396.78</v>
      </c>
      <c r="I155" s="7">
        <v>2713636.9254980385</v>
      </c>
      <c r="J155" s="7">
        <v>0</v>
      </c>
      <c r="K155" s="14">
        <v>15594.53050485122</v>
      </c>
      <c r="L155" s="1">
        <v>189.5</v>
      </c>
      <c r="M155" s="7">
        <v>3151461.25</v>
      </c>
      <c r="N155" s="22">
        <v>-210534.13374428463</v>
      </c>
      <c r="O155" s="7">
        <f t="shared" si="24"/>
        <v>2940927.1162557155</v>
      </c>
      <c r="P155" s="7">
        <v>235390.77806047999</v>
      </c>
      <c r="Q155" s="7">
        <v>10743.86</v>
      </c>
      <c r="R155" s="7">
        <f t="shared" si="25"/>
        <v>2694792.4781952356</v>
      </c>
      <c r="S155" s="7">
        <v>0</v>
      </c>
      <c r="T155" s="14">
        <f t="shared" si="26"/>
        <v>15519.404307418024</v>
      </c>
      <c r="U155" s="1">
        <f t="shared" si="27"/>
        <v>1.8000000000000114</v>
      </c>
      <c r="V155" s="7">
        <f t="shared" si="28"/>
        <v>19810.490000000224</v>
      </c>
      <c r="W155" s="7">
        <f t="shared" si="29"/>
        <v>22496.079322322912</v>
      </c>
      <c r="X155" s="7">
        <f t="shared" si="30"/>
        <v>42306.569322322961</v>
      </c>
      <c r="Y155" s="7">
        <f t="shared" si="31"/>
        <v>21809.202019520017</v>
      </c>
      <c r="Z155" s="7">
        <f t="shared" si="32"/>
        <v>1652.92</v>
      </c>
      <c r="AA155" s="7">
        <f t="shared" si="33"/>
        <v>18844.447302802932</v>
      </c>
      <c r="AB155" s="7">
        <f t="shared" si="34"/>
        <v>0</v>
      </c>
      <c r="AC155" s="14">
        <f t="shared" si="35"/>
        <v>75.126197433195557</v>
      </c>
    </row>
    <row r="156" spans="1:29" x14ac:dyDescent="0.25">
      <c r="A156" s="7" t="s">
        <v>197</v>
      </c>
      <c r="B156" s="7" t="s">
        <v>198</v>
      </c>
      <c r="C156" s="1">
        <v>789.2</v>
      </c>
      <c r="D156" s="7">
        <v>7388431.5499999998</v>
      </c>
      <c r="E156" s="22">
        <v>-438091.21633072</v>
      </c>
      <c r="F156" s="7">
        <v>6950340.3336692797</v>
      </c>
      <c r="G156" s="7">
        <v>870053.94</v>
      </c>
      <c r="H156" s="7">
        <v>111351.11</v>
      </c>
      <c r="I156" s="7">
        <v>5968935.283669279</v>
      </c>
      <c r="J156" s="7">
        <v>0</v>
      </c>
      <c r="K156" s="14">
        <v>8806.817452698022</v>
      </c>
      <c r="L156" s="1">
        <v>1001.3</v>
      </c>
      <c r="M156" s="7">
        <v>9389755.7899999991</v>
      </c>
      <c r="N156" s="22">
        <v>-627284.91467824043</v>
      </c>
      <c r="O156" s="7">
        <f t="shared" si="24"/>
        <v>8762470.8753217589</v>
      </c>
      <c r="P156" s="7">
        <v>901373.55665400007</v>
      </c>
      <c r="Q156" s="7">
        <v>105218.03</v>
      </c>
      <c r="R156" s="7">
        <f t="shared" si="25"/>
        <v>7755879.2886677589</v>
      </c>
      <c r="S156" s="7">
        <v>0</v>
      </c>
      <c r="T156" s="14">
        <f t="shared" si="26"/>
        <v>8751.0944525334653</v>
      </c>
      <c r="U156" s="1">
        <f t="shared" si="27"/>
        <v>-212.09999999999991</v>
      </c>
      <c r="V156" s="7">
        <f t="shared" si="28"/>
        <v>-2001324.2399999993</v>
      </c>
      <c r="W156" s="7">
        <f t="shared" si="29"/>
        <v>189193.69834752043</v>
      </c>
      <c r="X156" s="7">
        <f t="shared" si="30"/>
        <v>-1812130.5416524792</v>
      </c>
      <c r="Y156" s="7">
        <f t="shared" si="31"/>
        <v>-31319.616654000129</v>
      </c>
      <c r="Z156" s="7">
        <f t="shared" si="32"/>
        <v>6133.0800000000017</v>
      </c>
      <c r="AA156" s="7">
        <f t="shared" si="33"/>
        <v>-1786944.00499848</v>
      </c>
      <c r="AB156" s="7">
        <f t="shared" si="34"/>
        <v>0</v>
      </c>
      <c r="AC156" s="14">
        <f t="shared" si="35"/>
        <v>55.723000164556652</v>
      </c>
    </row>
    <row r="157" spans="1:29" x14ac:dyDescent="0.25">
      <c r="A157" s="7" t="s">
        <v>197</v>
      </c>
      <c r="B157" s="7" t="s">
        <v>199</v>
      </c>
      <c r="C157" s="1">
        <v>142.6</v>
      </c>
      <c r="D157" s="7">
        <v>2406470.4900000002</v>
      </c>
      <c r="E157" s="22">
        <v>-142689.76803718021</v>
      </c>
      <c r="F157" s="7">
        <v>2263780.7219628198</v>
      </c>
      <c r="G157" s="7">
        <v>658687.27618000004</v>
      </c>
      <c r="H157" s="7">
        <v>84461.91</v>
      </c>
      <c r="I157" s="7">
        <v>1520631.5357828198</v>
      </c>
      <c r="J157" s="7">
        <v>0</v>
      </c>
      <c r="K157" s="14">
        <v>15875.04012596648</v>
      </c>
      <c r="L157" s="1">
        <v>143</v>
      </c>
      <c r="M157" s="7">
        <v>2406140.42</v>
      </c>
      <c r="N157" s="22">
        <v>-160742.79478823012</v>
      </c>
      <c r="O157" s="7">
        <f t="shared" si="24"/>
        <v>2245397.6252117697</v>
      </c>
      <c r="P157" s="7">
        <v>622322.90656042402</v>
      </c>
      <c r="Q157" s="7">
        <v>85629.94</v>
      </c>
      <c r="R157" s="7">
        <f t="shared" si="25"/>
        <v>1537444.7786513458</v>
      </c>
      <c r="S157" s="7">
        <v>0</v>
      </c>
      <c r="T157" s="14">
        <f t="shared" si="26"/>
        <v>15702.081295187201</v>
      </c>
      <c r="U157" s="1">
        <f t="shared" si="27"/>
        <v>-0.40000000000000568</v>
      </c>
      <c r="V157" s="7">
        <f t="shared" si="28"/>
        <v>330.07000000029802</v>
      </c>
      <c r="W157" s="7">
        <f t="shared" si="29"/>
        <v>18053.026751049911</v>
      </c>
      <c r="X157" s="7">
        <f t="shared" si="30"/>
        <v>18383.096751050092</v>
      </c>
      <c r="Y157" s="7">
        <f t="shared" si="31"/>
        <v>36364.369619576028</v>
      </c>
      <c r="Z157" s="7">
        <f t="shared" si="32"/>
        <v>-1168.0299999999988</v>
      </c>
      <c r="AA157" s="7">
        <f t="shared" si="33"/>
        <v>-16813.242868525907</v>
      </c>
      <c r="AB157" s="7">
        <f t="shared" si="34"/>
        <v>0</v>
      </c>
      <c r="AC157" s="14">
        <f t="shared" si="35"/>
        <v>172.95883077927829</v>
      </c>
    </row>
    <row r="158" spans="1:29" x14ac:dyDescent="0.25">
      <c r="A158" s="7" t="s">
        <v>200</v>
      </c>
      <c r="B158" s="7" t="s">
        <v>200</v>
      </c>
      <c r="C158" s="1">
        <v>3541</v>
      </c>
      <c r="D158" s="7">
        <v>35497381.630000003</v>
      </c>
      <c r="E158" s="22">
        <v>-2104789.2221242082</v>
      </c>
      <c r="F158" s="7">
        <v>33392592.407875795</v>
      </c>
      <c r="G158" s="7">
        <v>26041758.848340001</v>
      </c>
      <c r="H158" s="7">
        <v>1552109.99</v>
      </c>
      <c r="I158" s="7">
        <v>5798723.5695357937</v>
      </c>
      <c r="J158" s="7">
        <v>0</v>
      </c>
      <c r="K158" s="14">
        <v>9430.2717898547853</v>
      </c>
      <c r="L158" s="1">
        <v>3466.2</v>
      </c>
      <c r="M158" s="7">
        <v>34997386.460000001</v>
      </c>
      <c r="N158" s="22">
        <v>-2338008.8971965169</v>
      </c>
      <c r="O158" s="7">
        <f t="shared" si="24"/>
        <v>32659377.562803484</v>
      </c>
      <c r="P158" s="7">
        <v>28576908.284586668</v>
      </c>
      <c r="Q158" s="7">
        <v>1401640.21</v>
      </c>
      <c r="R158" s="7">
        <f t="shared" si="25"/>
        <v>2680829.0682168165</v>
      </c>
      <c r="S158" s="7">
        <v>0</v>
      </c>
      <c r="T158" s="14">
        <f t="shared" si="26"/>
        <v>9422.2426757842841</v>
      </c>
      <c r="U158" s="1">
        <f t="shared" si="27"/>
        <v>74.800000000000182</v>
      </c>
      <c r="V158" s="7">
        <f t="shared" si="28"/>
        <v>499995.17000000179</v>
      </c>
      <c r="W158" s="7">
        <f t="shared" si="29"/>
        <v>233219.67507230863</v>
      </c>
      <c r="X158" s="7">
        <f t="shared" si="30"/>
        <v>733214.84507231042</v>
      </c>
      <c r="Y158" s="7">
        <f t="shared" si="31"/>
        <v>-2535149.4362466671</v>
      </c>
      <c r="Z158" s="7">
        <f t="shared" si="32"/>
        <v>150469.78000000003</v>
      </c>
      <c r="AA158" s="7">
        <f t="shared" si="33"/>
        <v>3117894.5013189772</v>
      </c>
      <c r="AB158" s="7">
        <f t="shared" si="34"/>
        <v>0</v>
      </c>
      <c r="AC158" s="14">
        <f t="shared" si="35"/>
        <v>8.0291140705012367</v>
      </c>
    </row>
    <row r="159" spans="1:29" x14ac:dyDescent="0.25">
      <c r="A159" s="7" t="s">
        <v>201</v>
      </c>
      <c r="B159" s="7" t="s">
        <v>202</v>
      </c>
      <c r="C159" s="1">
        <v>347</v>
      </c>
      <c r="D159" s="7">
        <v>4207044.3</v>
      </c>
      <c r="E159" s="22">
        <v>-220854.12143999938</v>
      </c>
      <c r="F159" s="7">
        <v>3986190.1785600004</v>
      </c>
      <c r="G159" s="7">
        <v>3598247.0085600005</v>
      </c>
      <c r="H159" s="7">
        <v>387943.17</v>
      </c>
      <c r="I159" s="7">
        <v>0</v>
      </c>
      <c r="J159" s="7">
        <v>28599.249288490682</v>
      </c>
      <c r="K159" s="14">
        <v>11405.161179456802</v>
      </c>
      <c r="L159" s="1">
        <v>341.1</v>
      </c>
      <c r="M159" s="7">
        <v>4172034.34</v>
      </c>
      <c r="N159" s="22">
        <v>-278713.76674020925</v>
      </c>
      <c r="O159" s="7">
        <f t="shared" si="24"/>
        <v>3893320.5732597904</v>
      </c>
      <c r="P159" s="7">
        <v>3005803.4580625799</v>
      </c>
      <c r="Q159" s="7">
        <v>387943.17</v>
      </c>
      <c r="R159" s="7">
        <f t="shared" si="25"/>
        <v>499573.94519721059</v>
      </c>
      <c r="S159" s="7">
        <v>0</v>
      </c>
      <c r="T159" s="14">
        <f t="shared" si="26"/>
        <v>11414.0151664022</v>
      </c>
      <c r="U159" s="1">
        <f t="shared" si="27"/>
        <v>5.8999999999999773</v>
      </c>
      <c r="V159" s="7">
        <f t="shared" si="28"/>
        <v>35009.959999999963</v>
      </c>
      <c r="W159" s="7">
        <f t="shared" si="29"/>
        <v>57859.645300209871</v>
      </c>
      <c r="X159" s="7">
        <f t="shared" si="30"/>
        <v>92869.605300209951</v>
      </c>
      <c r="Y159" s="7">
        <f t="shared" si="31"/>
        <v>592443.5504974206</v>
      </c>
      <c r="Z159" s="7">
        <f t="shared" si="32"/>
        <v>0</v>
      </c>
      <c r="AA159" s="7">
        <f t="shared" si="33"/>
        <v>-499573.94519721059</v>
      </c>
      <c r="AB159" s="7">
        <f t="shared" si="34"/>
        <v>28599.249288490682</v>
      </c>
      <c r="AC159" s="14">
        <f t="shared" si="35"/>
        <v>-8.8539869453979918</v>
      </c>
    </row>
    <row r="160" spans="1:29" x14ac:dyDescent="0.25">
      <c r="A160" s="7" t="s">
        <v>201</v>
      </c>
      <c r="B160" s="7" t="s">
        <v>203</v>
      </c>
      <c r="C160" s="1">
        <v>2106.3000000000002</v>
      </c>
      <c r="D160" s="7">
        <v>19420130.77</v>
      </c>
      <c r="E160" s="22">
        <v>-1151501.3237594306</v>
      </c>
      <c r="F160" s="7">
        <v>18268629.44624057</v>
      </c>
      <c r="G160" s="7">
        <v>7866512.4985500006</v>
      </c>
      <c r="H160" s="7">
        <v>801606.83</v>
      </c>
      <c r="I160" s="7">
        <v>9600510.1176905688</v>
      </c>
      <c r="J160" s="7">
        <v>0</v>
      </c>
      <c r="K160" s="14">
        <v>8673.3273732329526</v>
      </c>
      <c r="L160" s="1">
        <v>2160.6999999999998</v>
      </c>
      <c r="M160" s="7">
        <v>20052324.469999999</v>
      </c>
      <c r="N160" s="22">
        <v>-1339600.403416279</v>
      </c>
      <c r="O160" s="7">
        <f t="shared" si="24"/>
        <v>18712724.066583719</v>
      </c>
      <c r="P160" s="7">
        <v>7636096.0067310007</v>
      </c>
      <c r="Q160" s="7">
        <v>703630.67</v>
      </c>
      <c r="R160" s="7">
        <f t="shared" si="25"/>
        <v>10372997.389852719</v>
      </c>
      <c r="S160" s="7">
        <v>0</v>
      </c>
      <c r="T160" s="14">
        <f t="shared" si="26"/>
        <v>8660.4915381976771</v>
      </c>
      <c r="U160" s="1">
        <f t="shared" si="27"/>
        <v>-54.399999999999636</v>
      </c>
      <c r="V160" s="7">
        <f t="shared" si="28"/>
        <v>-632193.69999999925</v>
      </c>
      <c r="W160" s="7">
        <f t="shared" si="29"/>
        <v>188099.07965684845</v>
      </c>
      <c r="X160" s="7">
        <f t="shared" si="30"/>
        <v>-444094.62034314871</v>
      </c>
      <c r="Y160" s="7">
        <f t="shared" si="31"/>
        <v>230416.49181899987</v>
      </c>
      <c r="Z160" s="7">
        <f t="shared" si="32"/>
        <v>97976.159999999916</v>
      </c>
      <c r="AA160" s="7">
        <f t="shared" si="33"/>
        <v>-772487.27216215059</v>
      </c>
      <c r="AB160" s="7">
        <f t="shared" si="34"/>
        <v>0</v>
      </c>
      <c r="AC160" s="14">
        <f t="shared" si="35"/>
        <v>12.835835035275522</v>
      </c>
    </row>
    <row r="161" spans="1:29" x14ac:dyDescent="0.25">
      <c r="A161" s="7" t="s">
        <v>204</v>
      </c>
      <c r="B161" s="7" t="s">
        <v>205</v>
      </c>
      <c r="C161" s="1">
        <v>416</v>
      </c>
      <c r="D161" s="7">
        <v>4664779.72</v>
      </c>
      <c r="E161" s="22">
        <v>-276594.43112113228</v>
      </c>
      <c r="F161" s="7">
        <v>4388185.2888788674</v>
      </c>
      <c r="G161" s="7">
        <v>1211027.018628</v>
      </c>
      <c r="H161" s="7">
        <v>132404.54999999999</v>
      </c>
      <c r="I161" s="7">
        <v>3044753.7202508673</v>
      </c>
      <c r="J161" s="7">
        <v>0</v>
      </c>
      <c r="K161" s="14">
        <v>10548.522329035739</v>
      </c>
      <c r="L161" s="1">
        <v>403</v>
      </c>
      <c r="M161" s="7">
        <v>4616066.32</v>
      </c>
      <c r="N161" s="22">
        <v>-308377.43094171566</v>
      </c>
      <c r="O161" s="7">
        <f t="shared" si="24"/>
        <v>4307688.8890582845</v>
      </c>
      <c r="P161" s="7">
        <v>1176173.0293218917</v>
      </c>
      <c r="Q161" s="7">
        <v>112002.01</v>
      </c>
      <c r="R161" s="7">
        <f t="shared" si="25"/>
        <v>3019513.849736393</v>
      </c>
      <c r="S161" s="7">
        <v>0</v>
      </c>
      <c r="T161" s="14">
        <f t="shared" si="26"/>
        <v>10689.054315281102</v>
      </c>
      <c r="U161" s="1">
        <f t="shared" si="27"/>
        <v>13</v>
      </c>
      <c r="V161" s="7">
        <f t="shared" si="28"/>
        <v>48713.399999999441</v>
      </c>
      <c r="W161" s="7">
        <f t="shared" si="29"/>
        <v>31782.999820583384</v>
      </c>
      <c r="X161" s="7">
        <f t="shared" si="30"/>
        <v>80496.399820582941</v>
      </c>
      <c r="Y161" s="7">
        <f t="shared" si="31"/>
        <v>34853.989306108328</v>
      </c>
      <c r="Z161" s="7">
        <f t="shared" si="32"/>
        <v>20402.539999999994</v>
      </c>
      <c r="AA161" s="7">
        <f t="shared" si="33"/>
        <v>25239.870514474344</v>
      </c>
      <c r="AB161" s="7">
        <f t="shared" si="34"/>
        <v>0</v>
      </c>
      <c r="AC161" s="14">
        <f t="shared" si="35"/>
        <v>-140.53198624536344</v>
      </c>
    </row>
    <row r="162" spans="1:29" x14ac:dyDescent="0.25">
      <c r="A162" s="7" t="s">
        <v>204</v>
      </c>
      <c r="B162" s="7" t="s">
        <v>206</v>
      </c>
      <c r="C162" s="1">
        <v>101.3</v>
      </c>
      <c r="D162" s="7">
        <v>1864728.59</v>
      </c>
      <c r="E162" s="22">
        <v>-110567.60972763813</v>
      </c>
      <c r="F162" s="7">
        <v>1754160.980272362</v>
      </c>
      <c r="G162" s="7">
        <v>464896.53761799994</v>
      </c>
      <c r="H162" s="7">
        <v>77361.94</v>
      </c>
      <c r="I162" s="7">
        <v>1211902.502654362</v>
      </c>
      <c r="J162" s="7">
        <v>0</v>
      </c>
      <c r="K162" s="14">
        <v>17316.49536300456</v>
      </c>
      <c r="L162" s="1">
        <v>101.5</v>
      </c>
      <c r="M162" s="7">
        <v>1895163.22</v>
      </c>
      <c r="N162" s="22">
        <v>-126606.83891535367</v>
      </c>
      <c r="O162" s="7">
        <f t="shared" si="24"/>
        <v>1768556.3810846463</v>
      </c>
      <c r="P162" s="7">
        <v>530323.812353716</v>
      </c>
      <c r="Q162" s="7">
        <v>56476.61</v>
      </c>
      <c r="R162" s="7">
        <f t="shared" si="25"/>
        <v>1181755.9587309302</v>
      </c>
      <c r="S162" s="7">
        <v>0</v>
      </c>
      <c r="T162" s="14">
        <f t="shared" si="26"/>
        <v>17424.200798863512</v>
      </c>
      <c r="U162" s="1">
        <f t="shared" si="27"/>
        <v>-0.20000000000000284</v>
      </c>
      <c r="V162" s="7">
        <f t="shared" si="28"/>
        <v>-30434.629999999888</v>
      </c>
      <c r="W162" s="7">
        <f t="shared" si="29"/>
        <v>16039.229187715537</v>
      </c>
      <c r="X162" s="7">
        <f t="shared" si="30"/>
        <v>-14395.400812284322</v>
      </c>
      <c r="Y162" s="7">
        <f t="shared" si="31"/>
        <v>-65427.274735716055</v>
      </c>
      <c r="Z162" s="7">
        <f t="shared" si="32"/>
        <v>20885.330000000002</v>
      </c>
      <c r="AA162" s="7">
        <f t="shared" si="33"/>
        <v>30146.543923431775</v>
      </c>
      <c r="AB162" s="7">
        <f t="shared" si="34"/>
        <v>0</v>
      </c>
      <c r="AC162" s="14">
        <f t="shared" si="35"/>
        <v>-107.70543585895211</v>
      </c>
    </row>
    <row r="163" spans="1:29" x14ac:dyDescent="0.25">
      <c r="A163" s="7" t="s">
        <v>204</v>
      </c>
      <c r="B163" s="7" t="s">
        <v>207</v>
      </c>
      <c r="C163" s="1">
        <v>217.7</v>
      </c>
      <c r="D163" s="7">
        <v>3251930.96</v>
      </c>
      <c r="E163" s="22">
        <v>-192820.67919948802</v>
      </c>
      <c r="F163" s="7">
        <v>3059110.2808005121</v>
      </c>
      <c r="G163" s="7">
        <v>542925.34199999995</v>
      </c>
      <c r="H163" s="7">
        <v>54248.15</v>
      </c>
      <c r="I163" s="7">
        <v>2461936.788800512</v>
      </c>
      <c r="J163" s="7">
        <v>0</v>
      </c>
      <c r="K163" s="14">
        <v>14051.95351768724</v>
      </c>
      <c r="L163" s="1">
        <v>220.6</v>
      </c>
      <c r="M163" s="7">
        <v>3279245.59</v>
      </c>
      <c r="N163" s="22">
        <v>-219070.79759442245</v>
      </c>
      <c r="O163" s="7">
        <f t="shared" si="24"/>
        <v>3060174.7924055774</v>
      </c>
      <c r="P163" s="7">
        <v>563046.02549999999</v>
      </c>
      <c r="Q163" s="7">
        <v>56476.33</v>
      </c>
      <c r="R163" s="7">
        <f t="shared" si="25"/>
        <v>2440652.4369055773</v>
      </c>
      <c r="S163" s="7">
        <v>0</v>
      </c>
      <c r="T163" s="14">
        <f t="shared" si="26"/>
        <v>13872.052549435981</v>
      </c>
      <c r="U163" s="1">
        <f t="shared" si="27"/>
        <v>-2.9000000000000057</v>
      </c>
      <c r="V163" s="7">
        <f t="shared" si="28"/>
        <v>-27314.629999999888</v>
      </c>
      <c r="W163" s="7">
        <f t="shared" si="29"/>
        <v>26250.118394934427</v>
      </c>
      <c r="X163" s="7">
        <f t="shared" si="30"/>
        <v>-1064.511605065316</v>
      </c>
      <c r="Y163" s="7">
        <f t="shared" si="31"/>
        <v>-20120.683500000043</v>
      </c>
      <c r="Z163" s="7">
        <f t="shared" si="32"/>
        <v>-2228.1800000000003</v>
      </c>
      <c r="AA163" s="7">
        <f t="shared" si="33"/>
        <v>21284.351894934662</v>
      </c>
      <c r="AB163" s="7">
        <f t="shared" si="34"/>
        <v>0</v>
      </c>
      <c r="AC163" s="14">
        <f t="shared" si="35"/>
        <v>179.90096825125875</v>
      </c>
    </row>
    <row r="164" spans="1:29" x14ac:dyDescent="0.25">
      <c r="A164" s="7" t="s">
        <v>204</v>
      </c>
      <c r="B164" s="7" t="s">
        <v>208</v>
      </c>
      <c r="C164" s="1">
        <v>132</v>
      </c>
      <c r="D164" s="7">
        <v>2277337.46</v>
      </c>
      <c r="E164" s="22">
        <v>-135032.92696092074</v>
      </c>
      <c r="F164" s="7">
        <v>2142304.533039079</v>
      </c>
      <c r="G164" s="7">
        <v>522425.511</v>
      </c>
      <c r="H164" s="7">
        <v>49378.03</v>
      </c>
      <c r="I164" s="7">
        <v>1570500.9920390791</v>
      </c>
      <c r="J164" s="7">
        <v>0</v>
      </c>
      <c r="K164" s="14">
        <v>16229.579795750598</v>
      </c>
      <c r="L164" s="1">
        <v>133</v>
      </c>
      <c r="M164" s="7">
        <v>2352414.0699999998</v>
      </c>
      <c r="N164" s="22">
        <v>-157153.59293575858</v>
      </c>
      <c r="O164" s="7">
        <f t="shared" si="24"/>
        <v>2195260.4770642412</v>
      </c>
      <c r="P164" s="7">
        <v>477178.23181499995</v>
      </c>
      <c r="Q164" s="7">
        <v>37146.94</v>
      </c>
      <c r="R164" s="7">
        <f t="shared" si="25"/>
        <v>1680935.3052492412</v>
      </c>
      <c r="S164" s="7">
        <v>0</v>
      </c>
      <c r="T164" s="14">
        <f t="shared" si="26"/>
        <v>16505.717872663467</v>
      </c>
      <c r="U164" s="1">
        <f t="shared" si="27"/>
        <v>-1</v>
      </c>
      <c r="V164" s="7">
        <f t="shared" si="28"/>
        <v>-75076.60999999987</v>
      </c>
      <c r="W164" s="7">
        <f t="shared" si="29"/>
        <v>22120.665974837844</v>
      </c>
      <c r="X164" s="7">
        <f t="shared" si="30"/>
        <v>-52955.944025162142</v>
      </c>
      <c r="Y164" s="7">
        <f t="shared" si="31"/>
        <v>45247.27918500005</v>
      </c>
      <c r="Z164" s="7">
        <f t="shared" si="32"/>
        <v>12231.089999999997</v>
      </c>
      <c r="AA164" s="7">
        <f t="shared" si="33"/>
        <v>-110434.3132101621</v>
      </c>
      <c r="AB164" s="7">
        <f t="shared" si="34"/>
        <v>0</v>
      </c>
      <c r="AC164" s="14">
        <f t="shared" si="35"/>
        <v>-276.1380769128682</v>
      </c>
    </row>
    <row r="165" spans="1:29" x14ac:dyDescent="0.25">
      <c r="A165" s="7" t="s">
        <v>204</v>
      </c>
      <c r="B165" s="7" t="s">
        <v>209</v>
      </c>
      <c r="C165" s="1">
        <v>84</v>
      </c>
      <c r="D165" s="7">
        <v>1549980.4</v>
      </c>
      <c r="E165" s="22">
        <v>-91904.864263752417</v>
      </c>
      <c r="F165" s="7">
        <v>1458075.5357362474</v>
      </c>
      <c r="G165" s="7">
        <v>825322.11904799996</v>
      </c>
      <c r="H165" s="7">
        <v>127840.66</v>
      </c>
      <c r="I165" s="7">
        <v>504912.75668824743</v>
      </c>
      <c r="J165" s="7">
        <v>0</v>
      </c>
      <c r="K165" s="14">
        <v>17358.042092098185</v>
      </c>
      <c r="L165" s="1">
        <v>86</v>
      </c>
      <c r="M165" s="7">
        <v>1634951.74</v>
      </c>
      <c r="N165" s="22">
        <v>-109223.34783415499</v>
      </c>
      <c r="O165" s="7">
        <f t="shared" si="24"/>
        <v>1525728.392165845</v>
      </c>
      <c r="P165" s="7">
        <v>933085.70524907997</v>
      </c>
      <c r="Q165" s="7">
        <v>106787.57</v>
      </c>
      <c r="R165" s="7">
        <f t="shared" si="25"/>
        <v>485855.11691676505</v>
      </c>
      <c r="S165" s="7">
        <v>0</v>
      </c>
      <c r="T165" s="14">
        <f t="shared" si="26"/>
        <v>17741.02781588192</v>
      </c>
      <c r="U165" s="1">
        <f t="shared" si="27"/>
        <v>-2</v>
      </c>
      <c r="V165" s="7">
        <f t="shared" si="28"/>
        <v>-84971.340000000084</v>
      </c>
      <c r="W165" s="7">
        <f t="shared" si="29"/>
        <v>17318.483570402575</v>
      </c>
      <c r="X165" s="7">
        <f t="shared" si="30"/>
        <v>-67652.856429597596</v>
      </c>
      <c r="Y165" s="7">
        <f t="shared" si="31"/>
        <v>-107763.58620108</v>
      </c>
      <c r="Z165" s="7">
        <f t="shared" si="32"/>
        <v>21053.089999999997</v>
      </c>
      <c r="AA165" s="7">
        <f t="shared" si="33"/>
        <v>19057.639771482383</v>
      </c>
      <c r="AB165" s="7">
        <f t="shared" si="34"/>
        <v>0</v>
      </c>
      <c r="AC165" s="14">
        <f t="shared" si="35"/>
        <v>-382.98572378373501</v>
      </c>
    </row>
    <row r="166" spans="1:29" x14ac:dyDescent="0.25">
      <c r="A166" s="7" t="s">
        <v>210</v>
      </c>
      <c r="B166" s="7" t="s">
        <v>211</v>
      </c>
      <c r="C166" s="1">
        <v>1869.7</v>
      </c>
      <c r="D166" s="7">
        <v>17664439.190000001</v>
      </c>
      <c r="E166" s="22">
        <v>-1047398.9774659466</v>
      </c>
      <c r="F166" s="7">
        <v>16617040.212534055</v>
      </c>
      <c r="G166" s="7">
        <v>7167358.3391999993</v>
      </c>
      <c r="H166" s="7">
        <v>432694.87</v>
      </c>
      <c r="I166" s="7">
        <v>9016987.0033340566</v>
      </c>
      <c r="J166" s="7">
        <v>0</v>
      </c>
      <c r="K166" s="14">
        <v>8887.5435698422498</v>
      </c>
      <c r="L166" s="1">
        <v>1906.9</v>
      </c>
      <c r="M166" s="7">
        <v>18393201.039999999</v>
      </c>
      <c r="N166" s="22">
        <v>-1228762.2599646037</v>
      </c>
      <c r="O166" s="7">
        <f t="shared" si="24"/>
        <v>17164438.780035395</v>
      </c>
      <c r="P166" s="7">
        <v>7147741.6987199979</v>
      </c>
      <c r="Q166" s="7">
        <v>459931.8</v>
      </c>
      <c r="R166" s="7">
        <f t="shared" si="25"/>
        <v>9556765.2813153975</v>
      </c>
      <c r="S166" s="7">
        <v>0</v>
      </c>
      <c r="T166" s="14">
        <f t="shared" si="26"/>
        <v>9001.2264827916479</v>
      </c>
      <c r="U166" s="1">
        <f t="shared" si="27"/>
        <v>-37.200000000000045</v>
      </c>
      <c r="V166" s="7">
        <f t="shared" si="28"/>
        <v>-728761.84999999776</v>
      </c>
      <c r="W166" s="7">
        <f t="shared" si="29"/>
        <v>181363.28249865712</v>
      </c>
      <c r="X166" s="7">
        <f t="shared" si="30"/>
        <v>-547398.56750134006</v>
      </c>
      <c r="Y166" s="7">
        <f t="shared" si="31"/>
        <v>19616.640480001457</v>
      </c>
      <c r="Z166" s="7">
        <f t="shared" si="32"/>
        <v>-27236.929999999993</v>
      </c>
      <c r="AA166" s="7">
        <f t="shared" si="33"/>
        <v>-539778.27798134089</v>
      </c>
      <c r="AB166" s="7">
        <f t="shared" si="34"/>
        <v>0</v>
      </c>
      <c r="AC166" s="14">
        <f t="shared" si="35"/>
        <v>-113.68291294939809</v>
      </c>
    </row>
    <row r="167" spans="1:29" x14ac:dyDescent="0.25">
      <c r="A167" s="7" t="s">
        <v>210</v>
      </c>
      <c r="B167" s="7" t="s">
        <v>212</v>
      </c>
      <c r="C167" s="1">
        <v>2049.5</v>
      </c>
      <c r="D167" s="7">
        <v>18717546.420000002</v>
      </c>
      <c r="E167" s="22">
        <v>-1109842.1393461397</v>
      </c>
      <c r="F167" s="7">
        <v>17607704.28065386</v>
      </c>
      <c r="G167" s="7">
        <v>11065392.966979999</v>
      </c>
      <c r="H167" s="7">
        <v>1133613.1399999999</v>
      </c>
      <c r="I167" s="7">
        <v>5408698.1736738617</v>
      </c>
      <c r="J167" s="7">
        <v>0</v>
      </c>
      <c r="K167" s="14">
        <v>8591.2194587235226</v>
      </c>
      <c r="L167" s="1">
        <v>2088</v>
      </c>
      <c r="M167" s="7">
        <v>19047254.539999999</v>
      </c>
      <c r="N167" s="22">
        <v>-1272456.4627871572</v>
      </c>
      <c r="O167" s="7">
        <f t="shared" si="24"/>
        <v>17774798.07721284</v>
      </c>
      <c r="P167" s="7">
        <v>11515953.018011205</v>
      </c>
      <c r="Q167" s="7">
        <v>528370.32999999996</v>
      </c>
      <c r="R167" s="7">
        <f t="shared" si="25"/>
        <v>5730474.7292016353</v>
      </c>
      <c r="S167" s="7">
        <v>0</v>
      </c>
      <c r="T167" s="14">
        <f t="shared" si="26"/>
        <v>8512.8343281670695</v>
      </c>
      <c r="U167" s="1">
        <f t="shared" si="27"/>
        <v>-38.5</v>
      </c>
      <c r="V167" s="7">
        <f t="shared" si="28"/>
        <v>-329708.11999999732</v>
      </c>
      <c r="W167" s="7">
        <f t="shared" si="29"/>
        <v>162614.32344101742</v>
      </c>
      <c r="X167" s="7">
        <f t="shared" si="30"/>
        <v>-167093.7965589799</v>
      </c>
      <c r="Y167" s="7">
        <f t="shared" si="31"/>
        <v>-450560.0510312058</v>
      </c>
      <c r="Z167" s="7">
        <f t="shared" si="32"/>
        <v>605242.80999999994</v>
      </c>
      <c r="AA167" s="7">
        <f t="shared" si="33"/>
        <v>-321776.55552777369</v>
      </c>
      <c r="AB167" s="7">
        <f t="shared" si="34"/>
        <v>0</v>
      </c>
      <c r="AC167" s="14">
        <f t="shared" si="35"/>
        <v>78.385130556453078</v>
      </c>
    </row>
    <row r="168" spans="1:29" x14ac:dyDescent="0.25">
      <c r="A168" s="7" t="s">
        <v>210</v>
      </c>
      <c r="B168" s="7" t="s">
        <v>213</v>
      </c>
      <c r="C168" s="1">
        <v>2573.5</v>
      </c>
      <c r="D168" s="7">
        <v>23663037.27</v>
      </c>
      <c r="E168" s="22">
        <v>-1403081.1153273066</v>
      </c>
      <c r="F168" s="7">
        <v>22259956.154672693</v>
      </c>
      <c r="G168" s="7">
        <v>13992814.06515</v>
      </c>
      <c r="H168" s="7">
        <v>829639.16</v>
      </c>
      <c r="I168" s="7">
        <v>7437502.9295226932</v>
      </c>
      <c r="J168" s="7">
        <v>0</v>
      </c>
      <c r="K168" s="14">
        <v>8649.6818164650067</v>
      </c>
      <c r="L168" s="1">
        <v>2576.5</v>
      </c>
      <c r="M168" s="7">
        <v>24110365.920000002</v>
      </c>
      <c r="N168" s="22">
        <v>-1610698.8474711287</v>
      </c>
      <c r="O168" s="7">
        <f t="shared" si="24"/>
        <v>22499667.072528873</v>
      </c>
      <c r="P168" s="7">
        <v>19260636.377194505</v>
      </c>
      <c r="Q168" s="7">
        <v>829639.16</v>
      </c>
      <c r="R168" s="7">
        <f t="shared" si="25"/>
        <v>2409391.5353343673</v>
      </c>
      <c r="S168" s="7">
        <v>0</v>
      </c>
      <c r="T168" s="14">
        <f t="shared" si="26"/>
        <v>8732.6478061435555</v>
      </c>
      <c r="U168" s="1">
        <f t="shared" si="27"/>
        <v>-3</v>
      </c>
      <c r="V168" s="7">
        <f t="shared" si="28"/>
        <v>-447328.65000000224</v>
      </c>
      <c r="W168" s="7">
        <f t="shared" si="29"/>
        <v>207617.73214382213</v>
      </c>
      <c r="X168" s="7">
        <f t="shared" si="30"/>
        <v>-239710.91785617918</v>
      </c>
      <c r="Y168" s="7">
        <f t="shared" si="31"/>
        <v>-5267822.312044505</v>
      </c>
      <c r="Z168" s="7">
        <f t="shared" si="32"/>
        <v>0</v>
      </c>
      <c r="AA168" s="7">
        <f t="shared" si="33"/>
        <v>5028111.3941883259</v>
      </c>
      <c r="AB168" s="7">
        <f t="shared" si="34"/>
        <v>0</v>
      </c>
      <c r="AC168" s="14">
        <f t="shared" si="35"/>
        <v>-82.965989678548794</v>
      </c>
    </row>
    <row r="169" spans="1:29" x14ac:dyDescent="0.25">
      <c r="A169" s="7" t="s">
        <v>210</v>
      </c>
      <c r="B169" s="7" t="s">
        <v>214</v>
      </c>
      <c r="C169" s="1">
        <v>7929</v>
      </c>
      <c r="D169" s="7">
        <v>71879239.439999998</v>
      </c>
      <c r="E169" s="22">
        <v>-4262022.7611361789</v>
      </c>
      <c r="F169" s="7">
        <v>67617216.678863823</v>
      </c>
      <c r="G169" s="7">
        <v>31884826.662</v>
      </c>
      <c r="H169" s="7">
        <v>1845250.38</v>
      </c>
      <c r="I169" s="7">
        <v>33887139.63686382</v>
      </c>
      <c r="J169" s="7">
        <v>0</v>
      </c>
      <c r="K169" s="14">
        <v>8527.8366349935459</v>
      </c>
      <c r="L169" s="1">
        <v>7630.1</v>
      </c>
      <c r="M169" s="7">
        <v>69512194.829999998</v>
      </c>
      <c r="N169" s="22">
        <v>-4643779.0479568774</v>
      </c>
      <c r="O169" s="7">
        <f t="shared" si="24"/>
        <v>64868415.782043122</v>
      </c>
      <c r="P169" s="7">
        <v>33157256.982299995</v>
      </c>
      <c r="Q169" s="7">
        <v>1648805.48</v>
      </c>
      <c r="R169" s="7">
        <f t="shared" si="25"/>
        <v>30062353.319743127</v>
      </c>
      <c r="S169" s="7">
        <v>0</v>
      </c>
      <c r="T169" s="14">
        <f t="shared" si="26"/>
        <v>8501.6468699025063</v>
      </c>
      <c r="U169" s="1">
        <f t="shared" si="27"/>
        <v>298.89999999999964</v>
      </c>
      <c r="V169" s="7">
        <f t="shared" si="28"/>
        <v>2367044.6099999994</v>
      </c>
      <c r="W169" s="7">
        <f t="shared" si="29"/>
        <v>381756.28682069853</v>
      </c>
      <c r="X169" s="7">
        <f t="shared" si="30"/>
        <v>2748800.8968207017</v>
      </c>
      <c r="Y169" s="7">
        <f t="shared" si="31"/>
        <v>-1272430.3202999942</v>
      </c>
      <c r="Z169" s="7">
        <f t="shared" si="32"/>
        <v>196444.89999999991</v>
      </c>
      <c r="AA169" s="7">
        <f t="shared" si="33"/>
        <v>3824786.3171206936</v>
      </c>
      <c r="AB169" s="7">
        <f t="shared" si="34"/>
        <v>0</v>
      </c>
      <c r="AC169" s="14">
        <f t="shared" si="35"/>
        <v>26.18976509103959</v>
      </c>
    </row>
    <row r="170" spans="1:29" x14ac:dyDescent="0.25">
      <c r="A170" s="7" t="s">
        <v>210</v>
      </c>
      <c r="B170" s="7" t="s">
        <v>215</v>
      </c>
      <c r="C170" s="1">
        <v>3767</v>
      </c>
      <c r="D170" s="7">
        <v>34149211.119999997</v>
      </c>
      <c r="E170" s="22">
        <v>-2024850.5159793147</v>
      </c>
      <c r="F170" s="7">
        <v>32124360.604020681</v>
      </c>
      <c r="G170" s="7">
        <v>9309257.3640180007</v>
      </c>
      <c r="H170" s="7">
        <v>315606.86</v>
      </c>
      <c r="I170" s="7">
        <v>22499496.380002681</v>
      </c>
      <c r="J170" s="7">
        <v>0</v>
      </c>
      <c r="K170" s="14">
        <v>8527.8366349935441</v>
      </c>
      <c r="L170" s="1">
        <v>3862</v>
      </c>
      <c r="M170" s="7">
        <v>35183824.119999997</v>
      </c>
      <c r="N170" s="22">
        <v>-2350463.9103258741</v>
      </c>
      <c r="O170" s="7">
        <f t="shared" si="24"/>
        <v>32833360.209674124</v>
      </c>
      <c r="P170" s="7">
        <v>9390012.2200972438</v>
      </c>
      <c r="Q170" s="7">
        <v>615622.91</v>
      </c>
      <c r="R170" s="7">
        <f t="shared" si="25"/>
        <v>22827725.07957688</v>
      </c>
      <c r="S170" s="7">
        <v>0</v>
      </c>
      <c r="T170" s="14">
        <f t="shared" si="26"/>
        <v>8501.6468694132891</v>
      </c>
      <c r="U170" s="1">
        <f t="shared" si="27"/>
        <v>-95</v>
      </c>
      <c r="V170" s="7">
        <f t="shared" si="28"/>
        <v>-1034613</v>
      </c>
      <c r="W170" s="7">
        <f t="shared" si="29"/>
        <v>325613.39434655942</v>
      </c>
      <c r="X170" s="7">
        <f t="shared" si="30"/>
        <v>-708999.60565344244</v>
      </c>
      <c r="Y170" s="7">
        <f t="shared" si="31"/>
        <v>-80754.856079243124</v>
      </c>
      <c r="Z170" s="7">
        <f t="shared" si="32"/>
        <v>-300016.05000000005</v>
      </c>
      <c r="AA170" s="7">
        <f t="shared" si="33"/>
        <v>-328228.69957419857</v>
      </c>
      <c r="AB170" s="7">
        <f t="shared" si="34"/>
        <v>0</v>
      </c>
      <c r="AC170" s="14">
        <f t="shared" si="35"/>
        <v>26.189765580254971</v>
      </c>
    </row>
    <row r="171" spans="1:29" x14ac:dyDescent="0.25">
      <c r="A171" s="7" t="s">
        <v>210</v>
      </c>
      <c r="B171" s="7" t="s">
        <v>216</v>
      </c>
      <c r="C171" s="1">
        <v>22681.1</v>
      </c>
      <c r="D171" s="7">
        <v>218039762.74000001</v>
      </c>
      <c r="E171" s="22">
        <v>-12928495.611119008</v>
      </c>
      <c r="F171" s="7">
        <v>205111267.12888101</v>
      </c>
      <c r="G171" s="7">
        <v>53861172.831</v>
      </c>
      <c r="H171" s="7">
        <v>3150599.99</v>
      </c>
      <c r="I171" s="7">
        <v>148099494.307881</v>
      </c>
      <c r="J171" s="7">
        <v>0</v>
      </c>
      <c r="K171" s="14">
        <v>9043.2680570554785</v>
      </c>
      <c r="L171" s="1">
        <v>22333.200000000001</v>
      </c>
      <c r="M171" s="7">
        <v>215707838.58000001</v>
      </c>
      <c r="N171" s="22">
        <v>-14410414.513994828</v>
      </c>
      <c r="O171" s="7">
        <f t="shared" si="24"/>
        <v>201297424.06600517</v>
      </c>
      <c r="P171" s="7">
        <v>57227994.547200024</v>
      </c>
      <c r="Q171" s="7">
        <v>3154866.94</v>
      </c>
      <c r="R171" s="7">
        <f t="shared" si="25"/>
        <v>140914562.57880515</v>
      </c>
      <c r="S171" s="7">
        <v>0</v>
      </c>
      <c r="T171" s="14">
        <f t="shared" si="26"/>
        <v>9013.3713066647488</v>
      </c>
      <c r="U171" s="1">
        <f t="shared" si="27"/>
        <v>347.89999999999782</v>
      </c>
      <c r="V171" s="7">
        <f t="shared" si="28"/>
        <v>2331924.1599999964</v>
      </c>
      <c r="W171" s="7">
        <f t="shared" si="29"/>
        <v>1481918.9028758202</v>
      </c>
      <c r="X171" s="7">
        <f t="shared" si="30"/>
        <v>3813843.0628758371</v>
      </c>
      <c r="Y171" s="7">
        <f t="shared" si="31"/>
        <v>-3366821.7162000239</v>
      </c>
      <c r="Z171" s="7">
        <f t="shared" si="32"/>
        <v>-4266.9499999997206</v>
      </c>
      <c r="AA171" s="7">
        <f t="shared" si="33"/>
        <v>7184931.7290758491</v>
      </c>
      <c r="AB171" s="7">
        <f t="shared" si="34"/>
        <v>0</v>
      </c>
      <c r="AC171" s="14">
        <f t="shared" si="35"/>
        <v>29.896750390729721</v>
      </c>
    </row>
    <row r="172" spans="1:29" x14ac:dyDescent="0.25">
      <c r="A172" s="7" t="s">
        <v>210</v>
      </c>
      <c r="B172" s="7" t="s">
        <v>199</v>
      </c>
      <c r="C172" s="1">
        <v>1127.3</v>
      </c>
      <c r="D172" s="7">
        <v>11048982.41</v>
      </c>
      <c r="E172" s="22">
        <v>-655140.68993623287</v>
      </c>
      <c r="F172" s="7">
        <v>10393841.720063766</v>
      </c>
      <c r="G172" s="7">
        <v>7884364.9546399992</v>
      </c>
      <c r="H172" s="7">
        <v>506306.55</v>
      </c>
      <c r="I172" s="7">
        <v>2003170.2154237672</v>
      </c>
      <c r="J172" s="7">
        <v>0</v>
      </c>
      <c r="K172" s="14">
        <v>9220.120393918005</v>
      </c>
      <c r="L172" s="1">
        <v>1123.4000000000001</v>
      </c>
      <c r="M172" s="7">
        <v>11021675.130000001</v>
      </c>
      <c r="N172" s="22">
        <v>-736305.68229435664</v>
      </c>
      <c r="O172" s="7">
        <f t="shared" si="24"/>
        <v>10285369.447705645</v>
      </c>
      <c r="P172" s="7">
        <v>8322464.2728432044</v>
      </c>
      <c r="Q172" s="7">
        <v>604561.06999999995</v>
      </c>
      <c r="R172" s="7">
        <f t="shared" si="25"/>
        <v>1358344.1048624408</v>
      </c>
      <c r="S172" s="7">
        <v>0</v>
      </c>
      <c r="T172" s="14">
        <f t="shared" si="26"/>
        <v>9155.5718779647887</v>
      </c>
      <c r="U172" s="1">
        <f t="shared" si="27"/>
        <v>3.8999999999998636</v>
      </c>
      <c r="V172" s="7">
        <f t="shared" si="28"/>
        <v>27307.279999999329</v>
      </c>
      <c r="W172" s="7">
        <f t="shared" si="29"/>
        <v>81164.992358123767</v>
      </c>
      <c r="X172" s="7">
        <f t="shared" si="30"/>
        <v>108472.27235812135</v>
      </c>
      <c r="Y172" s="7">
        <f t="shared" si="31"/>
        <v>-438099.31820320524</v>
      </c>
      <c r="Z172" s="7">
        <f t="shared" si="32"/>
        <v>-98254.51999999996</v>
      </c>
      <c r="AA172" s="7">
        <f t="shared" si="33"/>
        <v>644826.11056132638</v>
      </c>
      <c r="AB172" s="7">
        <f t="shared" si="34"/>
        <v>0</v>
      </c>
      <c r="AC172" s="14">
        <f t="shared" si="35"/>
        <v>64.548515953216338</v>
      </c>
    </row>
    <row r="173" spans="1:29" x14ac:dyDescent="0.25">
      <c r="A173" s="7" t="s">
        <v>210</v>
      </c>
      <c r="B173" s="7" t="s">
        <v>217</v>
      </c>
      <c r="C173" s="1">
        <v>2365</v>
      </c>
      <c r="D173" s="7">
        <v>22842608.879999999</v>
      </c>
      <c r="E173" s="22">
        <v>-1354434.4615882793</v>
      </c>
      <c r="F173" s="7">
        <v>21488174.418411721</v>
      </c>
      <c r="G173" s="7">
        <v>13310976.373594001</v>
      </c>
      <c r="H173" s="7">
        <v>700111.38</v>
      </c>
      <c r="I173" s="7">
        <v>7477086.6648177197</v>
      </c>
      <c r="J173" s="7">
        <v>0</v>
      </c>
      <c r="K173" s="14">
        <v>9085.9088449943847</v>
      </c>
      <c r="L173" s="1">
        <v>2248</v>
      </c>
      <c r="M173" s="7">
        <v>22330748.170000002</v>
      </c>
      <c r="N173" s="22">
        <v>-1491811.0517248847</v>
      </c>
      <c r="O173" s="7">
        <f t="shared" si="24"/>
        <v>20838937.118275117</v>
      </c>
      <c r="P173" s="7">
        <v>13708800.494537007</v>
      </c>
      <c r="Q173" s="7">
        <v>871488.91</v>
      </c>
      <c r="R173" s="7">
        <f t="shared" si="25"/>
        <v>6258647.7137381099</v>
      </c>
      <c r="S173" s="7">
        <v>0</v>
      </c>
      <c r="T173" s="14">
        <f t="shared" si="26"/>
        <v>9269.9898212967601</v>
      </c>
      <c r="U173" s="1">
        <f t="shared" si="27"/>
        <v>117</v>
      </c>
      <c r="V173" s="7">
        <f t="shared" si="28"/>
        <v>511860.70999999717</v>
      </c>
      <c r="W173" s="7">
        <f t="shared" si="29"/>
        <v>137376.59013660531</v>
      </c>
      <c r="X173" s="7">
        <f t="shared" si="30"/>
        <v>649237.30013660342</v>
      </c>
      <c r="Y173" s="7">
        <f t="shared" si="31"/>
        <v>-397824.12094300613</v>
      </c>
      <c r="Z173" s="7">
        <f t="shared" si="32"/>
        <v>-171377.53000000003</v>
      </c>
      <c r="AA173" s="7">
        <f t="shared" si="33"/>
        <v>1218438.9510796098</v>
      </c>
      <c r="AB173" s="7">
        <f t="shared" si="34"/>
        <v>0</v>
      </c>
      <c r="AC173" s="14">
        <f t="shared" si="35"/>
        <v>-184.08097630237535</v>
      </c>
    </row>
    <row r="174" spans="1:29" x14ac:dyDescent="0.25">
      <c r="A174" s="7" t="s">
        <v>210</v>
      </c>
      <c r="B174" s="7" t="s">
        <v>218</v>
      </c>
      <c r="C174" s="1">
        <v>1041.5</v>
      </c>
      <c r="D174" s="7">
        <v>9988985.5299999993</v>
      </c>
      <c r="E174" s="22">
        <v>-592289.01169797825</v>
      </c>
      <c r="F174" s="7">
        <v>9396696.5183020215</v>
      </c>
      <c r="G174" s="7">
        <v>5776876.5564000001</v>
      </c>
      <c r="H174" s="7">
        <v>219889.14</v>
      </c>
      <c r="I174" s="7">
        <v>3399930.8219020213</v>
      </c>
      <c r="J174" s="7">
        <v>0</v>
      </c>
      <c r="K174" s="14">
        <v>9022.2722211253204</v>
      </c>
      <c r="L174" s="1">
        <v>961.5</v>
      </c>
      <c r="M174" s="7">
        <v>9573611.1199999992</v>
      </c>
      <c r="N174" s="22">
        <v>-639567.41462515225</v>
      </c>
      <c r="O174" s="7">
        <f t="shared" si="24"/>
        <v>8934043.7053748462</v>
      </c>
      <c r="P174" s="7">
        <v>4879555.6798619973</v>
      </c>
      <c r="Q174" s="7">
        <v>215362.09</v>
      </c>
      <c r="R174" s="7">
        <f t="shared" si="25"/>
        <v>3839125.9355128491</v>
      </c>
      <c r="S174" s="7">
        <v>0</v>
      </c>
      <c r="T174" s="14">
        <f t="shared" si="26"/>
        <v>9291.7771246748271</v>
      </c>
      <c r="U174" s="1">
        <f t="shared" si="27"/>
        <v>80</v>
      </c>
      <c r="V174" s="7">
        <f t="shared" si="28"/>
        <v>415374.41000000015</v>
      </c>
      <c r="W174" s="7">
        <f t="shared" si="29"/>
        <v>47278.402927174</v>
      </c>
      <c r="X174" s="7">
        <f t="shared" si="30"/>
        <v>462652.81292717531</v>
      </c>
      <c r="Y174" s="7">
        <f t="shared" si="31"/>
        <v>897320.87653800286</v>
      </c>
      <c r="Z174" s="7">
        <f t="shared" si="32"/>
        <v>4527.0500000000175</v>
      </c>
      <c r="AA174" s="7">
        <f t="shared" si="33"/>
        <v>-439195.11361082783</v>
      </c>
      <c r="AB174" s="7">
        <f t="shared" si="34"/>
        <v>0</v>
      </c>
      <c r="AC174" s="14">
        <f t="shared" si="35"/>
        <v>-269.50490354950671</v>
      </c>
    </row>
    <row r="175" spans="1:29" x14ac:dyDescent="0.25">
      <c r="A175" s="7" t="s">
        <v>210</v>
      </c>
      <c r="B175" s="7" t="s">
        <v>219</v>
      </c>
      <c r="C175" s="1">
        <v>182.5</v>
      </c>
      <c r="D175" s="7">
        <v>2899669.11</v>
      </c>
      <c r="E175" s="22">
        <v>-171933.59087917872</v>
      </c>
      <c r="F175" s="7">
        <v>2727735.5191208213</v>
      </c>
      <c r="G175" s="7">
        <v>1654597.5628</v>
      </c>
      <c r="H175" s="7">
        <v>72761.490000000005</v>
      </c>
      <c r="I175" s="7">
        <v>1000376.4663208213</v>
      </c>
      <c r="J175" s="7">
        <v>0</v>
      </c>
      <c r="K175" s="14">
        <v>14946.495995182582</v>
      </c>
      <c r="L175" s="1">
        <v>176.6</v>
      </c>
      <c r="M175" s="7">
        <v>2841527.26</v>
      </c>
      <c r="N175" s="22">
        <v>-189828.91831364596</v>
      </c>
      <c r="O175" s="7">
        <f t="shared" si="24"/>
        <v>2651698.341686354</v>
      </c>
      <c r="P175" s="7">
        <v>1438642.5776215496</v>
      </c>
      <c r="Q175" s="7">
        <v>76910.06</v>
      </c>
      <c r="R175" s="7">
        <f t="shared" si="25"/>
        <v>1136145.7040648044</v>
      </c>
      <c r="S175" s="7">
        <v>0</v>
      </c>
      <c r="T175" s="14">
        <f t="shared" si="26"/>
        <v>15015.279397997476</v>
      </c>
      <c r="U175" s="1">
        <f t="shared" si="27"/>
        <v>5.9000000000000057</v>
      </c>
      <c r="V175" s="7">
        <f t="shared" si="28"/>
        <v>58141.850000000093</v>
      </c>
      <c r="W175" s="7">
        <f t="shared" si="29"/>
        <v>17895.327434467239</v>
      </c>
      <c r="X175" s="7">
        <f t="shared" si="30"/>
        <v>76037.177434467245</v>
      </c>
      <c r="Y175" s="7">
        <f t="shared" si="31"/>
        <v>215954.98517845036</v>
      </c>
      <c r="Z175" s="7">
        <f t="shared" si="32"/>
        <v>-4148.5699999999924</v>
      </c>
      <c r="AA175" s="7">
        <f t="shared" si="33"/>
        <v>-135769.23774398305</v>
      </c>
      <c r="AB175" s="7">
        <f t="shared" si="34"/>
        <v>0</v>
      </c>
      <c r="AC175" s="14">
        <f t="shared" si="35"/>
        <v>-68.783402814893634</v>
      </c>
    </row>
    <row r="176" spans="1:29" x14ac:dyDescent="0.25">
      <c r="A176" s="7" t="s">
        <v>210</v>
      </c>
      <c r="B176" s="7" t="s">
        <v>220</v>
      </c>
      <c r="C176" s="1">
        <v>204</v>
      </c>
      <c r="D176" s="7">
        <v>3056083.23</v>
      </c>
      <c r="E176" s="22">
        <v>-181208.04265130067</v>
      </c>
      <c r="F176" s="7">
        <v>2874875.1873486992</v>
      </c>
      <c r="G176" s="7">
        <v>1141257.04112</v>
      </c>
      <c r="H176" s="7">
        <v>104474.08</v>
      </c>
      <c r="I176" s="7">
        <v>1629144.0662286992</v>
      </c>
      <c r="J176" s="7">
        <v>0</v>
      </c>
      <c r="K176" s="14">
        <v>14092.525428179899</v>
      </c>
      <c r="L176" s="1">
        <v>211.6</v>
      </c>
      <c r="M176" s="7">
        <v>3134625.49</v>
      </c>
      <c r="N176" s="22">
        <v>-209409.41671102692</v>
      </c>
      <c r="O176" s="7">
        <f t="shared" si="24"/>
        <v>2925216.0732889734</v>
      </c>
      <c r="P176" s="7">
        <v>1125178.6507178007</v>
      </c>
      <c r="Q176" s="7">
        <v>120144.77</v>
      </c>
      <c r="R176" s="7">
        <f t="shared" si="25"/>
        <v>1679892.6525711727</v>
      </c>
      <c r="S176" s="7">
        <v>0</v>
      </c>
      <c r="T176" s="14">
        <f t="shared" si="26"/>
        <v>13824.272558076435</v>
      </c>
      <c r="U176" s="1">
        <f t="shared" si="27"/>
        <v>-7.5999999999999943</v>
      </c>
      <c r="V176" s="7">
        <f t="shared" si="28"/>
        <v>-78542.260000000242</v>
      </c>
      <c r="W176" s="7">
        <f t="shared" si="29"/>
        <v>28201.374059726251</v>
      </c>
      <c r="X176" s="7">
        <f t="shared" si="30"/>
        <v>-50340.885940274224</v>
      </c>
      <c r="Y176" s="7">
        <f t="shared" si="31"/>
        <v>16078.390402199235</v>
      </c>
      <c r="Z176" s="7">
        <f t="shared" si="32"/>
        <v>-15670.690000000002</v>
      </c>
      <c r="AA176" s="7">
        <f t="shared" si="33"/>
        <v>-50748.586342473514</v>
      </c>
      <c r="AB176" s="7">
        <f t="shared" si="34"/>
        <v>0</v>
      </c>
      <c r="AC176" s="14">
        <f t="shared" si="35"/>
        <v>268.25287010346437</v>
      </c>
    </row>
    <row r="177" spans="1:32" x14ac:dyDescent="0.25">
      <c r="A177" s="7" t="s">
        <v>210</v>
      </c>
      <c r="B177" s="7" t="s">
        <v>221</v>
      </c>
      <c r="C177" s="1">
        <v>70.3</v>
      </c>
      <c r="D177" s="7">
        <v>1373269.73</v>
      </c>
      <c r="E177" s="22">
        <v>104.2788000000146</v>
      </c>
      <c r="F177" s="7">
        <v>1373374.0088</v>
      </c>
      <c r="G177" s="7">
        <v>1303256.0488</v>
      </c>
      <c r="H177" s="7">
        <v>70117.960000000006</v>
      </c>
      <c r="I177" s="7">
        <v>0</v>
      </c>
      <c r="J177" s="7">
        <v>10.924394394060073</v>
      </c>
      <c r="K177" s="14">
        <v>19535.748000079744</v>
      </c>
      <c r="L177" s="1">
        <v>69.7</v>
      </c>
      <c r="M177" s="7">
        <v>1377492.88</v>
      </c>
      <c r="N177" s="22">
        <v>-10402.268938149675</v>
      </c>
      <c r="O177" s="7">
        <f t="shared" si="24"/>
        <v>1367090.6110618501</v>
      </c>
      <c r="P177" s="7">
        <v>1277338.4910618502</v>
      </c>
      <c r="Q177" s="7">
        <v>89752.12</v>
      </c>
      <c r="R177" s="7">
        <f t="shared" si="25"/>
        <v>-1.1641532182693481E-10</v>
      </c>
      <c r="S177" s="7">
        <v>0</v>
      </c>
      <c r="T177" s="14">
        <f t="shared" si="26"/>
        <v>19613.925553254663</v>
      </c>
      <c r="U177" s="1">
        <f t="shared" si="27"/>
        <v>0.59999999999999432</v>
      </c>
      <c r="V177" s="7">
        <f t="shared" si="28"/>
        <v>-4223.1499999999069</v>
      </c>
      <c r="W177" s="7">
        <f t="shared" si="29"/>
        <v>10506.547738149689</v>
      </c>
      <c r="X177" s="7">
        <f t="shared" si="30"/>
        <v>6283.3977381498553</v>
      </c>
      <c r="Y177" s="7">
        <f t="shared" si="31"/>
        <v>25917.557738149771</v>
      </c>
      <c r="Z177" s="7">
        <f t="shared" si="32"/>
        <v>-19634.159999999989</v>
      </c>
      <c r="AA177" s="7">
        <f t="shared" si="33"/>
        <v>1.1641532182693481E-10</v>
      </c>
      <c r="AB177" s="7">
        <f t="shared" si="34"/>
        <v>10.924394394060073</v>
      </c>
      <c r="AC177" s="14">
        <f t="shared" si="35"/>
        <v>-78.177553174919012</v>
      </c>
    </row>
    <row r="178" spans="1:32" x14ac:dyDescent="0.25">
      <c r="A178" s="7" t="s">
        <v>222</v>
      </c>
      <c r="B178" s="7" t="s">
        <v>223</v>
      </c>
      <c r="C178" s="1">
        <v>853.8</v>
      </c>
      <c r="D178" s="7">
        <v>9219990.4000000004</v>
      </c>
      <c r="E178" s="22">
        <v>-546692.05250924488</v>
      </c>
      <c r="F178" s="7">
        <v>8673298.3474907558</v>
      </c>
      <c r="G178" s="7">
        <v>2391924.5188999996</v>
      </c>
      <c r="H178" s="7">
        <v>222428.86</v>
      </c>
      <c r="I178" s="7">
        <v>6058944.9685907559</v>
      </c>
      <c r="J178" s="7">
        <v>0</v>
      </c>
      <c r="K178" s="14">
        <v>10158.466089822858</v>
      </c>
      <c r="L178" s="1">
        <v>861.7</v>
      </c>
      <c r="M178" s="7">
        <v>9291864</v>
      </c>
      <c r="N178" s="22">
        <v>-620745.22988651809</v>
      </c>
      <c r="O178" s="7">
        <f t="shared" si="24"/>
        <v>8671118.7701134812</v>
      </c>
      <c r="P178" s="7">
        <v>2230121.5897796997</v>
      </c>
      <c r="Q178" s="7">
        <v>220611.5</v>
      </c>
      <c r="R178" s="7">
        <f t="shared" si="25"/>
        <v>6220385.680333782</v>
      </c>
      <c r="S178" s="7">
        <v>0</v>
      </c>
      <c r="T178" s="14">
        <f t="shared" si="26"/>
        <v>10062.804653723431</v>
      </c>
      <c r="U178" s="1">
        <f t="shared" si="27"/>
        <v>-7.9000000000000909</v>
      </c>
      <c r="V178" s="7">
        <f t="shared" si="28"/>
        <v>-71873.599999999627</v>
      </c>
      <c r="W178" s="7">
        <f t="shared" si="29"/>
        <v>74053.177377273212</v>
      </c>
      <c r="X178" s="7">
        <f t="shared" si="30"/>
        <v>2179.5773772746325</v>
      </c>
      <c r="Y178" s="7">
        <f t="shared" si="31"/>
        <v>161802.92912029987</v>
      </c>
      <c r="Z178" s="7">
        <f t="shared" si="32"/>
        <v>1817.359999999986</v>
      </c>
      <c r="AA178" s="7">
        <f t="shared" si="33"/>
        <v>-161440.71174302604</v>
      </c>
      <c r="AB178" s="7">
        <f t="shared" si="34"/>
        <v>0</v>
      </c>
      <c r="AC178" s="14">
        <f t="shared" si="35"/>
        <v>95.661436099426282</v>
      </c>
    </row>
    <row r="179" spans="1:32" x14ac:dyDescent="0.25">
      <c r="A179" s="7" t="s">
        <v>222</v>
      </c>
      <c r="B179" s="7" t="s">
        <v>224</v>
      </c>
      <c r="C179" s="1">
        <v>721.2</v>
      </c>
      <c r="D179" s="7">
        <v>7489928.4100000001</v>
      </c>
      <c r="E179" s="22">
        <v>-444109.39252281707</v>
      </c>
      <c r="F179" s="7">
        <v>7045819.0174771827</v>
      </c>
      <c r="G179" s="7">
        <v>1828915.3296000001</v>
      </c>
      <c r="H179" s="7">
        <v>137014.49</v>
      </c>
      <c r="I179" s="7">
        <v>5079889.1978771826</v>
      </c>
      <c r="J179" s="7">
        <v>0</v>
      </c>
      <c r="K179" s="14">
        <v>9769.5771179661424</v>
      </c>
      <c r="L179" s="1">
        <v>724</v>
      </c>
      <c r="M179" s="7">
        <v>7445040.6500000004</v>
      </c>
      <c r="N179" s="22">
        <v>-497367.74771980324</v>
      </c>
      <c r="O179" s="7">
        <f t="shared" si="24"/>
        <v>6947672.9022801975</v>
      </c>
      <c r="P179" s="7">
        <v>1684713.7898553603</v>
      </c>
      <c r="Q179" s="7">
        <v>137014.49</v>
      </c>
      <c r="R179" s="7">
        <f t="shared" si="25"/>
        <v>5125944.6224248372</v>
      </c>
      <c r="S179" s="7">
        <v>0</v>
      </c>
      <c r="T179" s="14">
        <f t="shared" si="26"/>
        <v>9596.2332904422619</v>
      </c>
      <c r="U179" s="1">
        <f t="shared" si="27"/>
        <v>-2.7999999999999545</v>
      </c>
      <c r="V179" s="7">
        <f t="shared" si="28"/>
        <v>44887.759999999776</v>
      </c>
      <c r="W179" s="7">
        <f t="shared" si="29"/>
        <v>53258.355196986173</v>
      </c>
      <c r="X179" s="7">
        <f t="shared" si="30"/>
        <v>98146.115196985193</v>
      </c>
      <c r="Y179" s="7">
        <f t="shared" si="31"/>
        <v>144201.53974463977</v>
      </c>
      <c r="Z179" s="7">
        <f t="shared" si="32"/>
        <v>0</v>
      </c>
      <c r="AA179" s="7">
        <f t="shared" si="33"/>
        <v>-46055.424547654577</v>
      </c>
      <c r="AB179" s="7">
        <f t="shared" si="34"/>
        <v>0</v>
      </c>
      <c r="AC179" s="14">
        <f t="shared" si="35"/>
        <v>173.34382752388046</v>
      </c>
    </row>
    <row r="180" spans="1:32" x14ac:dyDescent="0.25">
      <c r="A180" s="7" t="s">
        <v>222</v>
      </c>
      <c r="B180" s="7" t="s">
        <v>225</v>
      </c>
      <c r="C180" s="1">
        <v>190.6</v>
      </c>
      <c r="D180" s="7">
        <v>3044242.54</v>
      </c>
      <c r="E180" s="22">
        <v>-180505.95828478923</v>
      </c>
      <c r="F180" s="7">
        <v>2863736.5817152108</v>
      </c>
      <c r="G180" s="7">
        <v>413683.09990000003</v>
      </c>
      <c r="H180" s="7">
        <v>43960.51</v>
      </c>
      <c r="I180" s="7">
        <v>2406092.9718152108</v>
      </c>
      <c r="J180" s="7">
        <v>0</v>
      </c>
      <c r="K180" s="14">
        <v>15024.85090091926</v>
      </c>
      <c r="L180" s="1">
        <v>192.8</v>
      </c>
      <c r="M180" s="7">
        <v>3093897.33</v>
      </c>
      <c r="N180" s="22">
        <v>-206688.56209648942</v>
      </c>
      <c r="O180" s="7">
        <f t="shared" si="24"/>
        <v>2887208.7679035105</v>
      </c>
      <c r="P180" s="7">
        <v>415411.75145842397</v>
      </c>
      <c r="Q180" s="7">
        <v>43111.48</v>
      </c>
      <c r="R180" s="7">
        <f t="shared" si="25"/>
        <v>2428685.5364450864</v>
      </c>
      <c r="S180" s="7">
        <v>0</v>
      </c>
      <c r="T180" s="14">
        <f t="shared" si="26"/>
        <v>14975.149211117792</v>
      </c>
      <c r="U180" s="1">
        <f t="shared" si="27"/>
        <v>-2.2000000000000171</v>
      </c>
      <c r="V180" s="7">
        <f t="shared" si="28"/>
        <v>-49654.790000000037</v>
      </c>
      <c r="W180" s="7">
        <f t="shared" si="29"/>
        <v>26182.603811700188</v>
      </c>
      <c r="X180" s="7">
        <f t="shared" si="30"/>
        <v>-23472.186188299675</v>
      </c>
      <c r="Y180" s="7">
        <f t="shared" si="31"/>
        <v>-1728.6515584239387</v>
      </c>
      <c r="Z180" s="7">
        <f t="shared" si="32"/>
        <v>849.02999999999884</v>
      </c>
      <c r="AA180" s="7">
        <f t="shared" si="33"/>
        <v>-22592.564629875589</v>
      </c>
      <c r="AB180" s="7">
        <f t="shared" si="34"/>
        <v>0</v>
      </c>
      <c r="AC180" s="14">
        <f t="shared" si="35"/>
        <v>49.701689801468092</v>
      </c>
    </row>
    <row r="181" spans="1:32" x14ac:dyDescent="0.25">
      <c r="A181" s="7" t="s">
        <v>222</v>
      </c>
      <c r="B181" s="7" t="s">
        <v>226</v>
      </c>
      <c r="C181" s="1">
        <v>58.2</v>
      </c>
      <c r="D181" s="7">
        <v>1197474.49</v>
      </c>
      <c r="E181" s="22">
        <v>-71003.304598404051</v>
      </c>
      <c r="F181" s="7">
        <v>1126471.1854015959</v>
      </c>
      <c r="G181" s="7">
        <v>378776.23412500002</v>
      </c>
      <c r="H181" s="7">
        <v>39059.93</v>
      </c>
      <c r="I181" s="7">
        <v>708635.02127659589</v>
      </c>
      <c r="J181" s="7">
        <v>0</v>
      </c>
      <c r="K181" s="14">
        <v>19355.175006900274</v>
      </c>
      <c r="L181" s="1">
        <v>60.8</v>
      </c>
      <c r="M181" s="7">
        <v>1255736.8799999999</v>
      </c>
      <c r="N181" s="22">
        <v>-83889.807066975889</v>
      </c>
      <c r="O181" s="7">
        <f t="shared" si="24"/>
        <v>1171847.072933024</v>
      </c>
      <c r="P181" s="7">
        <v>372932.79974450008</v>
      </c>
      <c r="Q181" s="7">
        <v>42470.15</v>
      </c>
      <c r="R181" s="7">
        <f t="shared" si="25"/>
        <v>756444.12318852392</v>
      </c>
      <c r="S181" s="7">
        <v>0</v>
      </c>
      <c r="T181" s="14">
        <f t="shared" si="26"/>
        <v>19273.800541661582</v>
      </c>
      <c r="U181" s="1">
        <f t="shared" si="27"/>
        <v>-2.5999999999999943</v>
      </c>
      <c r="V181" s="7">
        <f t="shared" si="28"/>
        <v>-58262.389999999898</v>
      </c>
      <c r="W181" s="7">
        <f t="shared" si="29"/>
        <v>12886.502468571838</v>
      </c>
      <c r="X181" s="7">
        <f t="shared" si="30"/>
        <v>-45375.887531428132</v>
      </c>
      <c r="Y181" s="7">
        <f t="shared" si="31"/>
        <v>5843.4343804999371</v>
      </c>
      <c r="Z181" s="7">
        <f t="shared" si="32"/>
        <v>-3410.2200000000012</v>
      </c>
      <c r="AA181" s="7">
        <f t="shared" si="33"/>
        <v>-47809.101911928039</v>
      </c>
      <c r="AB181" s="7">
        <f t="shared" si="34"/>
        <v>0</v>
      </c>
      <c r="AC181" s="14">
        <f t="shared" si="35"/>
        <v>81.37446523869221</v>
      </c>
    </row>
    <row r="182" spans="1:32" x14ac:dyDescent="0.25">
      <c r="K182" s="14"/>
      <c r="T182" s="14"/>
      <c r="AC182" s="14"/>
    </row>
    <row r="183" spans="1:32" x14ac:dyDescent="0.25">
      <c r="A183" s="12"/>
      <c r="B183" s="12" t="s">
        <v>227</v>
      </c>
      <c r="C183" s="4">
        <f>SUM(C4:C182)</f>
        <v>886221.9</v>
      </c>
      <c r="D183" s="12">
        <f>SUM(D4:D182)</f>
        <v>8492215010.3699951</v>
      </c>
      <c r="E183" s="12">
        <f>SUM(E4:E182)</f>
        <v>-503050659.99999952</v>
      </c>
      <c r="F183" s="12">
        <f>ROUND(SUM(F4:F182),0)</f>
        <v>7989164350</v>
      </c>
      <c r="G183" s="12">
        <f>ROUND(SUM(G4:G182),0)</f>
        <v>3062155118</v>
      </c>
      <c r="H183" s="12">
        <f>ROUND(SUM(H4:H182),0)</f>
        <v>218037733</v>
      </c>
      <c r="I183" s="12">
        <f>ROUND(SUM(I4:I182),0)</f>
        <v>4708971499</v>
      </c>
      <c r="J183" s="12">
        <f>SUM(J4:J182)</f>
        <v>367784.1698118542</v>
      </c>
      <c r="K183" s="16">
        <f>F183/C183</f>
        <v>9014.8577348404506</v>
      </c>
      <c r="L183" s="4">
        <f t="shared" ref="L183:S183" si="36">SUM(L4:L182)</f>
        <v>888556.4</v>
      </c>
      <c r="M183" s="12">
        <f t="shared" si="36"/>
        <v>8560407834.4699993</v>
      </c>
      <c r="N183" s="12">
        <f t="shared" si="36"/>
        <v>-571243483.99999964</v>
      </c>
      <c r="O183" s="12">
        <f t="shared" si="36"/>
        <v>7989164350.4699974</v>
      </c>
      <c r="P183" s="12">
        <f t="shared" si="36"/>
        <v>2945599960.1968775</v>
      </c>
      <c r="Q183" s="12">
        <f t="shared" si="36"/>
        <v>195027142.95999992</v>
      </c>
      <c r="R183" s="12">
        <f t="shared" si="36"/>
        <v>4848537247.3131266</v>
      </c>
      <c r="S183" s="12">
        <f t="shared" si="36"/>
        <v>327101.99612896948</v>
      </c>
      <c r="T183" s="16">
        <f>O183/L183</f>
        <v>8991.1730425553142</v>
      </c>
      <c r="U183" s="4">
        <f t="shared" ref="U183:AB183" si="37">SUM(U4:U182)</f>
        <v>-2334.5000000000286</v>
      </c>
      <c r="V183" s="12">
        <f t="shared" si="37"/>
        <v>-68192824.100000054</v>
      </c>
      <c r="W183" s="12">
        <f t="shared" si="37"/>
        <v>68192824.00000006</v>
      </c>
      <c r="X183" s="12">
        <f t="shared" si="37"/>
        <v>-0.10000001918524504</v>
      </c>
      <c r="Y183" s="12">
        <f t="shared" si="37"/>
        <v>116555157.81831281</v>
      </c>
      <c r="Z183" s="12">
        <f t="shared" si="37"/>
        <v>23010590.439999986</v>
      </c>
      <c r="AA183" s="12">
        <f t="shared" si="37"/>
        <v>-139565748.35831276</v>
      </c>
      <c r="AB183" s="12">
        <f t="shared" si="37"/>
        <v>40682.173682884742</v>
      </c>
      <c r="AC183" s="16">
        <f>T183-K183</f>
        <v>-23.684692285136407</v>
      </c>
    </row>
    <row r="184" spans="1:32" x14ac:dyDescent="0.25">
      <c r="A184" s="18"/>
      <c r="B184" s="18"/>
      <c r="C184" s="19"/>
      <c r="D184" s="18"/>
      <c r="E184" s="18"/>
      <c r="F184" s="18"/>
      <c r="G184" s="18"/>
      <c r="H184" s="18"/>
      <c r="I184" s="18"/>
      <c r="J184" s="18"/>
      <c r="K184" s="20"/>
      <c r="L184" s="19"/>
      <c r="M184" s="18"/>
      <c r="N184" s="18"/>
      <c r="O184" s="18"/>
      <c r="P184" s="18"/>
      <c r="Q184" s="18"/>
      <c r="R184" s="18"/>
      <c r="S184" s="18"/>
      <c r="T184" s="20"/>
      <c r="U184" s="19"/>
      <c r="V184" s="18"/>
      <c r="W184" s="18"/>
      <c r="X184" s="18"/>
      <c r="Y184" s="18"/>
      <c r="Z184" s="18"/>
      <c r="AA184" s="18"/>
      <c r="AB184" s="18"/>
      <c r="AC184" s="20"/>
    </row>
    <row r="185" spans="1:32" x14ac:dyDescent="0.25">
      <c r="D185" s="33" t="s">
        <v>232</v>
      </c>
      <c r="E185" s="34"/>
      <c r="F185" s="21">
        <f>SUM(F4:F181)</f>
        <v>7989164350.3699999</v>
      </c>
      <c r="AD185" s="13"/>
      <c r="AE185" s="13"/>
      <c r="AF185" s="13"/>
    </row>
    <row r="186" spans="1:32" x14ac:dyDescent="0.25">
      <c r="O186" s="15"/>
    </row>
    <row r="187" spans="1:32" ht="17.25" customHeight="1" x14ac:dyDescent="0.25">
      <c r="AD187" s="13"/>
      <c r="AE187" s="13"/>
      <c r="AF187" s="13"/>
    </row>
    <row r="188" spans="1:32" x14ac:dyDescent="0.25">
      <c r="AD188" s="13"/>
      <c r="AE188" s="13"/>
      <c r="AF188" s="13"/>
    </row>
  </sheetData>
  <autoFilter ref="A2:AC183" xr:uid="{00000000-0009-0000-0000-000000000000}"/>
  <mergeCells count="4">
    <mergeCell ref="D185:E185"/>
    <mergeCell ref="C1:K1"/>
    <mergeCell ref="L1:T1"/>
    <mergeCell ref="U1:AC1"/>
  </mergeCells>
  <printOptions horizontalCentered="1" headings="1" gridLines="1"/>
  <pageMargins left="0.19" right="0.17" top="0.89" bottom="0.41" header="0.17" footer="0.17"/>
  <pageSetup scale="65" fitToWidth="3" fitToHeight="4" orientation="landscape" r:id="rId1"/>
  <headerFooter>
    <oddHeader xml:space="preserve">&amp;L&amp;G&amp;C&amp;"Museo Slab 500,Bold"
Illustration of 
FY2017-18 Total Program Funding with Supplental AND
FY2018-19 Proposed School Finance Act Bill as of April 16, 2018&amp;"-,Bold"
&amp;"-,Regular"
</oddHeader>
    <oddFooter>&amp;L&amp;F&amp;CPage &amp;P of &amp;N&amp;R&amp;D</oddFooter>
  </headerFooter>
  <colBreaks count="2" manualBreakCount="2">
    <brk id="11" max="189" man="1"/>
    <brk id="20" max="189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SB21-268 to JBC 2022 Jan Sup Re</vt:lpstr>
      <vt:lpstr>'SB21-268 to JBC 2022 Jan Sup Re'!Print_Area</vt:lpstr>
      <vt:lpstr>'SB21-268 to JBC 2022 Jan Sup Re'!Print_Titles</vt:lpstr>
    </vt:vector>
  </TitlesOfParts>
  <Company>CDE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Leanne Emm</dc:creator>
  <cp:lastModifiedBy>Kahle, Tim</cp:lastModifiedBy>
  <cp:lastPrinted>2021-01-20T03:45:02Z</cp:lastPrinted>
  <dcterms:created xsi:type="dcterms:W3CDTF">2012-04-09T19:03:04Z</dcterms:created>
  <dcterms:modified xsi:type="dcterms:W3CDTF">2022-01-27T01:59:11Z</dcterms:modified>
</cp:coreProperties>
</file>