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cdecolorado-my.sharepoint.com/personal/miller_t_cde_state_co_us/Documents/Documents/A. Grants/My grants/Adult Ed/"/>
    </mc:Choice>
  </mc:AlternateContent>
  <xr:revisionPtr revIDLastSave="199" documentId="8_{87C4F087-45A9-4F80-86AE-08DC18440D1A}" xr6:coauthVersionLast="47" xr6:coauthVersionMax="47" xr10:uidLastSave="{80083D86-2BA4-4E07-8E05-308477DED4E1}"/>
  <bookViews>
    <workbookView xWindow="-120" yWindow="-120" windowWidth="29040" windowHeight="15840" tabRatio="641" firstSheet="3" activeTab="3" xr2:uid="{00000000-000D-0000-FFFF-FFFF00000000}"/>
  </bookViews>
  <sheets>
    <sheet name="1-Instructions-Budget" sheetId="21" state="hidden" r:id="rId1"/>
    <sheet name="1a-Instructions-Revisions" sheetId="19" state="hidden" r:id="rId2"/>
    <sheet name="1b-Instructions-AFR" sheetId="20" state="hidden" r:id="rId3"/>
    <sheet name="Cover Page" sheetId="2" r:id="rId4"/>
    <sheet name="Budget &amp; Actual - Detail" sheetId="3" r:id="rId5"/>
    <sheet name="4-Equipment" sheetId="4" state="hidden" r:id="rId6"/>
    <sheet name="7-AFR Equipment Detail" sheetId="15" state="hidden" r:id="rId7"/>
    <sheet name="Budget and Actual Exp Summary" sheetId="18" r:id="rId8"/>
    <sheet name="9-Error Checking" sheetId="8" state="hidden" r:id="rId9"/>
    <sheet name="Data Valid" sheetId="11" state="hidden" r:id="rId10"/>
    <sheet name="7 - Codes" sheetId="24" state="hidden" r:id="rId11"/>
    <sheet name="NOTES" sheetId="22" r:id="rId12"/>
  </sheets>
  <externalReferences>
    <externalReference r:id="rId13"/>
  </externalReferences>
  <definedNames>
    <definedName name="_xlnm._FilterDatabase" localSheetId="10" hidden="1">'7 - Codes'!$A$3:$F$3</definedName>
    <definedName name="BudDetailRange">'Budget &amp; Actual - Detail'!$A$8:$A$102</definedName>
    <definedName name="budget" localSheetId="1">'[1]Data Valid'!$A$1:$A$3</definedName>
    <definedName name="budget" localSheetId="2">'[1]Data Valid'!$A$1:$A$3</definedName>
    <definedName name="budget" localSheetId="0">'[1]Data Valid'!$A$1:$A$3</definedName>
    <definedName name="budget">'Data Valid'!$A$1:$A$3</definedName>
    <definedName name="Budget_Object">'Budget &amp; Actual - Detail'!$A$8:$A$102</definedName>
    <definedName name="ObjectBudDetail">'Budget &amp; Actual - Detail'!$A$8:$A$102</definedName>
    <definedName name="ObjectEquip">'4-Equipment'!$A$7:$A$900</definedName>
    <definedName name="objects" localSheetId="1">'[1]Data Valid'!$D$1:$D$12</definedName>
    <definedName name="objects" localSheetId="2">'[1]Data Valid'!$D$1:$D$12</definedName>
    <definedName name="objects" localSheetId="0">'[1]Data Valid'!$D$1:$D$12</definedName>
    <definedName name="objects">'Data Valid'!$D$1:$D$15</definedName>
    <definedName name="_xlnm.Print_Area" localSheetId="6">'7-AFR Equipment Detail'!$A$1:$G$45</definedName>
    <definedName name="_xlnm.Print_Area" localSheetId="4">'Budget &amp; Actual - Detail'!$A$1:$N$102</definedName>
    <definedName name="_xlnm.Print_Area" localSheetId="7">'Budget and Actual Exp Summary'!$A$2:$Q$42</definedName>
    <definedName name="_xlnm.Print_Area" localSheetId="3">'Cover Page'!$A$1:$F$33</definedName>
    <definedName name="_xlnm.Print_Titles" localSheetId="5">'4-Equipment'!$1:$5</definedName>
    <definedName name="_xlnm.Print_Titles" localSheetId="6">'7-AFR Equipment Detail'!$1:$5</definedName>
    <definedName name="_xlnm.Print_Titles" localSheetId="4">'Budget &amp; Actual - Detail'!$1:$6</definedName>
    <definedName name="Projects" localSheetId="1">'[1]Data Valid'!$A$5:$A$19</definedName>
    <definedName name="Projects" localSheetId="2">'[1]Data Valid'!$A$5:$A$19</definedName>
    <definedName name="Projects" localSheetId="0">'[1]Data Valid'!$A$5:$A$19</definedName>
    <definedName name="Projects">'Data Valid'!$A$5:$A$19</definedName>
    <definedName name="site">'Data Valid'!$A$5:$A$9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18" l="1"/>
  <c r="D25" i="18"/>
  <c r="D26" i="18"/>
  <c r="D27" i="18"/>
  <c r="D28" i="18"/>
  <c r="D29" i="18"/>
  <c r="D30" i="18"/>
  <c r="D31" i="18"/>
  <c r="D32" i="18"/>
  <c r="D33" i="18"/>
  <c r="D34" i="18"/>
  <c r="D36" i="18"/>
  <c r="D37" i="18"/>
  <c r="D38" i="18"/>
  <c r="D39" i="18"/>
  <c r="D40" i="18"/>
  <c r="D41" i="18"/>
  <c r="D42" i="18"/>
  <c r="D43" i="18"/>
  <c r="D44" i="18"/>
  <c r="D45" i="18"/>
  <c r="D16" i="18"/>
  <c r="D17" i="18"/>
  <c r="D18" i="18"/>
  <c r="D19" i="18"/>
  <c r="D20" i="18"/>
  <c r="D21" i="18"/>
  <c r="D22" i="18"/>
  <c r="D46" i="18" l="1"/>
  <c r="D35" i="18"/>
  <c r="C6" i="18" a="1"/>
  <c r="C6" i="18" s="1"/>
  <c r="B4" i="3"/>
  <c r="D102" i="3" l="1"/>
  <c r="E102" i="3"/>
  <c r="F102" i="3"/>
  <c r="G102" i="3"/>
  <c r="H102" i="3"/>
  <c r="I102" i="3"/>
  <c r="C45" i="18"/>
  <c r="C44" i="18"/>
  <c r="C42" i="18"/>
  <c r="C41" i="18"/>
  <c r="C40" i="18"/>
  <c r="C39" i="18"/>
  <c r="C38" i="18"/>
  <c r="C37" i="18"/>
  <c r="C34" i="18"/>
  <c r="C33" i="18"/>
  <c r="C32" i="18"/>
  <c r="C31" i="18"/>
  <c r="C30" i="18"/>
  <c r="C29" i="18"/>
  <c r="C28" i="18"/>
  <c r="C26" i="18"/>
  <c r="C23" i="18"/>
  <c r="C21" i="18"/>
  <c r="C20" i="18"/>
  <c r="C19" i="18"/>
  <c r="C18" i="18"/>
  <c r="D15" i="18"/>
  <c r="D24" i="18" s="1"/>
  <c r="G45" i="18"/>
  <c r="F45" i="18"/>
  <c r="G44" i="18"/>
  <c r="F44" i="18"/>
  <c r="G43" i="18"/>
  <c r="F43" i="18"/>
  <c r="G42" i="18"/>
  <c r="G41" i="18"/>
  <c r="F41" i="18"/>
  <c r="G40" i="18"/>
  <c r="F40" i="18"/>
  <c r="G39" i="18"/>
  <c r="F39" i="18"/>
  <c r="G38" i="18"/>
  <c r="F38" i="18"/>
  <c r="G37" i="18"/>
  <c r="F37" i="18"/>
  <c r="G34" i="18"/>
  <c r="F34" i="18"/>
  <c r="G33" i="18"/>
  <c r="F33" i="18"/>
  <c r="G32" i="18"/>
  <c r="F32" i="18"/>
  <c r="G31" i="18"/>
  <c r="F31" i="18"/>
  <c r="G30" i="18"/>
  <c r="F30" i="18"/>
  <c r="G29" i="18"/>
  <c r="F29" i="18"/>
  <c r="G28" i="18"/>
  <c r="F28" i="18"/>
  <c r="G27" i="18"/>
  <c r="F27" i="18"/>
  <c r="G26" i="18"/>
  <c r="F26" i="18"/>
  <c r="F16" i="18"/>
  <c r="G16" i="18"/>
  <c r="F17" i="18"/>
  <c r="G17" i="18"/>
  <c r="F18" i="18"/>
  <c r="G18" i="18"/>
  <c r="F19" i="18"/>
  <c r="G19" i="18"/>
  <c r="F20" i="18"/>
  <c r="G20" i="18"/>
  <c r="F21" i="18"/>
  <c r="G21" i="18"/>
  <c r="F22" i="18"/>
  <c r="G22" i="18"/>
  <c r="F23" i="18"/>
  <c r="G23" i="18"/>
  <c r="G15" i="18"/>
  <c r="B4" i="22" a="1"/>
  <c r="B4" i="22" s="1"/>
  <c r="K102" i="3"/>
  <c r="G24" i="18" l="1"/>
  <c r="F35" i="18"/>
  <c r="G35" i="18"/>
  <c r="G46" i="18"/>
  <c r="J8" i="3"/>
  <c r="J9" i="3"/>
  <c r="J10" i="3"/>
  <c r="A2" i="18"/>
  <c r="F12" i="18"/>
  <c r="C12" i="18"/>
  <c r="F11" i="18"/>
  <c r="C11" i="18"/>
  <c r="C13" i="18" s="1"/>
  <c r="J11" i="3"/>
  <c r="J12" i="3"/>
  <c r="L12" i="3" s="1"/>
  <c r="J13" i="3"/>
  <c r="J14" i="3"/>
  <c r="L14" i="3" s="1"/>
  <c r="J15" i="3"/>
  <c r="L15" i="3" s="1"/>
  <c r="J16" i="3"/>
  <c r="J17" i="3"/>
  <c r="L17" i="3" s="1"/>
  <c r="J18" i="3"/>
  <c r="L18" i="3" s="1"/>
  <c r="J19" i="3"/>
  <c r="L19" i="3" s="1"/>
  <c r="J20" i="3"/>
  <c r="L20" i="3" s="1"/>
  <c r="J21" i="3"/>
  <c r="L21" i="3" s="1"/>
  <c r="J22" i="3"/>
  <c r="L22" i="3" s="1"/>
  <c r="J23" i="3"/>
  <c r="L23" i="3" s="1"/>
  <c r="J24" i="3"/>
  <c r="L24" i="3" s="1"/>
  <c r="J25" i="3"/>
  <c r="L25" i="3" s="1"/>
  <c r="J26" i="3"/>
  <c r="L26" i="3" s="1"/>
  <c r="J27" i="3"/>
  <c r="L27" i="3" s="1"/>
  <c r="J28" i="3"/>
  <c r="L28" i="3" s="1"/>
  <c r="J29" i="3"/>
  <c r="L29" i="3" s="1"/>
  <c r="J30" i="3"/>
  <c r="L30" i="3" s="1"/>
  <c r="J31" i="3"/>
  <c r="L31" i="3" s="1"/>
  <c r="J32" i="3"/>
  <c r="L32" i="3" s="1"/>
  <c r="J33" i="3"/>
  <c r="L33" i="3" s="1"/>
  <c r="J34" i="3"/>
  <c r="L34" i="3" s="1"/>
  <c r="J35" i="3"/>
  <c r="L35" i="3" s="1"/>
  <c r="J36" i="3"/>
  <c r="L36" i="3" s="1"/>
  <c r="J37" i="3"/>
  <c r="L37" i="3" s="1"/>
  <c r="J38" i="3"/>
  <c r="L38" i="3" s="1"/>
  <c r="J39" i="3"/>
  <c r="L39" i="3" s="1"/>
  <c r="J40" i="3"/>
  <c r="L40" i="3" s="1"/>
  <c r="J41" i="3"/>
  <c r="L41" i="3" s="1"/>
  <c r="J42" i="3"/>
  <c r="L42" i="3" s="1"/>
  <c r="J43" i="3"/>
  <c r="L43" i="3" s="1"/>
  <c r="J44" i="3"/>
  <c r="L44" i="3" s="1"/>
  <c r="J45" i="3"/>
  <c r="L45" i="3" s="1"/>
  <c r="J46" i="3"/>
  <c r="L46" i="3" s="1"/>
  <c r="J47" i="3"/>
  <c r="L47" i="3" s="1"/>
  <c r="J48" i="3"/>
  <c r="L48" i="3" s="1"/>
  <c r="J49" i="3"/>
  <c r="L49" i="3" s="1"/>
  <c r="J50" i="3"/>
  <c r="L50" i="3" s="1"/>
  <c r="J51" i="3"/>
  <c r="L51" i="3" s="1"/>
  <c r="J52" i="3"/>
  <c r="L52" i="3" s="1"/>
  <c r="J53" i="3"/>
  <c r="L53" i="3" s="1"/>
  <c r="J54" i="3"/>
  <c r="L54" i="3" s="1"/>
  <c r="J55" i="3"/>
  <c r="L55" i="3" s="1"/>
  <c r="J56" i="3"/>
  <c r="L56" i="3" s="1"/>
  <c r="J57" i="3"/>
  <c r="L57" i="3" s="1"/>
  <c r="J58" i="3"/>
  <c r="L58" i="3" s="1"/>
  <c r="J59" i="3"/>
  <c r="L59" i="3" s="1"/>
  <c r="J60" i="3"/>
  <c r="L60" i="3" s="1"/>
  <c r="J61" i="3"/>
  <c r="L61" i="3" s="1"/>
  <c r="J62" i="3"/>
  <c r="L62" i="3" s="1"/>
  <c r="J63" i="3"/>
  <c r="L63" i="3" s="1"/>
  <c r="J64" i="3"/>
  <c r="L64" i="3" s="1"/>
  <c r="J65" i="3"/>
  <c r="L65" i="3" s="1"/>
  <c r="J66" i="3"/>
  <c r="L66" i="3" s="1"/>
  <c r="J67" i="3"/>
  <c r="L67" i="3" s="1"/>
  <c r="J68" i="3"/>
  <c r="L68" i="3" s="1"/>
  <c r="J69" i="3"/>
  <c r="L69" i="3" s="1"/>
  <c r="J70" i="3"/>
  <c r="L70" i="3" s="1"/>
  <c r="J71" i="3"/>
  <c r="L71" i="3" s="1"/>
  <c r="J72" i="3"/>
  <c r="L72" i="3" s="1"/>
  <c r="J73" i="3"/>
  <c r="L73" i="3" s="1"/>
  <c r="J74" i="3"/>
  <c r="L74" i="3" s="1"/>
  <c r="J75" i="3"/>
  <c r="J76" i="3"/>
  <c r="L76" i="3" s="1"/>
  <c r="J77" i="3"/>
  <c r="L77" i="3" s="1"/>
  <c r="J78" i="3"/>
  <c r="L78" i="3" s="1"/>
  <c r="J79" i="3"/>
  <c r="J80" i="3"/>
  <c r="L80" i="3" s="1"/>
  <c r="J81" i="3"/>
  <c r="L81" i="3" s="1"/>
  <c r="J82" i="3"/>
  <c r="L82" i="3" s="1"/>
  <c r="J83" i="3"/>
  <c r="L83" i="3" s="1"/>
  <c r="J84" i="3"/>
  <c r="L84" i="3" s="1"/>
  <c r="J85" i="3"/>
  <c r="L85" i="3" s="1"/>
  <c r="J86" i="3"/>
  <c r="L86" i="3" s="1"/>
  <c r="J87" i="3"/>
  <c r="L87" i="3" s="1"/>
  <c r="J88" i="3"/>
  <c r="L88" i="3" s="1"/>
  <c r="J89" i="3"/>
  <c r="L89" i="3" s="1"/>
  <c r="J90" i="3"/>
  <c r="L90" i="3" s="1"/>
  <c r="J91" i="3"/>
  <c r="L91" i="3" s="1"/>
  <c r="J92" i="3"/>
  <c r="L92" i="3" s="1"/>
  <c r="J93" i="3"/>
  <c r="L93" i="3" s="1"/>
  <c r="J94" i="3"/>
  <c r="L94" i="3" s="1"/>
  <c r="J95" i="3"/>
  <c r="L95" i="3" s="1"/>
  <c r="J96" i="3"/>
  <c r="L96" i="3" s="1"/>
  <c r="J97" i="3"/>
  <c r="L97" i="3" s="1"/>
  <c r="J98" i="3"/>
  <c r="L98" i="3" s="1"/>
  <c r="J99" i="3"/>
  <c r="L99" i="3" s="1"/>
  <c r="J100" i="3"/>
  <c r="L100" i="3" s="1"/>
  <c r="J101" i="3"/>
  <c r="L101" i="3" s="1"/>
  <c r="L16" i="3" l="1"/>
  <c r="C43" i="18"/>
  <c r="C46" i="18" s="1"/>
  <c r="L13" i="3"/>
  <c r="C27" i="18"/>
  <c r="L11" i="3"/>
  <c r="C22" i="18"/>
  <c r="L10" i="3"/>
  <c r="C17" i="18"/>
  <c r="L9" i="3"/>
  <c r="C16" i="18"/>
  <c r="L8" i="3"/>
  <c r="C15" i="18"/>
  <c r="L75" i="3"/>
  <c r="F15" i="18"/>
  <c r="F24" i="18" s="1"/>
  <c r="L79" i="3"/>
  <c r="F42" i="18"/>
  <c r="F46" i="18" s="1"/>
  <c r="G48" i="18"/>
  <c r="J102" i="3"/>
  <c r="F13" i="18"/>
  <c r="C151" i="24"/>
  <c r="C44" i="24"/>
  <c r="C99" i="24"/>
  <c r="C192" i="24"/>
  <c r="C255" i="24"/>
  <c r="C224" i="24"/>
  <c r="C257" i="24"/>
  <c r="C17" i="24"/>
  <c r="C52" i="24"/>
  <c r="C247" i="24"/>
  <c r="C8" i="24"/>
  <c r="C221" i="24"/>
  <c r="C194" i="24"/>
  <c r="C59" i="24"/>
  <c r="C75" i="24"/>
  <c r="C81" i="24"/>
  <c r="C219" i="24"/>
  <c r="C216" i="24"/>
  <c r="C97" i="24"/>
  <c r="C167" i="24"/>
  <c r="C135" i="24"/>
  <c r="C98" i="24"/>
  <c r="C53" i="24"/>
  <c r="C43" i="24"/>
  <c r="C104" i="24"/>
  <c r="C57" i="24"/>
  <c r="C105" i="24"/>
  <c r="C29" i="24"/>
  <c r="C140" i="24"/>
  <c r="C26" i="24"/>
  <c r="C232" i="24"/>
  <c r="C58" i="24"/>
  <c r="C196" i="24"/>
  <c r="C25" i="24"/>
  <c r="C149" i="24"/>
  <c r="C171" i="24"/>
  <c r="C170" i="24"/>
  <c r="C116" i="24"/>
  <c r="C115" i="24"/>
  <c r="C55" i="24"/>
  <c r="C80" i="24"/>
  <c r="C19" i="24"/>
  <c r="C190" i="24"/>
  <c r="C61" i="24"/>
  <c r="C187" i="24"/>
  <c r="C227" i="24"/>
  <c r="C207" i="24"/>
  <c r="C60" i="24"/>
  <c r="C180" i="24"/>
  <c r="C28" i="24"/>
  <c r="C256" i="24"/>
  <c r="C54" i="24"/>
  <c r="C51" i="24"/>
  <c r="C234" i="24"/>
  <c r="C204" i="24"/>
  <c r="C233" i="24"/>
  <c r="C161" i="24"/>
  <c r="C49" i="24"/>
  <c r="C195" i="24"/>
  <c r="C6" i="24"/>
  <c r="C168" i="24"/>
  <c r="C215" i="24"/>
  <c r="C214" i="24"/>
  <c r="C211" i="24"/>
  <c r="C201" i="24"/>
  <c r="C200" i="24"/>
  <c r="C179" i="24"/>
  <c r="C220" i="24"/>
  <c r="C166" i="24"/>
  <c r="C40" i="24"/>
  <c r="C162" i="24"/>
  <c r="C84" i="24"/>
  <c r="C50" i="24"/>
  <c r="C27" i="24"/>
  <c r="C70" i="24"/>
  <c r="C137" i="24"/>
  <c r="C123" i="24"/>
  <c r="C254" i="24"/>
  <c r="C258" i="24"/>
  <c r="C176" i="24"/>
  <c r="C237" i="24"/>
  <c r="C31" i="24"/>
  <c r="C244" i="24"/>
  <c r="C100" i="24"/>
  <c r="C66" i="24"/>
  <c r="C238" i="24"/>
  <c r="C243" i="24"/>
  <c r="C242" i="24"/>
  <c r="C241" i="24"/>
  <c r="C240" i="24"/>
  <c r="C239" i="24"/>
  <c r="C253" i="24"/>
  <c r="C142" i="24"/>
  <c r="C172" i="24"/>
  <c r="C15" i="24"/>
  <c r="C10" i="24"/>
  <c r="C252" i="24"/>
  <c r="C228" i="24"/>
  <c r="C225" i="24"/>
  <c r="C193" i="24"/>
  <c r="C126" i="24"/>
  <c r="C169" i="24"/>
  <c r="C229" i="24"/>
  <c r="C210" i="24"/>
  <c r="C42" i="24"/>
  <c r="C154" i="24"/>
  <c r="C163" i="24"/>
  <c r="C213" i="24"/>
  <c r="C222" i="24"/>
  <c r="C114" i="24"/>
  <c r="C205" i="24"/>
  <c r="C155" i="24"/>
  <c r="C73" i="24"/>
  <c r="C191" i="24"/>
  <c r="C147" i="24"/>
  <c r="C188" i="24"/>
  <c r="C189" i="24"/>
  <c r="C251" i="24"/>
  <c r="C120" i="24"/>
  <c r="C132" i="24"/>
  <c r="C186" i="24"/>
  <c r="C18" i="24"/>
  <c r="C113" i="24"/>
  <c r="C121" i="24"/>
  <c r="C175" i="24"/>
  <c r="C182" i="24"/>
  <c r="C173" i="24"/>
  <c r="C174" i="24"/>
  <c r="C226" i="24"/>
  <c r="C45" i="24"/>
  <c r="C101" i="24"/>
  <c r="C144" i="24"/>
  <c r="C198" i="24"/>
  <c r="C86" i="24"/>
  <c r="C250" i="24"/>
  <c r="C159" i="24"/>
  <c r="C160" i="24"/>
  <c r="C33" i="24"/>
  <c r="C245" i="24"/>
  <c r="C158" i="24"/>
  <c r="C156" i="24"/>
  <c r="C78" i="24"/>
  <c r="C157" i="24"/>
  <c r="C153" i="24"/>
  <c r="C67" i="24"/>
  <c r="C150" i="24"/>
  <c r="C148" i="24"/>
  <c r="C71" i="24"/>
  <c r="C177" i="24"/>
  <c r="C35" i="24"/>
  <c r="C141" i="24"/>
  <c r="C206" i="24"/>
  <c r="C139" i="24"/>
  <c r="C138" i="24"/>
  <c r="C108" i="24"/>
  <c r="C127" i="24"/>
  <c r="C30" i="24"/>
  <c r="C9" i="24"/>
  <c r="C119" i="24"/>
  <c r="C184" i="24"/>
  <c r="C231" i="24"/>
  <c r="C95" i="24"/>
  <c r="C230" i="24"/>
  <c r="C183" i="24"/>
  <c r="C124" i="24"/>
  <c r="C133" i="24"/>
  <c r="C62" i="24"/>
  <c r="C82" i="24"/>
  <c r="C131" i="24"/>
  <c r="C36" i="24"/>
  <c r="C22" i="24"/>
  <c r="C65" i="24"/>
  <c r="C118" i="24"/>
  <c r="C16" i="24"/>
  <c r="C181" i="24"/>
  <c r="C128" i="24"/>
  <c r="C125" i="24"/>
  <c r="C165" i="24"/>
  <c r="C130" i="24"/>
  <c r="C122" i="24"/>
  <c r="C117" i="24"/>
  <c r="C110" i="24"/>
  <c r="C85" i="24"/>
  <c r="C246" i="24"/>
  <c r="C109" i="24"/>
  <c r="C12" i="24"/>
  <c r="C106" i="24"/>
  <c r="C107" i="24"/>
  <c r="C197" i="24"/>
  <c r="C63" i="24"/>
  <c r="C102" i="24"/>
  <c r="C103" i="24"/>
  <c r="C152" i="24"/>
  <c r="C87" i="24"/>
  <c r="C96" i="24"/>
  <c r="C136" i="24"/>
  <c r="C111" i="24"/>
  <c r="C178" i="24"/>
  <c r="C93" i="24"/>
  <c r="C4" i="24"/>
  <c r="C143" i="24"/>
  <c r="C88" i="24"/>
  <c r="C56" i="24"/>
  <c r="C89" i="24"/>
  <c r="C249" i="24"/>
  <c r="C112" i="24"/>
  <c r="C38" i="24"/>
  <c r="C64" i="24"/>
  <c r="C91" i="24"/>
  <c r="C23" i="24"/>
  <c r="C90" i="24"/>
  <c r="C92" i="24"/>
  <c r="C83" i="24"/>
  <c r="C79" i="24"/>
  <c r="C77" i="24"/>
  <c r="C76" i="24"/>
  <c r="C74" i="24"/>
  <c r="C69" i="24"/>
  <c r="C68" i="24"/>
  <c r="C209" i="24"/>
  <c r="C41" i="24"/>
  <c r="C212" i="24"/>
  <c r="C202" i="24"/>
  <c r="C164" i="24"/>
  <c r="C48" i="24"/>
  <c r="C47" i="24"/>
  <c r="C129" i="24"/>
  <c r="C199" i="24"/>
  <c r="C34" i="24"/>
  <c r="C24" i="24"/>
  <c r="C218" i="24"/>
  <c r="C146" i="24"/>
  <c r="C134" i="24"/>
  <c r="C39" i="24"/>
  <c r="C235" i="24"/>
  <c r="C217" i="24"/>
  <c r="C185" i="24"/>
  <c r="C236" i="24"/>
  <c r="C14" i="24"/>
  <c r="C37" i="24"/>
  <c r="C20" i="24"/>
  <c r="C72" i="24"/>
  <c r="C13" i="24"/>
  <c r="C46" i="24"/>
  <c r="C208" i="24"/>
  <c r="C94" i="24"/>
  <c r="C203" i="24"/>
  <c r="C11" i="24"/>
  <c r="C248" i="24"/>
  <c r="C223" i="24"/>
  <c r="C21" i="24"/>
  <c r="C32" i="24"/>
  <c r="C7" i="24"/>
  <c r="C5" i="24"/>
  <c r="C145" i="24"/>
  <c r="L102" i="3" l="1"/>
  <c r="F47" i="18"/>
  <c r="G49" i="18" s="1"/>
  <c r="D48" i="18"/>
  <c r="C35" i="18"/>
  <c r="C24" i="18"/>
  <c r="C47" i="18" l="1"/>
  <c r="D49" i="18" s="1"/>
  <c r="A2" i="22"/>
  <c r="A2" i="3"/>
  <c r="A4" i="18" s="1"/>
  <c r="Q12" i="18"/>
  <c r="Q13" i="18" s="1"/>
  <c r="A1" i="15"/>
  <c r="A1" i="4"/>
  <c r="A1" i="3"/>
  <c r="O31" i="18" a="1"/>
  <c r="O31" i="18" s="1"/>
  <c r="O30" i="18" a="1"/>
  <c r="O30" i="18" s="1"/>
  <c r="O29" i="18" a="1"/>
  <c r="O29" i="18" s="1"/>
  <c r="O28" i="18" a="1"/>
  <c r="O28" i="18" s="1"/>
  <c r="O27" i="18" a="1"/>
  <c r="O27" i="18" s="1"/>
  <c r="O26" i="18" a="1"/>
  <c r="O26" i="18" s="1"/>
  <c r="O22" i="18" a="1"/>
  <c r="O22" i="18" s="1"/>
  <c r="O19" i="18" a="1"/>
  <c r="O19" i="18" s="1"/>
  <c r="O18" i="18" a="1"/>
  <c r="O18" i="18" s="1"/>
  <c r="O17" i="18" a="1"/>
  <c r="O17" i="18" s="1"/>
  <c r="O15" i="18" a="1"/>
  <c r="O15" i="18" s="1"/>
  <c r="O16" i="18" a="1"/>
  <c r="O16" i="18" s="1"/>
  <c r="A1" i="22"/>
  <c r="K6" i="18"/>
  <c r="M31" i="18" a="1"/>
  <c r="M31" i="18" s="1"/>
  <c r="M27" i="18" a="1"/>
  <c r="M27" i="18" s="1"/>
  <c r="M18" i="18" a="1"/>
  <c r="M18" i="18" s="1"/>
  <c r="K31" i="18" a="1"/>
  <c r="K31" i="18" s="1"/>
  <c r="K27" i="18" a="1"/>
  <c r="K27" i="18" s="1"/>
  <c r="K18" i="18" a="1"/>
  <c r="K18" i="18" s="1"/>
  <c r="I29" i="18" a="1"/>
  <c r="I29" i="18" s="1"/>
  <c r="I22" i="18" a="1"/>
  <c r="I22" i="18" s="1"/>
  <c r="I16" i="18" a="1"/>
  <c r="I16" i="18" s="1"/>
  <c r="M30" i="18" a="1"/>
  <c r="M30" i="18" s="1"/>
  <c r="M26" i="18" a="1"/>
  <c r="M26" i="18" s="1"/>
  <c r="M17" i="18" a="1"/>
  <c r="M17" i="18" s="1"/>
  <c r="K30" i="18" a="1"/>
  <c r="K30" i="18" s="1"/>
  <c r="K26" i="18" a="1"/>
  <c r="K26" i="18" s="1"/>
  <c r="K17" i="18" a="1"/>
  <c r="K17" i="18" s="1"/>
  <c r="I28" i="18" a="1"/>
  <c r="I28" i="18" s="1"/>
  <c r="I19" i="18" a="1"/>
  <c r="I19" i="18" s="1"/>
  <c r="I15" i="18" a="1"/>
  <c r="I15" i="18" s="1"/>
  <c r="M29" i="18" a="1"/>
  <c r="M29" i="18" s="1"/>
  <c r="M22" i="18" a="1"/>
  <c r="M22" i="18" s="1"/>
  <c r="M16" i="18" a="1"/>
  <c r="M16" i="18" s="1"/>
  <c r="K29" i="18" a="1"/>
  <c r="K29" i="18" s="1"/>
  <c r="K22" i="18" a="1"/>
  <c r="K22" i="18" s="1"/>
  <c r="K16" i="18" a="1"/>
  <c r="K16" i="18" s="1"/>
  <c r="I31" i="18" a="1"/>
  <c r="I31" i="18" s="1"/>
  <c r="I27" i="18" a="1"/>
  <c r="I27" i="18" s="1"/>
  <c r="I18" i="18" a="1"/>
  <c r="I18" i="18" s="1"/>
  <c r="M28" i="18" a="1"/>
  <c r="M28" i="18" s="1"/>
  <c r="M19" i="18" a="1"/>
  <c r="M19" i="18" s="1"/>
  <c r="M15" i="18" a="1"/>
  <c r="M15" i="18" s="1"/>
  <c r="K28" i="18" a="1"/>
  <c r="K28" i="18" s="1"/>
  <c r="K19" i="18" a="1"/>
  <c r="K19" i="18" s="1"/>
  <c r="K15" i="18" a="1"/>
  <c r="K15" i="18" s="1"/>
  <c r="I30" i="18" a="1"/>
  <c r="I30" i="18" s="1"/>
  <c r="I26" i="18" a="1"/>
  <c r="I26" i="18" s="1"/>
  <c r="I17" i="18" a="1"/>
  <c r="I17" i="18" s="1"/>
  <c r="H17" i="18"/>
  <c r="L15" i="18"/>
  <c r="N15" i="18"/>
  <c r="N16" i="18"/>
  <c r="N17" i="18"/>
  <c r="N18" i="18"/>
  <c r="N19" i="18"/>
  <c r="N22" i="18"/>
  <c r="N27" i="18"/>
  <c r="N28" i="18"/>
  <c r="N29" i="18"/>
  <c r="N30" i="18"/>
  <c r="N31" i="18"/>
  <c r="L16" i="18"/>
  <c r="L18" i="18"/>
  <c r="L19" i="18"/>
  <c r="L22" i="18"/>
  <c r="L27" i="18"/>
  <c r="L28" i="18"/>
  <c r="L29" i="18"/>
  <c r="L30" i="18"/>
  <c r="L31" i="18"/>
  <c r="J31" i="18"/>
  <c r="J30" i="18"/>
  <c r="J28" i="18"/>
  <c r="J27" i="18"/>
  <c r="J22" i="18"/>
  <c r="J19" i="18"/>
  <c r="J18" i="18"/>
  <c r="J15" i="18"/>
  <c r="H29" i="18"/>
  <c r="H28" i="18"/>
  <c r="H22" i="18"/>
  <c r="H16" i="18"/>
  <c r="H15" i="18"/>
  <c r="B2" i="8"/>
  <c r="A3" i="15"/>
  <c r="B2" i="4"/>
  <c r="A3" i="4"/>
  <c r="B3" i="4"/>
  <c r="D3" i="4"/>
  <c r="C11" i="8" a="1"/>
  <c r="C11" i="8" s="1"/>
  <c r="C10" i="8" a="1"/>
  <c r="C10" i="8" s="1"/>
  <c r="D10" i="8"/>
  <c r="D12" i="8" s="1"/>
  <c r="G3" i="15"/>
  <c r="F5" i="8"/>
  <c r="L3" i="4"/>
  <c r="D11" i="8"/>
  <c r="O13" i="18"/>
  <c r="I13" i="18"/>
  <c r="K13" i="18"/>
  <c r="M13" i="18"/>
  <c r="E11" i="8" l="1"/>
  <c r="Q30" i="18"/>
  <c r="O24" i="18"/>
  <c r="Q16" i="18"/>
  <c r="Q29" i="18"/>
  <c r="Q17" i="18"/>
  <c r="Q22" i="18"/>
  <c r="Q19" i="18"/>
  <c r="K35" i="18"/>
  <c r="Q28" i="18"/>
  <c r="M35" i="18"/>
  <c r="K24" i="18"/>
  <c r="Q18" i="18"/>
  <c r="M24" i="18"/>
  <c r="Q31" i="18"/>
  <c r="O35" i="18"/>
  <c r="Q26" i="18"/>
  <c r="Q27" i="18"/>
  <c r="I35" i="18"/>
  <c r="I24" i="18"/>
  <c r="Q15" i="18"/>
  <c r="E10" i="8"/>
  <c r="C12" i="8"/>
  <c r="E12" i="8" s="1"/>
  <c r="P22" i="18"/>
  <c r="H19" i="18"/>
  <c r="P19" i="18" s="1"/>
  <c r="L26" i="18"/>
  <c r="L35" i="18" s="1"/>
  <c r="N26" i="18"/>
  <c r="N35" i="18" s="1"/>
  <c r="P15" i="18"/>
  <c r="N24" i="18"/>
  <c r="H27" i="18"/>
  <c r="P27" i="18" s="1"/>
  <c r="J17" i="18"/>
  <c r="H18" i="18"/>
  <c r="P18" i="18" s="1"/>
  <c r="H30" i="18"/>
  <c r="P30" i="18" s="1"/>
  <c r="J29" i="18"/>
  <c r="P29" i="18" s="1"/>
  <c r="L17" i="18"/>
  <c r="L24" i="18" s="1"/>
  <c r="P28" i="18"/>
  <c r="H31" i="18"/>
  <c r="P31" i="18" s="1"/>
  <c r="P17" i="18"/>
  <c r="J26" i="18"/>
  <c r="H26" i="18"/>
  <c r="J16" i="18"/>
  <c r="Q35" i="18" l="1"/>
  <c r="Q24" i="18"/>
  <c r="J24" i="18"/>
  <c r="J12" i="18"/>
  <c r="J13" i="18" s="1"/>
  <c r="J35" i="18"/>
  <c r="L12" i="18"/>
  <c r="L13" i="18" s="1"/>
  <c r="H35" i="18"/>
  <c r="H24" i="18"/>
  <c r="H12" i="18"/>
  <c r="H13" i="18" s="1"/>
  <c r="N12" i="18"/>
  <c r="N13" i="18" s="1"/>
  <c r="P26" i="18"/>
  <c r="P16" i="18"/>
  <c r="P35" i="18" l="1"/>
  <c r="P12" i="18"/>
  <c r="P13" i="18" s="1"/>
  <c r="P2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lake_a</author>
  </authors>
  <commentList>
    <comment ref="M5" authorId="0" shapeId="0" xr:uid="{00000000-0006-0000-0500-000001000000}">
      <text>
        <r>
          <rPr>
            <sz val="8"/>
            <color indexed="81"/>
            <rFont val="Tahoma"/>
            <family val="2"/>
          </rPr>
          <t>This column can be used by the budget preparer to enter notes.  CDE will not review or otherwise use this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Martinez</author>
  </authors>
  <commentList>
    <comment ref="C5" authorId="0" shapeId="0" xr:uid="{00000000-0006-0000-0800-000001000000}">
      <text>
        <r>
          <rPr>
            <sz val="8"/>
            <color indexed="81"/>
            <rFont val="Tahoma"/>
            <family val="2"/>
          </rPr>
          <t xml:space="preserve">This field is optional.  You may use this to keep track of equipment acquired from this grant and fill in the date acquired after the purchase of the equipment.
</t>
        </r>
      </text>
    </comment>
    <comment ref="E5" authorId="0" shapeId="0" xr:uid="{00000000-0006-0000-0800-000002000000}">
      <text>
        <r>
          <rPr>
            <sz val="8"/>
            <color indexed="81"/>
            <rFont val="Tahoma"/>
            <family val="2"/>
          </rPr>
          <t xml:space="preserve">Enter data by Project Number
and budget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<sst xmlns="http://schemas.openxmlformats.org/spreadsheetml/2006/main" count="830" uniqueCount="765">
  <si>
    <t>CDE CHARTER SCHOOL GRANT PROGRAM</t>
  </si>
  <si>
    <t>Date:</t>
  </si>
  <si>
    <t>Name:</t>
  </si>
  <si>
    <t>Phone No.:</t>
  </si>
  <si>
    <t>E-mail:</t>
  </si>
  <si>
    <t>Budget Object</t>
  </si>
  <si>
    <t>Quantity
Unit</t>
  </si>
  <si>
    <t>Inst. - Salaries (0100)</t>
  </si>
  <si>
    <t>Inst. - Employee Benefits (0200)</t>
  </si>
  <si>
    <t>Inst. - Purchased Professional &amp; Technical Services (0300)</t>
  </si>
  <si>
    <t>Inst. - Supplies (0600)</t>
  </si>
  <si>
    <t>Inst. - Travel, Registration and Entrance (0580)</t>
  </si>
  <si>
    <t>Inst. - Other Purchased Services (0500)</t>
  </si>
  <si>
    <t>Revised Budget</t>
  </si>
  <si>
    <t>EQUIPMENT REQUEST AND INVENTORY</t>
  </si>
  <si>
    <t>4b</t>
  </si>
  <si>
    <t>4c</t>
  </si>
  <si>
    <t>Serial
Number</t>
  </si>
  <si>
    <t>Date
Acquired</t>
  </si>
  <si>
    <t>Actual Cost</t>
  </si>
  <si>
    <t>Describe Use of Equipment</t>
  </si>
  <si>
    <t>Total</t>
  </si>
  <si>
    <t>Salaries (0100)</t>
  </si>
  <si>
    <t>Employee Benefits (0200)</t>
  </si>
  <si>
    <t>Purchased Professional &amp; Technical Services (0300)</t>
  </si>
  <si>
    <t>Other Purchased Services (0500)</t>
  </si>
  <si>
    <t>Supplies (0600)</t>
  </si>
  <si>
    <t>Error Checking</t>
  </si>
  <si>
    <t>Detail Sheets</t>
  </si>
  <si>
    <t>5-Budget Summary</t>
  </si>
  <si>
    <t>3-Budget Detail</t>
  </si>
  <si>
    <t>4-Equipment</t>
  </si>
  <si>
    <t>If the subtotals do not equal each other, the most likely problem is on the</t>
  </si>
  <si>
    <t>detail sheet.  All required entries may not have been entered.</t>
  </si>
  <si>
    <t>Description/Budget Narrative</t>
  </si>
  <si>
    <t>Project Number/Budget Year</t>
  </si>
  <si>
    <t>Submit this excel file to :</t>
  </si>
  <si>
    <t>Expected Date
of Completion</t>
  </si>
  <si>
    <t>Grants Fiscal Staff Contact :</t>
  </si>
  <si>
    <t>Support - Supplies (0600)</t>
  </si>
  <si>
    <t>Support - Travel, Registration and Entrance (0580)</t>
  </si>
  <si>
    <t>Support - Other Purchased Services (0500)</t>
  </si>
  <si>
    <t>Support - Purchased Professional &amp; Technical Services (0300)</t>
  </si>
  <si>
    <t>Support - Employee Benefits (0200)</t>
  </si>
  <si>
    <t>Support - Salaries (0100)</t>
  </si>
  <si>
    <t>Date</t>
  </si>
  <si>
    <t>Budget</t>
  </si>
  <si>
    <t>Actual Expenditures</t>
  </si>
  <si>
    <t>Instructional Program</t>
  </si>
  <si>
    <t>Support Program</t>
  </si>
  <si>
    <t>ANNUAL FINANCIAL REPORT</t>
  </si>
  <si>
    <t>Revision #</t>
  </si>
  <si>
    <t>Program Categories</t>
  </si>
  <si>
    <t>Subtotal Instructional Program</t>
  </si>
  <si>
    <t>Subtotal Support Program</t>
  </si>
  <si>
    <t>Annual Financial Report</t>
  </si>
  <si>
    <t>Select Report Type:</t>
  </si>
  <si>
    <t>Revision Number:</t>
  </si>
  <si>
    <t>Name of person to be contacted regarding budget questions</t>
  </si>
  <si>
    <t>Name of person completing this report</t>
  </si>
  <si>
    <t>1st Revision</t>
  </si>
  <si>
    <t>2nd Revision</t>
  </si>
  <si>
    <t>3rd Revision</t>
  </si>
  <si>
    <t>4th Revision</t>
  </si>
  <si>
    <t>4d</t>
  </si>
  <si>
    <t>4e</t>
  </si>
  <si>
    <t xml:space="preserve"> Original Cost</t>
  </si>
  <si>
    <t>Notes</t>
  </si>
  <si>
    <t>5th Revision</t>
  </si>
  <si>
    <t>6th Revision</t>
  </si>
  <si>
    <t>4f</t>
  </si>
  <si>
    <t>4g</t>
  </si>
  <si>
    <t>Capitalized / Non - Capitalized Equipment</t>
  </si>
  <si>
    <t>Capitalized - Non Capitalized Equipment</t>
  </si>
  <si>
    <t>Describe type of Equipment / And Use of Equipment</t>
  </si>
  <si>
    <t>Budget Revisions</t>
  </si>
  <si>
    <r>
      <t xml:space="preserve">A budget revision is required whenever a change will be made that will impact a budget category, i.e. 0300 Purchased Services, listed on one of the </t>
    </r>
    <r>
      <rPr>
        <b/>
        <sz val="10"/>
        <rFont val="Calibri"/>
        <family val="2"/>
      </rPr>
      <t xml:space="preserve">Budget Summary </t>
    </r>
    <r>
      <rPr>
        <sz val="10"/>
        <rFont val="Calibri"/>
        <family val="2"/>
      </rPr>
      <t xml:space="preserve">tabs by more than </t>
    </r>
    <r>
      <rPr>
        <b/>
        <sz val="10"/>
        <rFont val="Calibri"/>
        <family val="2"/>
      </rPr>
      <t>ten percent of the current year allocation.</t>
    </r>
  </si>
  <si>
    <t>Process for submitting a revised budget:</t>
  </si>
  <si>
    <r>
      <rPr>
        <b/>
        <sz val="10"/>
        <rFont val="Calibri"/>
        <family val="2"/>
      </rPr>
      <t xml:space="preserve">1 - </t>
    </r>
    <r>
      <rPr>
        <sz val="10"/>
        <rFont val="Calibri"/>
        <family val="2"/>
      </rPr>
      <t xml:space="preserve"> Select “revised budget” from the dropdown on line 7 of the cover page</t>
    </r>
  </si>
  <si>
    <r>
      <rPr>
        <b/>
        <sz val="10"/>
        <rFont val="Calibri"/>
        <family val="2"/>
      </rPr>
      <t>2 -</t>
    </r>
    <r>
      <rPr>
        <sz val="10"/>
        <rFont val="Calibri"/>
        <family val="2"/>
      </rPr>
      <t xml:space="preserve"> Reference the budget revision number on line 8 of the cover page</t>
    </r>
  </si>
  <si>
    <r>
      <rPr>
        <b/>
        <sz val="10"/>
        <rFont val="Calibri"/>
        <family val="2"/>
      </rPr>
      <t xml:space="preserve">3 - </t>
    </r>
    <r>
      <rPr>
        <sz val="10"/>
        <rFont val="Calibri"/>
        <family val="2"/>
      </rPr>
      <t>Indicate the date of the revised budget</t>
    </r>
  </si>
  <si>
    <r>
      <rPr>
        <b/>
        <sz val="10"/>
        <rFont val="Calibri"/>
        <family val="2"/>
      </rPr>
      <t xml:space="preserve">4 - </t>
    </r>
    <r>
      <rPr>
        <sz val="10"/>
        <rFont val="Calibri"/>
        <family val="2"/>
      </rPr>
      <t xml:space="preserve">Use the appropriate revision column on </t>
    </r>
    <r>
      <rPr>
        <b/>
        <sz val="10"/>
        <rFont val="Calibri"/>
        <family val="2"/>
      </rPr>
      <t xml:space="preserve">3-Budget Detail </t>
    </r>
    <r>
      <rPr>
        <sz val="10"/>
        <rFont val="Calibri"/>
        <family val="2"/>
      </rPr>
      <t>to change the line item cost, quantity, or description</t>
    </r>
  </si>
  <si>
    <r>
      <rPr>
        <b/>
        <sz val="10"/>
        <rFont val="Calibri"/>
        <family val="2"/>
      </rPr>
      <t>5 -</t>
    </r>
    <r>
      <rPr>
        <sz val="10"/>
        <rFont val="Calibri"/>
        <family val="2"/>
      </rPr>
      <t xml:space="preserve"> New budget items may be entered at the bottom of the document if needed</t>
    </r>
  </si>
  <si>
    <t xml:space="preserve">                     a. Be sure to use the revision column and not the original budget column  </t>
  </si>
  <si>
    <t xml:space="preserve">                     b. Be sure to use the proper year and project</t>
  </si>
  <si>
    <t xml:space="preserve">                     c. New items that change the scope of your project will need added justification.  A separate narrative may be required</t>
  </si>
  <si>
    <r>
      <rPr>
        <b/>
        <sz val="10"/>
        <rFont val="Calibri"/>
        <family val="2"/>
      </rPr>
      <t>6 -</t>
    </r>
    <r>
      <rPr>
        <sz val="10"/>
        <rFont val="Calibri"/>
        <family val="2"/>
      </rPr>
      <t xml:space="preserve"> Describe in detail the reason for the change or addition in the notes column provided on </t>
    </r>
    <r>
      <rPr>
        <b/>
        <sz val="10"/>
        <rFont val="Calibri"/>
        <family val="2"/>
      </rPr>
      <t>3-Budget Detail</t>
    </r>
  </si>
  <si>
    <r>
      <rPr>
        <b/>
        <sz val="10"/>
        <rFont val="Calibri"/>
        <family val="2"/>
      </rPr>
      <t xml:space="preserve">7 - </t>
    </r>
    <r>
      <rPr>
        <sz val="10"/>
        <rFont val="Calibri"/>
        <family val="2"/>
      </rPr>
      <t>Submit the revised budget to the contacts listed on the cover page, along with your authorizer</t>
    </r>
  </si>
  <si>
    <r>
      <rPr>
        <b/>
        <sz val="10"/>
        <rFont val="Calibri"/>
        <family val="2"/>
      </rPr>
      <t>10 -</t>
    </r>
    <r>
      <rPr>
        <sz val="10"/>
        <rFont val="Calibri"/>
        <family val="2"/>
      </rPr>
      <t xml:space="preserve"> Newly budgeted items should not be purchased until approval of the revision has been granted</t>
    </r>
  </si>
  <si>
    <t>The amounts entered on this tab should reflect the actual cost of the budgeted item</t>
  </si>
  <si>
    <t xml:space="preserve">Submit the report to the CDE contacts listed on the cover page.  The due date for this report is listed on the report itself.  </t>
  </si>
  <si>
    <t>Comments:</t>
  </si>
  <si>
    <t>Input Date your revision will be submitted to CDE</t>
  </si>
  <si>
    <t>Input Revision #</t>
  </si>
  <si>
    <t>Site 1</t>
  </si>
  <si>
    <t>Site 2</t>
  </si>
  <si>
    <t>Site 3</t>
  </si>
  <si>
    <t>Site 4</t>
  </si>
  <si>
    <t>Site 5</t>
  </si>
  <si>
    <t>District/Agency Name-4 Digit Code</t>
  </si>
  <si>
    <t>District/Agency Name:</t>
  </si>
  <si>
    <t>Site</t>
  </si>
  <si>
    <r>
      <rPr>
        <b/>
        <sz val="10"/>
        <rFont val="Calibri"/>
        <family val="2"/>
      </rPr>
      <t>9 -</t>
    </r>
    <r>
      <rPr>
        <sz val="10"/>
        <rFont val="Calibri"/>
        <family val="2"/>
      </rPr>
      <t xml:space="preserve"> Once the revision is approved, an email will be sent with approval confirmation school/agency</t>
    </r>
  </si>
  <si>
    <t>These reported amounts should be obtained directly from the district/agency financial management system</t>
  </si>
  <si>
    <t>Total Available</t>
  </si>
  <si>
    <t>Unobligated</t>
  </si>
  <si>
    <t>TOTAL</t>
  </si>
  <si>
    <r>
      <rPr>
        <b/>
        <sz val="10"/>
        <rFont val="Calibri"/>
        <family val="2"/>
      </rPr>
      <t>8 -</t>
    </r>
    <r>
      <rPr>
        <sz val="10"/>
        <rFont val="Calibri"/>
        <family val="2"/>
      </rPr>
      <t xml:space="preserve"> The Office of Grants Fiscal and School Counselor Corp ProgramOffice will contact District/Agency with any questions.</t>
    </r>
  </si>
  <si>
    <r>
      <t>An Annual Financial Report is an end of year report of the actual expenditures made from July 1 through June 30 of the most recently completed fiscal year.  Only the date, revision number and signature lines in the report can be manipulated.  All other data is pulled from the 2</t>
    </r>
    <r>
      <rPr>
        <b/>
        <sz val="10"/>
        <rFont val="Calibri"/>
        <family val="2"/>
      </rPr>
      <t xml:space="preserve">–cover page, 6-AFR Expenditure Detail </t>
    </r>
    <r>
      <rPr>
        <sz val="10"/>
        <rFont val="Calibri"/>
        <family val="2"/>
      </rPr>
      <t xml:space="preserve">sheet.  </t>
    </r>
  </si>
  <si>
    <t>5-AFR Expenditure Detail</t>
  </si>
  <si>
    <t>6-Annual Financial Report</t>
  </si>
  <si>
    <t>A COPY OF THE GENERAL LEDGER MUST BE SUBMITTED ALONG WITH THIS AFR.</t>
  </si>
  <si>
    <t>A COPY OF THE GENERAL LEDGER MUST ACCOMPANY THE SUBMISSION OF THE AFR EACH SEPTEMBER 30TH.</t>
  </si>
  <si>
    <t>COLORADO ADULT EDUCATION &amp; LITERACY GRANT</t>
  </si>
  <si>
    <t>Projected/Approved Carryover</t>
  </si>
  <si>
    <t>Administration Program</t>
  </si>
  <si>
    <t>Subtotal Administration Program</t>
  </si>
  <si>
    <t>Administration - Salaries (0100)</t>
  </si>
  <si>
    <t>Administration - Employee Benefits (0200)</t>
  </si>
  <si>
    <t>Administration - Purchased Professional &amp; Technical Services (0300)</t>
  </si>
  <si>
    <t>Administration - Other Purchased Services (0500)</t>
  </si>
  <si>
    <t>Administration - Travel, Registration and Entrance (0580)</t>
  </si>
  <si>
    <t>Administration - Supplies (0600)</t>
  </si>
  <si>
    <t>This sheet is identical to the 3-Budget Detail Sheet, except that actual expenditures, not budgeted amounts, should be entered.</t>
  </si>
  <si>
    <t>Grantee must submit a copy of the General Ledger to support the annual financial report.  The AFR will not be considered complete until the General Ledger is submitted.</t>
  </si>
  <si>
    <t>Inst. - Other (0800)</t>
  </si>
  <si>
    <t>Support - Other (0800)</t>
  </si>
  <si>
    <t>Administration - Other(0800)</t>
  </si>
  <si>
    <t>Program Manager Contact:</t>
  </si>
  <si>
    <t>ELECTRONIC  GRANT BUDGET</t>
  </si>
  <si>
    <t>These instructions are formatted to print in a portrait orientation.  Do not resize columns.</t>
  </si>
  <si>
    <t>Use and Duration of this Budget File</t>
  </si>
  <si>
    <t>All applicants submitting a competitive proposal for funding are required to use this electronic budget file.</t>
  </si>
  <si>
    <t>Features of the Electronic Budget</t>
  </si>
  <si>
    <t>This budget file has multiple worksheet tabs labelled across the bottom.  Instructions below pertain to each individual worksheet.</t>
  </si>
  <si>
    <r>
      <t xml:space="preserve">This budget file has built-in formulas to calculate subtotals and totals, link cells across worksheets, and to allow for ongoing interaction between worksheets.  For example, if the </t>
    </r>
    <r>
      <rPr>
        <i/>
        <sz val="10"/>
        <rFont val="Calibri"/>
        <family val="2"/>
      </rPr>
      <t>Budget Detail</t>
    </r>
    <r>
      <rPr>
        <sz val="10"/>
        <rFont val="Calibri"/>
        <family val="2"/>
      </rPr>
      <t xml:space="preserve"> worksheet is revised, the </t>
    </r>
    <r>
      <rPr>
        <i/>
        <sz val="10"/>
        <rFont val="Calibri"/>
        <family val="2"/>
      </rPr>
      <t>Budget Summary</t>
    </r>
    <r>
      <rPr>
        <sz val="10"/>
        <rFont val="Calibri"/>
        <family val="2"/>
      </rPr>
      <t xml:space="preserve"> and the </t>
    </r>
    <r>
      <rPr>
        <i/>
        <sz val="10"/>
        <rFont val="Calibri"/>
        <family val="2"/>
      </rPr>
      <t>Annual Financial Report</t>
    </r>
    <r>
      <rPr>
        <sz val="10"/>
        <rFont val="Calibri"/>
        <family val="2"/>
      </rPr>
      <t xml:space="preserve"> budget columns will both automatically reflect the revisions.</t>
    </r>
  </si>
  <si>
    <t>White cells indicate areas where data can be entered.</t>
  </si>
  <si>
    <t>Protecting Built-in Features and General Spreadsheet Comments</t>
  </si>
  <si>
    <t>Do not revise any of the written text or labels.</t>
  </si>
  <si>
    <t>Do not insert or delete columns or rows.</t>
  </si>
  <si>
    <t>Do not sort any content/rows.</t>
  </si>
  <si>
    <r>
      <t xml:space="preserve">Do not </t>
    </r>
    <r>
      <rPr>
        <u/>
        <sz val="10"/>
        <rFont val="Calibri"/>
        <family val="2"/>
      </rPr>
      <t>cut</t>
    </r>
    <r>
      <rPr>
        <sz val="10"/>
        <rFont val="Calibri"/>
        <family val="2"/>
      </rPr>
      <t xml:space="preserve"> and paste cells.  If you need to move cell contents, (1) </t>
    </r>
    <r>
      <rPr>
        <u/>
        <sz val="10"/>
        <rFont val="Calibri"/>
        <family val="2"/>
      </rPr>
      <t>copy</t>
    </r>
    <r>
      <rPr>
        <sz val="10"/>
        <rFont val="Calibri"/>
        <family val="2"/>
      </rPr>
      <t xml:space="preserve"> and paste, then (2) delete the original content using the delete key.  Cutting and pasting will invalidate the program. All data will have to be re-entered on a new file.</t>
    </r>
  </si>
  <si>
    <t xml:space="preserve">Use the delete key to erase a cell entry in any worksheet. Do not use the spacebar.  </t>
  </si>
  <si>
    <t>Help to Address Problems</t>
  </si>
  <si>
    <t>Terminology and Codes</t>
  </si>
  <si>
    <r>
      <t>"Object"</t>
    </r>
    <r>
      <rPr>
        <sz val="10"/>
        <rFont val="Calibri"/>
        <family val="2"/>
      </rPr>
      <t xml:space="preserve"> or </t>
    </r>
    <r>
      <rPr>
        <b/>
        <sz val="10"/>
        <rFont val="Calibri"/>
        <family val="2"/>
      </rPr>
      <t>"Budget Object"</t>
    </r>
    <r>
      <rPr>
        <sz val="10"/>
        <rFont val="Calibri"/>
        <family val="2"/>
      </rPr>
      <t xml:space="preserve"> refers to:</t>
    </r>
  </si>
  <si>
    <t>Non Capitalized Equipment (0735)</t>
  </si>
  <si>
    <t>General Guidance on Completion</t>
  </si>
  <si>
    <t xml:space="preserve">Enter dollar amounts as whole dollars.  Do not enter cents.   </t>
  </si>
  <si>
    <t>Instead of entering zeros to indicate no funds, use the delete key to leave the cell blank.</t>
  </si>
  <si>
    <t>See "Proofreading Tips" at the bottom of this page.</t>
  </si>
  <si>
    <t>This budget file contains the following worksheets as labelled on tabs that should be displayed/viewed across the bottom of the screen:</t>
  </si>
  <si>
    <t xml:space="preserve"> - - - - </t>
  </si>
  <si>
    <t>Instructions</t>
  </si>
  <si>
    <t>Requires Data Entry for Proposals</t>
  </si>
  <si>
    <r>
      <t>1-Cover Page -</t>
    </r>
    <r>
      <rPr>
        <sz val="10"/>
        <color indexed="8"/>
        <rFont val="Calibri"/>
        <family val="2"/>
      </rPr>
      <t xml:space="preserve"> Identifies Grantee, Contact Information, Summary of Funding, and CDE Approval Status</t>
    </r>
  </si>
  <si>
    <r>
      <t xml:space="preserve">3-Budget Detail - </t>
    </r>
    <r>
      <rPr>
        <sz val="10"/>
        <rFont val="Calibri"/>
        <family val="2"/>
      </rPr>
      <t>Provides the line item descriptions and cost calculations for projected expenditures</t>
    </r>
  </si>
  <si>
    <t>Requires Data Entry if Funded</t>
  </si>
  <si>
    <r>
      <t>4a-AFR - Final -</t>
    </r>
    <r>
      <rPr>
        <b/>
        <sz val="10"/>
        <rFont val="Calibri"/>
        <family val="2"/>
      </rPr>
      <t xml:space="preserve"> </t>
    </r>
    <r>
      <rPr>
        <sz val="10"/>
        <rFont val="Calibri"/>
        <family val="2"/>
      </rPr>
      <t>Populated from Annual Financial Report</t>
    </r>
  </si>
  <si>
    <t>Requires Data Entry When Necessary</t>
  </si>
  <si>
    <r>
      <t xml:space="preserve">6-Notes - </t>
    </r>
    <r>
      <rPr>
        <sz val="10"/>
        <rFont val="Calibri"/>
        <family val="2"/>
      </rPr>
      <t>Houses comments entered by both the grantee and CDE.  Provides a historical record to track changes and document approved revisions.</t>
    </r>
  </si>
  <si>
    <t>INSTRUCTIONS PER WORKSHEET</t>
  </si>
  <si>
    <t>1-Cover Page - Requires data entry for proposals and updates if funded</t>
  </si>
  <si>
    <t>This sheet requires the applicant's 4-digit code.  Codes can  be found on worksheet 7-Code Table.</t>
  </si>
  <si>
    <r>
      <rPr>
        <u/>
        <sz val="10"/>
        <rFont val="Calibri"/>
        <family val="2"/>
      </rPr>
      <t>Re: LEAs/BOCES</t>
    </r>
    <r>
      <rPr>
        <sz val="10"/>
        <rFont val="Calibri"/>
        <family val="2"/>
      </rPr>
      <t xml:space="preserve"> - Codes will pre-populate the applicant's/grantee's name.</t>
    </r>
  </si>
  <si>
    <t>If a school is identified, this information can be entered under School Name.</t>
  </si>
  <si>
    <t>Enter the:</t>
  </si>
  <si>
    <t xml:space="preserve">● Applicant's four-digit code </t>
  </si>
  <si>
    <t>● Applicant's agency name</t>
  </si>
  <si>
    <t>Identify:</t>
  </si>
  <si>
    <t>● If budget report is Original or Revised</t>
  </si>
  <si>
    <t>● Number of the submission; If funded all revisions must be numbered in the sequence of the revision.</t>
  </si>
  <si>
    <t>● Date of completion</t>
  </si>
  <si>
    <t>Enter Contact Information:</t>
  </si>
  <si>
    <t>● Include name, phone number, and e-mail address of the Fiscal Contact and the Program Contact.</t>
  </si>
  <si>
    <t>The same person should not be identified for both roles.</t>
  </si>
  <si>
    <t>3- Budget Detail -  Requires data entry for proposals and updates if funded</t>
  </si>
  <si>
    <r>
      <rPr>
        <u/>
        <sz val="10"/>
        <rFont val="Calibri"/>
        <family val="2"/>
      </rPr>
      <t>Column 2</t>
    </r>
    <r>
      <rPr>
        <sz val="10"/>
        <rFont val="Calibri"/>
        <family val="2"/>
      </rPr>
      <t xml:space="preserve"> - Budget Object - Select from Salaries (0100), Employee Benefits (0200), Purchased Professional and Technical Services (0300), Other Purchased Services (0500), Supplies (0600) and Non-Capital Equipment (0735)</t>
    </r>
  </si>
  <si>
    <r>
      <rPr>
        <u/>
        <sz val="10"/>
        <rFont val="Calibri"/>
        <family val="2"/>
      </rPr>
      <t>Column 3</t>
    </r>
    <r>
      <rPr>
        <sz val="10"/>
        <rFont val="Calibri"/>
        <family val="2"/>
      </rPr>
      <t xml:space="preserve"> - Select the year of funding - Year 1, 2, 3 or 4.</t>
    </r>
  </si>
  <si>
    <r>
      <rPr>
        <u/>
        <sz val="10"/>
        <rFont val="Calibri"/>
        <family val="2"/>
      </rPr>
      <t>Column 4</t>
    </r>
    <r>
      <rPr>
        <sz val="10"/>
        <rFont val="Calibri"/>
        <family val="2"/>
      </rPr>
      <t xml:space="preserve"> - Enter the dollar amount. Round to whole numbers. </t>
    </r>
  </si>
  <si>
    <r>
      <rPr>
        <u/>
        <sz val="10"/>
        <rFont val="Calibri"/>
        <family val="2"/>
      </rPr>
      <t>Column 5</t>
    </r>
    <r>
      <rPr>
        <sz val="10"/>
        <rFont val="Calibri"/>
        <family val="2"/>
      </rPr>
      <t xml:space="preserve"> - Provide a brief description for the use of funds. It is important to supply sufficient detail in a cost calculation to support the amount being budgeted. </t>
    </r>
    <r>
      <rPr>
        <b/>
        <i/>
        <sz val="10"/>
        <rFont val="Calibri"/>
        <family val="2"/>
      </rPr>
      <t xml:space="preserve"> Example </t>
    </r>
    <r>
      <rPr>
        <sz val="10"/>
        <rFont val="Calibri"/>
        <family val="2"/>
      </rPr>
      <t xml:space="preserve"> - $5,000 is budgeted under Instructional Program for Purchased Services in Year 1.  Description should not just have a vague label like Professional Development. It should identify the type of services, the number of individuals receiving the benefit, and the frequency of these services.</t>
    </r>
  </si>
  <si>
    <t>3a Grant Budget Summary  - - NO DATA ENTRY REQUIRED</t>
  </si>
  <si>
    <r>
      <t>4-Annual Financial Report - REPORT DUE ON SEPTEMBER 30</t>
    </r>
    <r>
      <rPr>
        <b/>
        <sz val="11"/>
        <color rgb="FFFF0000"/>
        <rFont val="Calibri"/>
        <family val="2"/>
      </rPr>
      <t>TH</t>
    </r>
    <r>
      <rPr>
        <b/>
        <sz val="11"/>
        <rFont val="Calibri"/>
        <family val="2"/>
      </rPr>
      <t xml:space="preserve"> EACH YEAR.  A SYSTEM GENERATED REPORT MUST BE ATTACHED TO THE AFR THAT REFLECTS THE EXPENDITURES FOR THE PERIOD REPORTED.  IF THERE ARE ANY DISCREPANCIES, CDE WILL CONTACT THE PROGRAM AND FISCAL MANAGER FOR THE GRANT.</t>
    </r>
  </si>
  <si>
    <t>At the end of each of the four years, the final expenditures are to be entered on this sheet.  Data should be entered on the most recent approved budget document.  Except for Year 1, reports completed for only one period will not be approved.</t>
  </si>
  <si>
    <t>Total expenditures should not be for more than the amount awarded.  Do not submit an AFR that reflects the grant was overspent.</t>
  </si>
  <si>
    <t>● Total amount awarded for the fiscal year.</t>
  </si>
  <si>
    <t>● Total amount of unobligated funds, if any, from the prior fiscal year.</t>
  </si>
  <si>
    <t>● Total expenditures per program section and budget category</t>
  </si>
  <si>
    <t xml:space="preserve">After the final expenditures are entered, the amount of unobligated funds will be calculated. </t>
  </si>
  <si>
    <t>6-Notes</t>
  </si>
  <si>
    <t>If funded, include any notes that would assist CDE in approving a revised or continuation budget and/or AFR.  The name of the person submitting comments along with the date should also be provided. Additional instructions for how to revise a budget are available from Janelle Krueger, krueger_j@cde.state.co.us.</t>
  </si>
  <si>
    <t>Proof-reading Tips</t>
  </si>
  <si>
    <t>Simple oversights in a budget can cause delays with budget approvals.  Below are some tips to avoid the most common mistakes and increase the likelihood that an error-free budget file can be accepted by CDE.</t>
  </si>
  <si>
    <t>Before submitting the file, answer these questions:</t>
  </si>
  <si>
    <t>1 -Cover page:</t>
  </si>
  <si>
    <t xml:space="preserve">Does the placeholder cell reflect if the budget is original or revised? </t>
  </si>
  <si>
    <t>If a revision, are the placeholder cells updated with the budget revision number and date of submission?</t>
  </si>
  <si>
    <t>Is the contact information complete and current?</t>
  </si>
  <si>
    <t>3 -Budget Detail</t>
  </si>
  <si>
    <t>Does the sum of the amounts for the year match the Budget Summary amount? To sum amounts, highlight the area of the column that shows amounts and check the Sum in the lower status bar.  If the sum on the Budget Detail sheet does not match the sum on the Budget Summary sheet, check to see that the dropdown menus were used on each row of the  Budget Detail sheet.</t>
  </si>
  <si>
    <t>3a-Budget Summary</t>
  </si>
  <si>
    <t>Is the Budget Summary total the original proposed amount , or if a revised or continuation budget, does it match the award approved/received at the start of the grant?</t>
  </si>
  <si>
    <t>4-Annual Financial Report</t>
  </si>
  <si>
    <t xml:space="preserve">Has all required information been entered?   </t>
  </si>
  <si>
    <t>Is the person making the comments identified with dates of the entry?</t>
  </si>
  <si>
    <t xml:space="preserve">This document contains budgets, Annual Financial Report (AFR), and Notes for year one. Throughout the duration of the grant, a new budget will be completed and submitted to CDE. </t>
  </si>
  <si>
    <t>The following information and instructions will guide the navigation of the budget worksheets and completion of the electronic budget for the AELA grant.</t>
  </si>
  <si>
    <t>The file is protected in areas indicated shaded cells.  Shading indicates areas where data is not to be entered.</t>
  </si>
  <si>
    <r>
      <t xml:space="preserve">Do not interfere with dropdown menus in the </t>
    </r>
    <r>
      <rPr>
        <i/>
        <sz val="10"/>
        <rFont val="Calibri"/>
        <family val="2"/>
      </rPr>
      <t>Budget Detail</t>
    </r>
    <r>
      <rPr>
        <sz val="10"/>
        <rFont val="Calibri"/>
        <family val="2"/>
      </rPr>
      <t xml:space="preserve"> worksheets.  Dropdown menus allow for the dollar amounts to automatically sum to the associated summary worksheets.  Removing the dropdown functions will necessitate having to have them re-created by CDE.  </t>
    </r>
  </si>
  <si>
    <t xml:space="preserve">If the file looses any functionality that needs to be restored, or you experience other technical issues send the file to her at rodriguez_m@cde.state.co.us with a description of the issues. </t>
  </si>
  <si>
    <r>
      <t xml:space="preserve">3a-Budget Summary  - </t>
    </r>
    <r>
      <rPr>
        <sz val="10"/>
        <rFont val="Calibri"/>
        <family val="2"/>
      </rPr>
      <t xml:space="preserve">Populated from Budget Detail                                                                            </t>
    </r>
    <r>
      <rPr>
        <b/>
        <sz val="10"/>
        <rFont val="Calibri"/>
        <family val="2"/>
      </rPr>
      <t xml:space="preserve"> </t>
    </r>
  </si>
  <si>
    <t>This sheet will capture the requested budget for the AELA grant.  Data entered on this sheet will populate "3a-Budget Summary."</t>
  </si>
  <si>
    <t xml:space="preserve">A review of the annual financial report will be conducted with the amount of carryover being approved. </t>
  </si>
  <si>
    <t>Do not enter formulas within cells.  If an outside source is being transferred into any of the AELA Budget Worksheet, ensure the data is whole number and not formula.</t>
  </si>
  <si>
    <t xml:space="preserve">The Fiscal Contact will work with the CDE Grants Fiscal Management Unit. The Program Contact will work with the CDE AELA Program Manager.  </t>
  </si>
  <si>
    <t xml:space="preserve">Note: If funded, and until the grantee notifies CDE otherwise, the contacts will be considered by CDE to be the  AELA Fiscal Manager and the AELA Program Manager. </t>
  </si>
  <si>
    <r>
      <rPr>
        <u/>
        <sz val="10"/>
        <rFont val="Calibri"/>
        <family val="2"/>
      </rPr>
      <t>Column 1</t>
    </r>
    <r>
      <rPr>
        <sz val="10"/>
        <rFont val="Calibri"/>
        <family val="2"/>
      </rPr>
      <t xml:space="preserve"> - Program - Select Instructional, Support Services or Administration. </t>
    </r>
    <r>
      <rPr>
        <b/>
        <sz val="10"/>
        <rFont val="Calibri"/>
        <family val="2"/>
      </rPr>
      <t xml:space="preserve"> (ADMIN IS LIMITED TO 10% of the total budget request)</t>
    </r>
  </si>
  <si>
    <t>This budget file covers the following three years of the AELA Grant.</t>
  </si>
  <si>
    <t>Funding will remain the same for all years of the grant.</t>
  </si>
  <si>
    <t>THE FOLLOWING WILL BE COMPLETED BY THOSE AWARDED GRANTS-THIS IS AN EXPENDITURE REPORT THAT WILL BE DUE SEPTEMBER 30TH EACH YEAR.</t>
  </si>
  <si>
    <r>
      <t xml:space="preserve">4-Annual Financial Report - </t>
    </r>
    <r>
      <rPr>
        <sz val="10"/>
        <rFont val="Calibri"/>
        <family val="2"/>
      </rPr>
      <t>Provides the summarized expenditure report; Identifies unobligated funds, if any.  This is completed and submitted to CDE no later than September 30th after the end of the grant year.</t>
    </r>
    <r>
      <rPr>
        <b/>
        <sz val="11"/>
        <rFont val="Calibri"/>
        <family val="2"/>
      </rPr>
      <t xml:space="preserve"> A copy of the General Leder for the same period must be included with the AFR in order to be reviewed and approved.</t>
    </r>
  </si>
  <si>
    <t xml:space="preserve">Do amounts still adhere to the 10% cap on admin costs? </t>
  </si>
  <si>
    <t>Enter Agency Name if not found on C-4 Drop-Down</t>
  </si>
  <si>
    <t>Laura Anderson (303) 866-6914; anderson_l@cde.state.co.us</t>
  </si>
  <si>
    <t>If a cell background turns red, it means either the cell itself or some associated cell is wrong or incomplete.  Do not submit this file if it contains any cells with a red background. For assistance call CDE, Grants Fiscal Management Services Unit, Marti Rodriguez (303) 866-6769.</t>
  </si>
  <si>
    <t>DC</t>
  </si>
  <si>
    <t>Education10!</t>
  </si>
  <si>
    <t>0010</t>
  </si>
  <si>
    <t>Mapleton Public Schools</t>
  </si>
  <si>
    <t>0020</t>
  </si>
  <si>
    <t>Adams 12 Five Star Schools</t>
  </si>
  <si>
    <t>0030</t>
  </si>
  <si>
    <t>Adams County School District 14</t>
  </si>
  <si>
    <t>0040</t>
  </si>
  <si>
    <t>Brighton School District 27J</t>
  </si>
  <si>
    <t>0050</t>
  </si>
  <si>
    <t>Bennett School District 29 J</t>
  </si>
  <si>
    <t>0060</t>
  </si>
  <si>
    <t>Strasburg School District</t>
  </si>
  <si>
    <t>0070</t>
  </si>
  <si>
    <t>Westminster Public Schools</t>
  </si>
  <si>
    <t>0100</t>
  </si>
  <si>
    <t>Alamosa School District Re 11 J</t>
  </si>
  <si>
    <t>0110</t>
  </si>
  <si>
    <t>Sangre De Cristo Dist Re-22J</t>
  </si>
  <si>
    <t>0120</t>
  </si>
  <si>
    <t>Englewood School District #1</t>
  </si>
  <si>
    <t>0123</t>
  </si>
  <si>
    <t>Sheridan School District 2</t>
  </si>
  <si>
    <t>0130</t>
  </si>
  <si>
    <t>Cherry Creek School District #5</t>
  </si>
  <si>
    <t>0140</t>
  </si>
  <si>
    <t>Arapahoe County School District 6</t>
  </si>
  <si>
    <t>0170</t>
  </si>
  <si>
    <t>Deer Trail School District 26J</t>
  </si>
  <si>
    <t>0180</t>
  </si>
  <si>
    <t>0190</t>
  </si>
  <si>
    <t>Byers School District 32 J</t>
  </si>
  <si>
    <t>0220</t>
  </si>
  <si>
    <t>Archuleta School Dist 50 Joint</t>
  </si>
  <si>
    <t>0230</t>
  </si>
  <si>
    <t>Walsh School District Re 1</t>
  </si>
  <si>
    <t>0240</t>
  </si>
  <si>
    <t>Pritchett School District RE-3</t>
  </si>
  <si>
    <t>0250</t>
  </si>
  <si>
    <t>Springfield School District RE-4</t>
  </si>
  <si>
    <t>0260</t>
  </si>
  <si>
    <t>Vilas School District RE 5</t>
  </si>
  <si>
    <t>0270</t>
  </si>
  <si>
    <t>Campo SD Re6</t>
  </si>
  <si>
    <t>0290</t>
  </si>
  <si>
    <t>Las Animas School District RE-1</t>
  </si>
  <si>
    <t>0310</t>
  </si>
  <si>
    <t>Mc Clave School District RE 2</t>
  </si>
  <si>
    <t>0470</t>
  </si>
  <si>
    <t>St Vrain Valley School District RE-1J</t>
  </si>
  <si>
    <t>0480</t>
  </si>
  <si>
    <t>Boulder Valley School District RE-2</t>
  </si>
  <si>
    <t>0490</t>
  </si>
  <si>
    <t>Buena Vista School District R-31</t>
  </si>
  <si>
    <t>0500</t>
  </si>
  <si>
    <t>Salida School District R-32-J</t>
  </si>
  <si>
    <t>0510</t>
  </si>
  <si>
    <t>Kit Carson School Dist R-1</t>
  </si>
  <si>
    <t>0520</t>
  </si>
  <si>
    <t>Cheyenne County School District</t>
  </si>
  <si>
    <t>0540</t>
  </si>
  <si>
    <t>Clear Creek School District #RE1</t>
  </si>
  <si>
    <t>0550</t>
  </si>
  <si>
    <t>North Conejos School District RE1-J</t>
  </si>
  <si>
    <t>0560</t>
  </si>
  <si>
    <t>Sanford School District 6J</t>
  </si>
  <si>
    <t>0580</t>
  </si>
  <si>
    <t>South Conejos School District RE-10</t>
  </si>
  <si>
    <t>0640</t>
  </si>
  <si>
    <t>Centennial School District R-1</t>
  </si>
  <si>
    <t>0740</t>
  </si>
  <si>
    <t>Sierra Grande School District R-30</t>
  </si>
  <si>
    <t>0770</t>
  </si>
  <si>
    <t>Crowley County School District RE-1-J</t>
  </si>
  <si>
    <t>0860</t>
  </si>
  <si>
    <t>Custer County School District Number C-1</t>
  </si>
  <si>
    <t>0870</t>
  </si>
  <si>
    <t>Delta County Joint School District No. 50</t>
  </si>
  <si>
    <t>0880</t>
  </si>
  <si>
    <t>0890</t>
  </si>
  <si>
    <t>Dolores County School District</t>
  </si>
  <si>
    <t>0900</t>
  </si>
  <si>
    <t>Douglas County School District</t>
  </si>
  <si>
    <t>0910</t>
  </si>
  <si>
    <t>Eagle County School District Re-50 J</t>
  </si>
  <si>
    <t>0920</t>
  </si>
  <si>
    <t>Elizabeth School District No. C-1</t>
  </si>
  <si>
    <t>0930</t>
  </si>
  <si>
    <t>Elbert County School District C-2</t>
  </si>
  <si>
    <t>0940</t>
  </si>
  <si>
    <t>Big Sandy School Dist 100 J</t>
  </si>
  <si>
    <t>0950</t>
  </si>
  <si>
    <t>Elbert School District 200</t>
  </si>
  <si>
    <t>0960</t>
  </si>
  <si>
    <t>County of Elbert Agate School District 300</t>
  </si>
  <si>
    <t>0970</t>
  </si>
  <si>
    <t>Calhan School District Rj 1</t>
  </si>
  <si>
    <t>0980</t>
  </si>
  <si>
    <t>Harrison School District Two</t>
  </si>
  <si>
    <t>0990</t>
  </si>
  <si>
    <t>Widefield School District 3</t>
  </si>
  <si>
    <t>1000</t>
  </si>
  <si>
    <t>El Paso County School District 8</t>
  </si>
  <si>
    <t>1010</t>
  </si>
  <si>
    <t>Colorado Springs School District 11</t>
  </si>
  <si>
    <t>1020</t>
  </si>
  <si>
    <t>El Paso County School District 12</t>
  </si>
  <si>
    <t>1030</t>
  </si>
  <si>
    <t>Manitou Springs School District 14</t>
  </si>
  <si>
    <t>1040</t>
  </si>
  <si>
    <t>Academy School District 20</t>
  </si>
  <si>
    <t>1050</t>
  </si>
  <si>
    <t>Ellicott School District #22</t>
  </si>
  <si>
    <t>1060</t>
  </si>
  <si>
    <t>Peyton School District 23-JT</t>
  </si>
  <si>
    <t>1070</t>
  </si>
  <si>
    <t>Hanover School District #28</t>
  </si>
  <si>
    <t>1080</t>
  </si>
  <si>
    <t>Lewis-Palmer School District No. 38</t>
  </si>
  <si>
    <t>1110</t>
  </si>
  <si>
    <t>Falcon School District 49</t>
  </si>
  <si>
    <t>1120</t>
  </si>
  <si>
    <t>Edison School District 54 JT</t>
  </si>
  <si>
    <t>1130</t>
  </si>
  <si>
    <t>Miami-Yoder School District 60</t>
  </si>
  <si>
    <t>1140</t>
  </si>
  <si>
    <t>Fremont RE-1 School District</t>
  </si>
  <si>
    <t>1150</t>
  </si>
  <si>
    <t>Fremont County School District RE-2</t>
  </si>
  <si>
    <t>1160</t>
  </si>
  <si>
    <t>Cotopaxi Consolidated School District</t>
  </si>
  <si>
    <t>1180</t>
  </si>
  <si>
    <t>Roaring Fork School District</t>
  </si>
  <si>
    <t>1195</t>
  </si>
  <si>
    <t>Garfield School District No. RE-2</t>
  </si>
  <si>
    <t>1220</t>
  </si>
  <si>
    <t>Garfield County School District 16</t>
  </si>
  <si>
    <t>1325</t>
  </si>
  <si>
    <t>Annunciation School</t>
  </si>
  <si>
    <t>1330</t>
  </si>
  <si>
    <t>Gilpin County School District Re-1</t>
  </si>
  <si>
    <t>1340</t>
  </si>
  <si>
    <t>West Grand School District No. 1-JT</t>
  </si>
  <si>
    <t>1350</t>
  </si>
  <si>
    <t>East Grand School District #2 (Inc)</t>
  </si>
  <si>
    <t>1360</t>
  </si>
  <si>
    <t>Gunnison Watershed School District</t>
  </si>
  <si>
    <t>1380</t>
  </si>
  <si>
    <t>Hinsdale County RE-1 School District</t>
  </si>
  <si>
    <t>1390</t>
  </si>
  <si>
    <t>Huerfano School District Number RE-1</t>
  </si>
  <si>
    <t>1400</t>
  </si>
  <si>
    <t>La Veta School District</t>
  </si>
  <si>
    <t>1410</t>
  </si>
  <si>
    <t>North Park School District R-1</t>
  </si>
  <si>
    <t>1420</t>
  </si>
  <si>
    <t>Jefferson County School District R-1</t>
  </si>
  <si>
    <t>1430</t>
  </si>
  <si>
    <t>Kiowa County School District RE-1</t>
  </si>
  <si>
    <t>1440</t>
  </si>
  <si>
    <t>Plainview School District</t>
  </si>
  <si>
    <t>1450</t>
  </si>
  <si>
    <t>Arriba-Flagler Consolidated School District No.20 (INC)</t>
  </si>
  <si>
    <t>1460</t>
  </si>
  <si>
    <t>Hi-plains School District R-23</t>
  </si>
  <si>
    <t>1480</t>
  </si>
  <si>
    <t>County of Kit Carson School Dist R4</t>
  </si>
  <si>
    <t>1490</t>
  </si>
  <si>
    <t>Bethune School District R-5</t>
  </si>
  <si>
    <t>1500</t>
  </si>
  <si>
    <t>Burlington School District RE-6j</t>
  </si>
  <si>
    <t>1510</t>
  </si>
  <si>
    <t>Lake County School District R-1</t>
  </si>
  <si>
    <t>1520</t>
  </si>
  <si>
    <t>Durango School District 9-R</t>
  </si>
  <si>
    <t>1521</t>
  </si>
  <si>
    <t xml:space="preserve">Converge Day Treatment Center </t>
  </si>
  <si>
    <t>1530</t>
  </si>
  <si>
    <t>Laplata County School District 10 JT R.</t>
  </si>
  <si>
    <t>1540</t>
  </si>
  <si>
    <t>Ignacio School District 11-JT</t>
  </si>
  <si>
    <t>1550</t>
  </si>
  <si>
    <t>Poudre School District</t>
  </si>
  <si>
    <t>1560</t>
  </si>
  <si>
    <t>Thompson School District R2J</t>
  </si>
  <si>
    <t>1570</t>
  </si>
  <si>
    <t>Estes Park School District R-3</t>
  </si>
  <si>
    <t>1580</t>
  </si>
  <si>
    <t>Trinidad School District 1</t>
  </si>
  <si>
    <t>1590</t>
  </si>
  <si>
    <t>Primero Reorganized School District Number 2</t>
  </si>
  <si>
    <t>1600</t>
  </si>
  <si>
    <t>Hoehne Reorganized School Dist 3</t>
  </si>
  <si>
    <t>1620</t>
  </si>
  <si>
    <t>Aguilar School District RE-6</t>
  </si>
  <si>
    <t>1750</t>
  </si>
  <si>
    <t>Branson Reorganized School District 82</t>
  </si>
  <si>
    <t>1760</t>
  </si>
  <si>
    <t>Kim School District RE 88</t>
  </si>
  <si>
    <t>1780</t>
  </si>
  <si>
    <t>Genoa-Hugo School District No. C-113</t>
  </si>
  <si>
    <t>1790</t>
  </si>
  <si>
    <t>Limon School District</t>
  </si>
  <si>
    <t>1810</t>
  </si>
  <si>
    <t>Lincoln County School District RE-23</t>
  </si>
  <si>
    <t>1828</t>
  </si>
  <si>
    <t>School District No. RE-1 Valley</t>
  </si>
  <si>
    <t>1850</t>
  </si>
  <si>
    <t>Logan County Frenchman School District RE-3</t>
  </si>
  <si>
    <t>1860</t>
  </si>
  <si>
    <t>Buffalo School District</t>
  </si>
  <si>
    <t>1870</t>
  </si>
  <si>
    <t>Peetz Plateau School District RE-5</t>
  </si>
  <si>
    <t>1980</t>
  </si>
  <si>
    <t>De Beque School Dist 49JT</t>
  </si>
  <si>
    <t>1990</t>
  </si>
  <si>
    <t>Mesa County District 50</t>
  </si>
  <si>
    <t>2000</t>
  </si>
  <si>
    <t>Mesa County Valley School District #51</t>
  </si>
  <si>
    <t>2010</t>
  </si>
  <si>
    <t>Creede Consolidated School District 1</t>
  </si>
  <si>
    <t>2020</t>
  </si>
  <si>
    <t>Moffat County School District 1</t>
  </si>
  <si>
    <t>2035</t>
  </si>
  <si>
    <t>Montezuma-Cortez Sch Dist RE 1 (INC)</t>
  </si>
  <si>
    <t>2055</t>
  </si>
  <si>
    <t>Dolores School District RE-4A</t>
  </si>
  <si>
    <t>2070</t>
  </si>
  <si>
    <t>Montezuma County Mancos School District Re 6</t>
  </si>
  <si>
    <t>2180</t>
  </si>
  <si>
    <t>Montrose County School District RE-1J</t>
  </si>
  <si>
    <t>2190</t>
  </si>
  <si>
    <t>West End School District RE 2</t>
  </si>
  <si>
    <t>2395</t>
  </si>
  <si>
    <t>Brush School District R E2 J (INC)</t>
  </si>
  <si>
    <t>2405</t>
  </si>
  <si>
    <t>Morgan County School District RE3 (INC)</t>
  </si>
  <si>
    <t>2505</t>
  </si>
  <si>
    <t>Morgan County School District RE 20 J</t>
  </si>
  <si>
    <t>2515</t>
  </si>
  <si>
    <t>Wiggins School District</t>
  </si>
  <si>
    <t>2520</t>
  </si>
  <si>
    <t>East Otero School District R 1</t>
  </si>
  <si>
    <t>2530</t>
  </si>
  <si>
    <t>Rocky Ford School District R-2</t>
  </si>
  <si>
    <t>2535</t>
  </si>
  <si>
    <t>Manzanola Jr Sr High School</t>
  </si>
  <si>
    <t>2540</t>
  </si>
  <si>
    <t>Fowler School District R-4J</t>
  </si>
  <si>
    <t>2560</t>
  </si>
  <si>
    <t>Cheraw School District 31 Inc</t>
  </si>
  <si>
    <t>2570</t>
  </si>
  <si>
    <t xml:space="preserve">Swink School District 33 </t>
  </si>
  <si>
    <t>2580</t>
  </si>
  <si>
    <t>Ouray School District R-1</t>
  </si>
  <si>
    <t>2590</t>
  </si>
  <si>
    <t>Ouray County R-2 School District</t>
  </si>
  <si>
    <t>2600</t>
  </si>
  <si>
    <t>Platte Canyon School District No 1</t>
  </si>
  <si>
    <t>2610</t>
  </si>
  <si>
    <t>Park County School District RE2</t>
  </si>
  <si>
    <t>2620</t>
  </si>
  <si>
    <t>Holyoke School District No. RE-1J</t>
  </si>
  <si>
    <t>2630</t>
  </si>
  <si>
    <t>Haxtun School District RE-2J</t>
  </si>
  <si>
    <t>2640</t>
  </si>
  <si>
    <t>Aspen School District RE 1</t>
  </si>
  <si>
    <t>2650</t>
  </si>
  <si>
    <t>Prowers County School District RE-1</t>
  </si>
  <si>
    <t>2660</t>
  </si>
  <si>
    <t>Lamar School District RE-2</t>
  </si>
  <si>
    <t>2670</t>
  </si>
  <si>
    <t>Holly School District RE3</t>
  </si>
  <si>
    <t>2680</t>
  </si>
  <si>
    <t>Wiley Consolidated School Re-13 Jt</t>
  </si>
  <si>
    <t>2690</t>
  </si>
  <si>
    <t>Pueblo School District No. 60</t>
  </si>
  <si>
    <t>2700</t>
  </si>
  <si>
    <t>Pueblo School District #70</t>
  </si>
  <si>
    <t>2710</t>
  </si>
  <si>
    <t>Meeker RE-1 School District</t>
  </si>
  <si>
    <t>2720</t>
  </si>
  <si>
    <t>Rangely School District Re-4</t>
  </si>
  <si>
    <t>2730</t>
  </si>
  <si>
    <t>Del Norte School District C-7</t>
  </si>
  <si>
    <t>2740</t>
  </si>
  <si>
    <t>Monte Vista School District 8</t>
  </si>
  <si>
    <t>2750</t>
  </si>
  <si>
    <t>Sargent School District NO RE-33J</t>
  </si>
  <si>
    <t>2760</t>
  </si>
  <si>
    <t>Hayden School District R-1</t>
  </si>
  <si>
    <t>2770</t>
  </si>
  <si>
    <t>Steamboat Springs School District RE 2</t>
  </si>
  <si>
    <t>2780</t>
  </si>
  <si>
    <t>South Routt RE-3 School District</t>
  </si>
  <si>
    <t>2790</t>
  </si>
  <si>
    <t>Mountain Valley School District R E1</t>
  </si>
  <si>
    <t>2800</t>
  </si>
  <si>
    <t>Moffat School District C-2</t>
  </si>
  <si>
    <t>2810</t>
  </si>
  <si>
    <t>Center Consolidated School District 26 Jt</t>
  </si>
  <si>
    <t>2820</t>
  </si>
  <si>
    <t>Silverton School District 1</t>
  </si>
  <si>
    <t>2830</t>
  </si>
  <si>
    <t>Telluride School District R-1</t>
  </si>
  <si>
    <t>2840</t>
  </si>
  <si>
    <t>Norwood School District No. R-2J</t>
  </si>
  <si>
    <t>2862</t>
  </si>
  <si>
    <t>Julesburg School District</t>
  </si>
  <si>
    <t>2865</t>
  </si>
  <si>
    <t>Revere School District</t>
  </si>
  <si>
    <t>3000</t>
  </si>
  <si>
    <t>Summit School District RE 1</t>
  </si>
  <si>
    <t>3010</t>
  </si>
  <si>
    <t>Teller County School District 1</t>
  </si>
  <si>
    <t>3020</t>
  </si>
  <si>
    <t>Woodland Park School District RE 2</t>
  </si>
  <si>
    <t>3030</t>
  </si>
  <si>
    <t>Akron R-1 School District</t>
  </si>
  <si>
    <t>3040</t>
  </si>
  <si>
    <t>Arickaree School District R-2</t>
  </si>
  <si>
    <t>3050</t>
  </si>
  <si>
    <t>Otis School District R-3</t>
  </si>
  <si>
    <t>3060</t>
  </si>
  <si>
    <t>Lone Star School District 101</t>
  </si>
  <si>
    <t>3070</t>
  </si>
  <si>
    <t>Woodlin School District R-104</t>
  </si>
  <si>
    <t>3080</t>
  </si>
  <si>
    <t>Weld County School District RE-1</t>
  </si>
  <si>
    <t>3085</t>
  </si>
  <si>
    <t>Weld County School District RE-2</t>
  </si>
  <si>
    <t>3090</t>
  </si>
  <si>
    <t>Weld County School District RE-3J</t>
  </si>
  <si>
    <t>3100</t>
  </si>
  <si>
    <t>Weld County School District RE-4</t>
  </si>
  <si>
    <t>3110</t>
  </si>
  <si>
    <t>Weld County School District RE-5J</t>
  </si>
  <si>
    <t>3120</t>
  </si>
  <si>
    <t>Weld County School District 6</t>
  </si>
  <si>
    <t>3130</t>
  </si>
  <si>
    <t>County of Weld School District RE-7</t>
  </si>
  <si>
    <t>3140</t>
  </si>
  <si>
    <t>Fort Lupton Schools</t>
  </si>
  <si>
    <t>3145</t>
  </si>
  <si>
    <t>Weld School District No RE 9, County of</t>
  </si>
  <si>
    <t>3146</t>
  </si>
  <si>
    <t>Briggsdale School District Re 10 J</t>
  </si>
  <si>
    <t>3147</t>
  </si>
  <si>
    <t>Weld County School District</t>
  </si>
  <si>
    <t>3148</t>
  </si>
  <si>
    <t>Pawnee School District RE12</t>
  </si>
  <si>
    <t>3200</t>
  </si>
  <si>
    <t>Yuma School District1</t>
  </si>
  <si>
    <t>3210</t>
  </si>
  <si>
    <t>Wray School District RD-2</t>
  </si>
  <si>
    <t>3220</t>
  </si>
  <si>
    <t>Idalia School District RJ3</t>
  </si>
  <si>
    <t>3230</t>
  </si>
  <si>
    <t>Liberty School District J-4</t>
  </si>
  <si>
    <t>4026</t>
  </si>
  <si>
    <t>DaySpring Christian Academy</t>
  </si>
  <si>
    <t>Fort Lewis College</t>
  </si>
  <si>
    <t>6001</t>
  </si>
  <si>
    <t>Boys and Girls Club of Metro Denver</t>
  </si>
  <si>
    <t>Colorado Seminary dba University of Denver</t>
  </si>
  <si>
    <t>8001</t>
  </si>
  <si>
    <t>Colorado Charter School Institute</t>
  </si>
  <si>
    <t>9025</t>
  </si>
  <si>
    <t>East Central BOCES</t>
  </si>
  <si>
    <t>9030</t>
  </si>
  <si>
    <t>Mountain BOCES</t>
  </si>
  <si>
    <t>9035</t>
  </si>
  <si>
    <t>Centennial Board of Cooperative Educational Services</t>
  </si>
  <si>
    <t>9040</t>
  </si>
  <si>
    <t>Northeast Colorado Board of Cooperative Educational Services</t>
  </si>
  <si>
    <t>State Board for Community Colleges and Occupational Educational System</t>
  </si>
  <si>
    <t>9045</t>
  </si>
  <si>
    <t>Pikes Peak BOCES</t>
  </si>
  <si>
    <t>9050</t>
  </si>
  <si>
    <t>San Juan Board of Cooperative Educational Services</t>
  </si>
  <si>
    <t>9055</t>
  </si>
  <si>
    <t>San Luis Valley Board of Cooperative Services</t>
  </si>
  <si>
    <t>9060</t>
  </si>
  <si>
    <t>South Central Board of Cooperative Educational Services</t>
  </si>
  <si>
    <t>9075</t>
  </si>
  <si>
    <t>Southeast Colorado Board of Cooperative Educational Services</t>
  </si>
  <si>
    <t>9080</t>
  </si>
  <si>
    <t>Southwest Board of Cooperative Education Services</t>
  </si>
  <si>
    <t>9095</t>
  </si>
  <si>
    <t>Northwest Colorado BOCES</t>
  </si>
  <si>
    <t>9120</t>
  </si>
  <si>
    <t>Adams County BOCES</t>
  </si>
  <si>
    <t>9125</t>
  </si>
  <si>
    <t xml:space="preserve">Rio Blanco B O C E S </t>
  </si>
  <si>
    <t>9130</t>
  </si>
  <si>
    <t>Colorado BOCES Association Foundation</t>
  </si>
  <si>
    <t>9140</t>
  </si>
  <si>
    <t>Mount Evans BOCES</t>
  </si>
  <si>
    <t>9145</t>
  </si>
  <si>
    <t>Uncompahgre BOCES</t>
  </si>
  <si>
    <t>9150</t>
  </si>
  <si>
    <t>Santa Fe Trail BOCES</t>
  </si>
  <si>
    <t>9165</t>
  </si>
  <si>
    <t>Ute Pass BOCES</t>
  </si>
  <si>
    <t>9170</t>
  </si>
  <si>
    <t>Colorado Digital Board of Cooperative Education Services</t>
  </si>
  <si>
    <t>9175</t>
  </si>
  <si>
    <t>Colorado River BOCES</t>
  </si>
  <si>
    <t>9503</t>
  </si>
  <si>
    <t>Young Life Frontier Ranch</t>
  </si>
  <si>
    <t>Y004</t>
  </si>
  <si>
    <t>Boys and Girls Clubs of Metro Denver Inc.</t>
  </si>
  <si>
    <t>Y006</t>
  </si>
  <si>
    <t>Pikes Peak Library District Foundation</t>
  </si>
  <si>
    <t>Y007</t>
  </si>
  <si>
    <t>Community Educational Outreach</t>
  </si>
  <si>
    <t>Y009</t>
  </si>
  <si>
    <t>SEL Tutoring</t>
  </si>
  <si>
    <t>Y010</t>
  </si>
  <si>
    <t>Teach for America Inc.</t>
  </si>
  <si>
    <t>Y011</t>
  </si>
  <si>
    <t>Public Education &amp; Business Coalition</t>
  </si>
  <si>
    <t>Y013</t>
  </si>
  <si>
    <t>Community Partnership Family Resource</t>
  </si>
  <si>
    <t>Y027</t>
  </si>
  <si>
    <t>Rangely Jr. College District</t>
  </si>
  <si>
    <t>Y028</t>
  </si>
  <si>
    <t>Y031</t>
  </si>
  <si>
    <t>Y042</t>
  </si>
  <si>
    <t>Y061</t>
  </si>
  <si>
    <t>Heart &amp; Hand Center</t>
  </si>
  <si>
    <t>Y062</t>
  </si>
  <si>
    <t>High Valley Community Center, Inc.</t>
  </si>
  <si>
    <t>Y063</t>
  </si>
  <si>
    <t>Onward A Legacy Foundation-MCHS</t>
  </si>
  <si>
    <t>Y064</t>
  </si>
  <si>
    <t>Onward A Legacy Foundation-SWOS</t>
  </si>
  <si>
    <t>Y066</t>
  </si>
  <si>
    <t>Mesa County Public Library Foundation</t>
  </si>
  <si>
    <t>Y071</t>
  </si>
  <si>
    <t>Boys &amp; Girls Club of Larimer County</t>
  </si>
  <si>
    <t>Y072</t>
  </si>
  <si>
    <t>Riverside Educational Center</t>
  </si>
  <si>
    <t>Y074</t>
  </si>
  <si>
    <t>Colorado Volunteers in Juvenile &amp; Criminal Justice</t>
  </si>
  <si>
    <t>Y075</t>
  </si>
  <si>
    <t>Tu Casa, Inc.</t>
  </si>
  <si>
    <t>Y076</t>
  </si>
  <si>
    <t>Boys and Girls Club of Fremont County, Inc.</t>
  </si>
  <si>
    <t>Y078</t>
  </si>
  <si>
    <t xml:space="preserve">Live Well Colorado </t>
  </si>
  <si>
    <t>Y081</t>
  </si>
  <si>
    <t>Boys Girls Club of Pueblo County</t>
  </si>
  <si>
    <t>Y295</t>
  </si>
  <si>
    <t>Front Range Community College</t>
  </si>
  <si>
    <t>Y401</t>
  </si>
  <si>
    <t>Colorado State University</t>
  </si>
  <si>
    <t>Y583</t>
  </si>
  <si>
    <t>Friends First, Inc.</t>
  </si>
  <si>
    <t>Y584</t>
  </si>
  <si>
    <t>Center for Relationship Education, The</t>
  </si>
  <si>
    <t>Y646</t>
  </si>
  <si>
    <t>Colorado Mountain College</t>
  </si>
  <si>
    <t>Y693</t>
  </si>
  <si>
    <t>Focus Points Family Resource Center</t>
  </si>
  <si>
    <t>Y695</t>
  </si>
  <si>
    <t>Learning Source, The</t>
  </si>
  <si>
    <t>Y699</t>
  </si>
  <si>
    <t>Northeastern Junior College</t>
  </si>
  <si>
    <t>Y700</t>
  </si>
  <si>
    <t>Family Education Services</t>
  </si>
  <si>
    <t>Y701</t>
  </si>
  <si>
    <t>Spring Institute for Intercultural Learning, The</t>
  </si>
  <si>
    <t>Y703</t>
  </si>
  <si>
    <t xml:space="preserve">State Board for Community Colleges and Occupational Educatio   - Morgan CC  </t>
  </si>
  <si>
    <t>Y705</t>
  </si>
  <si>
    <t>Durango Education Center</t>
  </si>
  <si>
    <t>Y706</t>
  </si>
  <si>
    <t>Delta County Public Library District</t>
  </si>
  <si>
    <t>Y709</t>
  </si>
  <si>
    <t>Community College of Denver</t>
  </si>
  <si>
    <t>Y711</t>
  </si>
  <si>
    <t>Right to Read of Weld County Inc</t>
  </si>
  <si>
    <t>Y743</t>
  </si>
  <si>
    <t>State Board for Community Colleges and Occupational Educational System DBA Valley Campus of Trinidad State Jr. College</t>
  </si>
  <si>
    <t>Y776</t>
  </si>
  <si>
    <t>Adolescent Counseling Exchange</t>
  </si>
  <si>
    <t>Y778</t>
  </si>
  <si>
    <t>Western State Colorado University</t>
  </si>
  <si>
    <t>Y810</t>
  </si>
  <si>
    <t>Colorado Mesa University</t>
  </si>
  <si>
    <t>Y815</t>
  </si>
  <si>
    <t>Asian Pacific Development Center of Colorado</t>
  </si>
  <si>
    <t>Y861</t>
  </si>
  <si>
    <t>Young Men's Christian Association of Metropolitan Denver, The</t>
  </si>
  <si>
    <t>Y863</t>
  </si>
  <si>
    <t>Summer Scholars</t>
  </si>
  <si>
    <t>Y897</t>
  </si>
  <si>
    <t>YMCA of the Pikes Peak Region, INC.</t>
  </si>
  <si>
    <t>Y907</t>
  </si>
  <si>
    <t>Regents of the Univeristy of Colorado</t>
  </si>
  <si>
    <t>Y929</t>
  </si>
  <si>
    <t>Y941</t>
  </si>
  <si>
    <t>Center Viking Youth Club</t>
  </si>
  <si>
    <t>Y947</t>
  </si>
  <si>
    <t>Metropolitan State University of Denver</t>
  </si>
  <si>
    <t>Aurora Public Schools</t>
  </si>
  <si>
    <t>Denver Public Schools</t>
  </si>
  <si>
    <t>Aurora Community College</t>
  </si>
  <si>
    <t>DPS DBA Emilty Griffith</t>
  </si>
  <si>
    <t>z</t>
  </si>
  <si>
    <t>Syncplicity</t>
  </si>
  <si>
    <t>State</t>
  </si>
  <si>
    <t>Federal</t>
  </si>
  <si>
    <t>Allocation FY23-24</t>
  </si>
  <si>
    <t>January 1, 2024 - June 30, 2025</t>
  </si>
  <si>
    <t>FY24-25v1</t>
  </si>
  <si>
    <t>Tricia Miller (303) 877-2154; miller_t@cde.state.co.us</t>
  </si>
  <si>
    <t>Adult Education and Literacy - State Funds - 3215</t>
  </si>
  <si>
    <t xml:space="preserve">AELA COVID Recovery Funds - Federal Funds - 9019  </t>
  </si>
  <si>
    <t>Inst. - Capitalized Equipment (0730)</t>
  </si>
  <si>
    <t>Inst. - Non-Capitalized Equipment (0735)</t>
  </si>
  <si>
    <t>Support - Capitalized Equipment (0730)</t>
  </si>
  <si>
    <t>Support - Non-Capitalized Equipment (0735)</t>
  </si>
  <si>
    <t>Administration - Capitalized Equipment (0730)</t>
  </si>
  <si>
    <t>Administration - Non-Capitalized Equipment (0735)</t>
  </si>
  <si>
    <t>Actual Expenditures - Submit with AFR - due 9/30/2025</t>
  </si>
  <si>
    <t>Unexpended Funds</t>
  </si>
  <si>
    <t>Type of funds - State/Federal</t>
  </si>
  <si>
    <t>Budgeted Amount</t>
  </si>
  <si>
    <t>Total Budgeted Amount</t>
  </si>
  <si>
    <t>Co</t>
  </si>
  <si>
    <t>Grantee</t>
  </si>
  <si>
    <t>Total Budget</t>
  </si>
  <si>
    <t>Total Expended</t>
  </si>
  <si>
    <t>Total Remaining</t>
  </si>
  <si>
    <t>Grantee:</t>
  </si>
  <si>
    <t>For revisions, you must show where the funds are coming from (-0.00) and where they are assigned to, so the column total = 0.00, unless an increase or decrease in the award total is being requested.</t>
  </si>
  <si>
    <t>There is no direct data entry on this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</si>
</sst>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dd/yy"/>
    <numFmt numFmtId="165" formatCode="_(* #,##0_);_(* \(#,##0\);_(* &quot;-&quot;??_);_(@_)"/>
    <numFmt numFmtId="166" formatCode="[$-409]mmmm\ d\,\ yyyy;@"/>
    <numFmt numFmtId="167" formatCode="m/d/yy;@"/>
  </numFmts>
  <fonts count="60">
    <font>
      <sz val="10"/>
      <name val="Arial"/>
    </font>
    <font>
      <sz val="11"/>
      <color theme="1"/>
      <name val="Calibri"/>
      <family val="2"/>
      <scheme val="minor"/>
    </font>
    <font>
      <sz val="10"/>
      <name val="Arial"/>
      <family val="2"/>
    </font>
    <font>
      <b/>
      <sz val="12"/>
      <name val="Arial"/>
      <family val="2"/>
    </font>
    <font>
      <sz val="10"/>
      <name val="Arial"/>
      <family val="2"/>
    </font>
    <font>
      <b/>
      <sz val="10"/>
      <name val="Arial"/>
      <family val="2"/>
    </font>
    <font>
      <b/>
      <sz val="8"/>
      <name val="Arial"/>
      <family val="2"/>
    </font>
    <font>
      <u/>
      <sz val="10"/>
      <name val="Arial"/>
      <family val="2"/>
    </font>
    <font>
      <sz val="6"/>
      <name val="Arial"/>
      <family val="2"/>
    </font>
    <font>
      <sz val="8"/>
      <color indexed="81"/>
      <name val="Tahoma"/>
      <family val="2"/>
    </font>
    <font>
      <sz val="8"/>
      <name val="Arial"/>
      <family val="2"/>
    </font>
    <font>
      <sz val="10"/>
      <name val="Geneva"/>
    </font>
    <font>
      <b/>
      <u/>
      <sz val="10"/>
      <name val="Arial"/>
      <family val="2"/>
    </font>
    <font>
      <sz val="6"/>
      <color indexed="22"/>
      <name val="Arial"/>
      <family val="2"/>
    </font>
    <font>
      <u/>
      <sz val="10"/>
      <color indexed="12"/>
      <name val="Arial"/>
      <family val="2"/>
    </font>
    <font>
      <sz val="10"/>
      <name val="Arial"/>
      <family val="2"/>
    </font>
    <font>
      <sz val="12"/>
      <name val="Arial"/>
      <family val="2"/>
    </font>
    <font>
      <sz val="11"/>
      <color theme="1"/>
      <name val="Calibri"/>
      <family val="2"/>
      <scheme val="minor"/>
    </font>
    <font>
      <b/>
      <sz val="10"/>
      <color theme="1"/>
      <name val="Arial"/>
      <family val="2"/>
    </font>
    <font>
      <sz val="10"/>
      <color theme="1"/>
      <name val="Arial"/>
      <family val="2"/>
    </font>
    <font>
      <b/>
      <u/>
      <sz val="1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u/>
      <sz val="10"/>
      <name val="Calibri"/>
      <family val="2"/>
      <scheme val="minor"/>
    </font>
    <font>
      <u/>
      <sz val="11"/>
      <color theme="10"/>
      <name val="Calibri"/>
      <family val="2"/>
      <scheme val="minor"/>
    </font>
    <font>
      <b/>
      <sz val="11"/>
      <color indexed="8"/>
      <name val="Calibri"/>
      <family val="2"/>
    </font>
    <font>
      <b/>
      <i/>
      <sz val="10"/>
      <color rgb="FFFF0000"/>
      <name val="Arial"/>
      <family val="2"/>
    </font>
    <font>
      <sz val="10"/>
      <color rgb="FFFF0000"/>
      <name val="Arial"/>
      <family val="2"/>
    </font>
    <font>
      <b/>
      <sz val="14"/>
      <name val="Arial"/>
      <family val="2"/>
    </font>
    <font>
      <sz val="10"/>
      <name val="Arial"/>
    </font>
    <font>
      <sz val="11"/>
      <name val="Calibri"/>
    </font>
    <font>
      <b/>
      <sz val="14"/>
      <name val="Calibri"/>
      <family val="2"/>
    </font>
    <font>
      <sz val="11"/>
      <name val="Calibri"/>
      <family val="2"/>
    </font>
    <font>
      <b/>
      <sz val="11"/>
      <name val="Calibri"/>
      <family val="2"/>
    </font>
    <font>
      <sz val="11"/>
      <color rgb="FFFF0000"/>
      <name val="Calibri"/>
      <family val="2"/>
    </font>
    <font>
      <b/>
      <sz val="11"/>
      <color theme="1"/>
      <name val="Calibri"/>
      <family val="2"/>
    </font>
    <font>
      <b/>
      <sz val="12"/>
      <name val="Calibri"/>
      <family val="2"/>
    </font>
    <font>
      <i/>
      <sz val="10"/>
      <name val="Calibri"/>
      <family val="2"/>
    </font>
    <font>
      <u/>
      <sz val="10"/>
      <name val="Calibri"/>
      <family val="2"/>
    </font>
    <font>
      <b/>
      <sz val="10"/>
      <color rgb="FFFF0000"/>
      <name val="Calibri"/>
      <family val="2"/>
    </font>
    <font>
      <sz val="10"/>
      <color indexed="8"/>
      <name val="Calibri"/>
      <family val="2"/>
    </font>
    <font>
      <b/>
      <i/>
      <sz val="10"/>
      <name val="Calibri"/>
      <family val="2"/>
    </font>
    <font>
      <b/>
      <sz val="11"/>
      <color rgb="FFFF0000"/>
      <name val="Calibri"/>
      <family val="2"/>
    </font>
    <font>
      <b/>
      <sz val="18"/>
      <name val="Calibri"/>
      <family val="2"/>
    </font>
    <font>
      <b/>
      <sz val="10"/>
      <color theme="1"/>
      <name val="Calibri"/>
      <family val="2"/>
    </font>
    <font>
      <b/>
      <sz val="10"/>
      <color theme="1"/>
      <name val="Consolas"/>
      <family val="3"/>
    </font>
    <font>
      <sz val="10"/>
      <color theme="1"/>
      <name val="Consolas"/>
      <family val="3"/>
    </font>
    <font>
      <sz val="10"/>
      <name val="Consolas"/>
      <family val="3"/>
    </font>
    <font>
      <sz val="10"/>
      <color theme="1"/>
      <name val="Calibri"/>
      <family val="2"/>
      <scheme val="minor"/>
    </font>
    <font>
      <sz val="10"/>
      <color theme="2" tint="-0.89999084444715716"/>
      <name val="Consolas"/>
      <family val="3"/>
    </font>
    <font>
      <sz val="10"/>
      <color rgb="FFFF0000"/>
      <name val="Calibri"/>
      <family val="2"/>
      <scheme val="minor"/>
    </font>
    <font>
      <sz val="10"/>
      <color theme="1" tint="4.9989318521683403E-2"/>
      <name val="Consolas"/>
      <family val="3"/>
    </font>
    <font>
      <sz val="10"/>
      <color rgb="FFFF0000"/>
      <name val="Consolas"/>
      <family val="3"/>
    </font>
    <font>
      <b/>
      <sz val="11"/>
      <name val="Calibri"/>
      <family val="2"/>
      <scheme val="minor"/>
    </font>
    <font>
      <sz val="11"/>
      <name val="Calibri"/>
      <family val="2"/>
      <scheme val="minor"/>
    </font>
    <font>
      <b/>
      <sz val="14"/>
      <name val="Calibri"/>
      <family val="2"/>
      <scheme val="minor"/>
    </font>
    <font>
      <b/>
      <sz val="12"/>
      <color theme="1"/>
      <name val="Arial"/>
      <family val="2"/>
    </font>
    <font>
      <b/>
      <sz val="12"/>
      <color rgb="FFFF0000"/>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E5FFFF"/>
        <bgColor indexed="64"/>
      </patternFill>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s>
  <borders count="46">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thick">
        <color auto="1"/>
      </top>
      <bottom/>
      <diagonal/>
    </border>
    <border>
      <left style="medium">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2">
    <xf numFmtId="0" fontId="0" fillId="0" borderId="0"/>
    <xf numFmtId="43" fontId="2" fillId="0" borderId="0" applyFont="0" applyFill="0" applyBorder="0" applyAlignment="0" applyProtection="0"/>
    <xf numFmtId="43" fontId="15" fillId="0" borderId="0" applyFont="0" applyFill="0" applyBorder="0" applyAlignment="0" applyProtection="0"/>
    <xf numFmtId="0" fontId="14" fillId="0" borderId="0" applyNumberFormat="0" applyFill="0" applyBorder="0" applyAlignment="0" applyProtection="0">
      <alignment vertical="top"/>
      <protection locked="0"/>
    </xf>
    <xf numFmtId="0" fontId="16" fillId="0" borderId="0"/>
    <xf numFmtId="0" fontId="17" fillId="0" borderId="0"/>
    <xf numFmtId="0" fontId="11" fillId="0" borderId="0"/>
    <xf numFmtId="0" fontId="26" fillId="0" borderId="0" applyNumberFormat="0" applyFill="0" applyBorder="0" applyAlignment="0" applyProtection="0"/>
    <xf numFmtId="0" fontId="1" fillId="0" borderId="0"/>
    <xf numFmtId="44" fontId="31" fillId="0" borderId="0" applyFont="0" applyFill="0" applyBorder="0" applyAlignment="0" applyProtection="0"/>
    <xf numFmtId="0" fontId="2" fillId="0" borderId="0"/>
    <xf numFmtId="0" fontId="2" fillId="0" borderId="0"/>
  </cellStyleXfs>
  <cellXfs count="384">
    <xf numFmtId="0" fontId="0" fillId="0" borderId="0" xfId="0"/>
    <xf numFmtId="0" fontId="0" fillId="0" borderId="0" xfId="0" quotePrefix="1" applyAlignment="1">
      <alignment horizontal="left"/>
    </xf>
    <xf numFmtId="0" fontId="13" fillId="0" borderId="0" xfId="0" applyFont="1"/>
    <xf numFmtId="0" fontId="0" fillId="0" borderId="0" xfId="0" applyAlignment="1">
      <alignment horizontal="right"/>
    </xf>
    <xf numFmtId="0" fontId="5" fillId="0" borderId="0" xfId="0" applyFont="1" applyAlignment="1">
      <alignment horizontal="center"/>
    </xf>
    <xf numFmtId="0" fontId="6" fillId="0" borderId="0" xfId="0" applyFont="1"/>
    <xf numFmtId="0" fontId="5" fillId="0" borderId="0" xfId="0" applyFont="1" applyAlignment="1">
      <alignment horizontal="right"/>
    </xf>
    <xf numFmtId="166" fontId="6"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4" fillId="0" borderId="0" xfId="0" applyFont="1"/>
    <xf numFmtId="0" fontId="4" fillId="0" borderId="0" xfId="0" applyFont="1" applyProtection="1">
      <protection locked="0"/>
    </xf>
    <xf numFmtId="0" fontId="4" fillId="0" borderId="3" xfId="0" applyFont="1" applyBorder="1" applyAlignment="1" applyProtection="1">
      <alignment wrapText="1"/>
      <protection locked="0"/>
    </xf>
    <xf numFmtId="0" fontId="4" fillId="0" borderId="3" xfId="0" quotePrefix="1" applyFont="1" applyBorder="1" applyAlignment="1" applyProtection="1">
      <alignment horizontal="left" vertical="top"/>
      <protection locked="0"/>
    </xf>
    <xf numFmtId="0" fontId="4" fillId="0" borderId="3" xfId="0" applyFont="1" applyBorder="1"/>
    <xf numFmtId="3" fontId="4" fillId="0" borderId="3" xfId="0" applyNumberFormat="1" applyFont="1" applyBorder="1" applyProtection="1">
      <protection locked="0"/>
    </xf>
    <xf numFmtId="164" fontId="4" fillId="0" borderId="3" xfId="0" applyNumberFormat="1" applyFont="1" applyBorder="1" applyAlignment="1" applyProtection="1">
      <alignment wrapText="1"/>
      <protection locked="0"/>
    </xf>
    <xf numFmtId="0" fontId="2" fillId="0" borderId="0" xfId="0" applyFont="1"/>
    <xf numFmtId="0" fontId="2" fillId="0" borderId="3" xfId="0" applyFont="1" applyBorder="1" applyAlignment="1" applyProtection="1">
      <alignment wrapText="1"/>
      <protection locked="0"/>
    </xf>
    <xf numFmtId="0" fontId="2" fillId="0" borderId="3" xfId="0" applyFont="1" applyBorder="1" applyProtection="1">
      <protection locked="0"/>
    </xf>
    <xf numFmtId="164" fontId="2" fillId="0" borderId="3" xfId="0" applyNumberFormat="1" applyFont="1" applyBorder="1" applyProtection="1">
      <protection locked="0"/>
    </xf>
    <xf numFmtId="3" fontId="2" fillId="0" borderId="3" xfId="0" applyNumberFormat="1" applyFont="1" applyBorder="1" applyProtection="1">
      <protection locked="0"/>
    </xf>
    <xf numFmtId="0" fontId="2" fillId="0" borderId="3" xfId="0" quotePrefix="1" applyFont="1" applyBorder="1" applyAlignment="1" applyProtection="1">
      <alignment horizontal="left" vertical="top"/>
      <protection locked="0"/>
    </xf>
    <xf numFmtId="164" fontId="2" fillId="0" borderId="3" xfId="0" applyNumberFormat="1" applyFont="1" applyBorder="1" applyAlignment="1" applyProtection="1">
      <alignment wrapText="1"/>
      <protection locked="0"/>
    </xf>
    <xf numFmtId="0" fontId="2" fillId="0" borderId="3" xfId="0" quotePrefix="1" applyFont="1" applyBorder="1" applyAlignment="1" applyProtection="1">
      <alignment horizontal="center" vertical="top"/>
      <protection locked="0"/>
    </xf>
    <xf numFmtId="0" fontId="2" fillId="0" borderId="3" xfId="0" applyFont="1" applyBorder="1"/>
    <xf numFmtId="0" fontId="2" fillId="0" borderId="0" xfId="0" applyFont="1" applyProtection="1">
      <protection locked="0"/>
    </xf>
    <xf numFmtId="0" fontId="20" fillId="0" borderId="0" xfId="0" applyFont="1" applyAlignment="1">
      <alignment horizontal="center" vertical="center"/>
    </xf>
    <xf numFmtId="0" fontId="21" fillId="0" borderId="0" xfId="0" applyFont="1"/>
    <xf numFmtId="0" fontId="22" fillId="0" borderId="0" xfId="0" applyFont="1" applyAlignment="1">
      <alignment horizontal="justify" vertical="center"/>
    </xf>
    <xf numFmtId="0" fontId="21" fillId="0" borderId="0" xfId="0" applyFont="1" applyAlignment="1">
      <alignment horizontal="justify" vertical="center"/>
    </xf>
    <xf numFmtId="0" fontId="25" fillId="0" borderId="0" xfId="0" applyFont="1" applyAlignment="1">
      <alignment horizontal="justify" vertical="center"/>
    </xf>
    <xf numFmtId="0" fontId="21" fillId="0" borderId="0" xfId="0" applyFont="1" applyAlignment="1">
      <alignment wrapText="1"/>
    </xf>
    <xf numFmtId="3" fontId="4" fillId="0" borderId="0" xfId="0" applyNumberFormat="1" applyFont="1" applyProtection="1">
      <protection locked="0"/>
    </xf>
    <xf numFmtId="3" fontId="4" fillId="0" borderId="3" xfId="0" applyNumberFormat="1" applyFont="1" applyBorder="1" applyAlignment="1" applyProtection="1">
      <alignment horizontal="center" vertical="top"/>
      <protection locked="0"/>
    </xf>
    <xf numFmtId="0" fontId="4" fillId="4" borderId="0" xfId="0" applyFont="1" applyFill="1"/>
    <xf numFmtId="0" fontId="14" fillId="4" borderId="0" xfId="3" applyFill="1" applyBorder="1" applyAlignment="1" applyProtection="1"/>
    <xf numFmtId="0" fontId="4" fillId="4" borderId="3" xfId="0" applyFont="1" applyFill="1" applyBorder="1" applyAlignment="1">
      <alignment horizontal="center"/>
    </xf>
    <xf numFmtId="3" fontId="4" fillId="4" borderId="3" xfId="0" applyNumberFormat="1" applyFont="1" applyFill="1" applyBorder="1" applyAlignment="1">
      <alignment horizontal="center"/>
    </xf>
    <xf numFmtId="164" fontId="4" fillId="4" borderId="3" xfId="0" applyNumberFormat="1" applyFont="1" applyFill="1" applyBorder="1" applyAlignment="1">
      <alignment horizontal="center" vertical="center" wrapText="1"/>
    </xf>
    <xf numFmtId="0" fontId="4" fillId="4" borderId="16" xfId="0" applyFont="1" applyFill="1" applyBorder="1" applyAlignment="1">
      <alignment horizontal="center" vertical="center" wrapText="1"/>
    </xf>
    <xf numFmtId="3" fontId="4" fillId="4" borderId="16" xfId="0" applyNumberFormat="1" applyFont="1" applyFill="1" applyBorder="1" applyAlignment="1">
      <alignment horizontal="center" vertical="center" wrapText="1"/>
    </xf>
    <xf numFmtId="164" fontId="4" fillId="4" borderId="16" xfId="0" applyNumberFormat="1" applyFont="1" applyFill="1" applyBorder="1" applyAlignment="1">
      <alignment horizontal="center" vertical="center" wrapText="1"/>
    </xf>
    <xf numFmtId="3" fontId="2" fillId="4" borderId="3" xfId="0" applyNumberFormat="1" applyFont="1" applyFill="1" applyBorder="1" applyAlignment="1">
      <alignment horizontal="center"/>
    </xf>
    <xf numFmtId="3" fontId="5" fillId="4" borderId="0" xfId="0" applyNumberFormat="1" applyFont="1" applyFill="1" applyAlignment="1">
      <alignment horizontal="centerContinuous" vertical="center"/>
    </xf>
    <xf numFmtId="3" fontId="4" fillId="4" borderId="0" xfId="0" applyNumberFormat="1" applyFont="1" applyFill="1"/>
    <xf numFmtId="166" fontId="4" fillId="4" borderId="0" xfId="0" applyNumberFormat="1" applyFont="1" applyFill="1" applyAlignment="1">
      <alignment horizontal="right"/>
    </xf>
    <xf numFmtId="164" fontId="4" fillId="4" borderId="7" xfId="0" applyNumberFormat="1" applyFont="1" applyFill="1" applyBorder="1" applyAlignment="1">
      <alignment horizontal="center" vertical="center" wrapText="1"/>
    </xf>
    <xf numFmtId="0" fontId="4" fillId="4" borderId="3" xfId="0" applyFont="1" applyFill="1" applyBorder="1" applyAlignment="1">
      <alignment horizontal="center" wrapText="1"/>
    </xf>
    <xf numFmtId="0" fontId="4" fillId="4" borderId="3" xfId="0" quotePrefix="1" applyFont="1" applyFill="1" applyBorder="1" applyAlignment="1">
      <alignment horizontal="center"/>
    </xf>
    <xf numFmtId="0" fontId="2" fillId="4"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3" fontId="4" fillId="4" borderId="4" xfId="0" applyNumberFormat="1"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164" fontId="2" fillId="4" borderId="3" xfId="0" applyNumberFormat="1" applyFont="1" applyFill="1" applyBorder="1" applyAlignment="1">
      <alignment horizontal="center" vertical="center" wrapText="1"/>
    </xf>
    <xf numFmtId="0" fontId="4" fillId="4" borderId="0" xfId="0" applyFont="1" applyFill="1" applyAlignment="1">
      <alignment horizontal="center" wrapText="1"/>
    </xf>
    <xf numFmtId="0" fontId="5" fillId="4" borderId="3" xfId="6" applyFont="1" applyFill="1" applyBorder="1" applyAlignment="1">
      <alignment horizontal="left"/>
    </xf>
    <xf numFmtId="0" fontId="0" fillId="4" borderId="3" xfId="0" applyFill="1" applyBorder="1" applyAlignment="1">
      <alignment horizontal="left"/>
    </xf>
    <xf numFmtId="0" fontId="0" fillId="4" borderId="3" xfId="0" applyFill="1" applyBorder="1" applyAlignment="1">
      <alignment horizontal="center"/>
    </xf>
    <xf numFmtId="0" fontId="0" fillId="4" borderId="3" xfId="0" applyFill="1" applyBorder="1" applyAlignment="1">
      <alignment horizontal="center" wrapText="1"/>
    </xf>
    <xf numFmtId="3" fontId="0" fillId="4" borderId="3" xfId="0" applyNumberFormat="1" applyFill="1" applyBorder="1"/>
    <xf numFmtId="3" fontId="0" fillId="4" borderId="16" xfId="0" applyNumberFormat="1" applyFill="1" applyBorder="1"/>
    <xf numFmtId="0" fontId="5" fillId="4" borderId="3" xfId="0" applyFont="1" applyFill="1" applyBorder="1" applyAlignment="1">
      <alignment horizontal="center"/>
    </xf>
    <xf numFmtId="3" fontId="5" fillId="4" borderId="17" xfId="0" applyNumberFormat="1" applyFont="1" applyFill="1" applyBorder="1"/>
    <xf numFmtId="3" fontId="5" fillId="4" borderId="0" xfId="0" applyNumberFormat="1" applyFont="1" applyFill="1" applyAlignment="1">
      <alignment horizontal="centerContinuous"/>
    </xf>
    <xf numFmtId="0" fontId="5" fillId="4" borderId="0" xfId="6" applyFont="1" applyFill="1" applyAlignment="1">
      <alignment horizontal="left"/>
    </xf>
    <xf numFmtId="0" fontId="2" fillId="4" borderId="1" xfId="0" applyFont="1" applyFill="1" applyBorder="1"/>
    <xf numFmtId="164" fontId="2" fillId="4" borderId="0" xfId="0" applyNumberFormat="1" applyFont="1" applyFill="1"/>
    <xf numFmtId="3" fontId="2" fillId="4" borderId="0" xfId="0" applyNumberFormat="1" applyFont="1" applyFill="1"/>
    <xf numFmtId="166" fontId="2" fillId="4" borderId="0" xfId="0" applyNumberFormat="1" applyFont="1" applyFill="1" applyAlignment="1">
      <alignment horizontal="right"/>
    </xf>
    <xf numFmtId="0" fontId="2" fillId="4" borderId="3" xfId="0" applyFont="1" applyFill="1" applyBorder="1" applyAlignment="1">
      <alignment horizontal="center" wrapText="1"/>
    </xf>
    <xf numFmtId="0" fontId="2" fillId="4" borderId="3" xfId="0" applyFont="1" applyFill="1" applyBorder="1" applyAlignment="1">
      <alignment horizontal="center"/>
    </xf>
    <xf numFmtId="0" fontId="2" fillId="4" borderId="3" xfId="0" quotePrefix="1" applyFont="1" applyFill="1" applyBorder="1" applyAlignment="1">
      <alignment horizontal="center"/>
    </xf>
    <xf numFmtId="0" fontId="2" fillId="4" borderId="3" xfId="0" quotePrefix="1" applyFont="1" applyFill="1" applyBorder="1" applyAlignment="1">
      <alignment horizontal="center" vertical="center" wrapText="1"/>
    </xf>
    <xf numFmtId="3" fontId="2" fillId="4" borderId="4" xfId="0" applyNumberFormat="1" applyFont="1" applyFill="1" applyBorder="1" applyAlignment="1">
      <alignment horizontal="center" vertical="center" wrapText="1"/>
    </xf>
    <xf numFmtId="3" fontId="2" fillId="4" borderId="4" xfId="0" quotePrefix="1" applyNumberFormat="1" applyFont="1" applyFill="1" applyBorder="1" applyAlignment="1">
      <alignment horizontal="center" vertical="center" wrapText="1"/>
    </xf>
    <xf numFmtId="0" fontId="2" fillId="4" borderId="0" xfId="0" applyFont="1" applyFill="1" applyAlignment="1">
      <alignment horizontal="center" wrapText="1"/>
    </xf>
    <xf numFmtId="0" fontId="22" fillId="4" borderId="0" xfId="0" applyFont="1" applyFill="1" applyAlignment="1">
      <alignment horizontal="justify" vertical="center"/>
    </xf>
    <xf numFmtId="0" fontId="19" fillId="4" borderId="0" xfId="5" applyFont="1" applyFill="1"/>
    <xf numFmtId="0" fontId="19" fillId="0" borderId="0" xfId="5" applyFont="1"/>
    <xf numFmtId="0" fontId="0" fillId="4" borderId="0" xfId="0" applyFill="1"/>
    <xf numFmtId="0" fontId="5" fillId="0" borderId="0" xfId="0" applyFont="1"/>
    <xf numFmtId="0" fontId="4" fillId="0" borderId="3" xfId="0" applyFont="1" applyBorder="1" applyProtection="1">
      <protection locked="0"/>
    </xf>
    <xf numFmtId="167" fontId="0" fillId="0" borderId="21" xfId="0" applyNumberFormat="1" applyBorder="1" applyProtection="1">
      <protection locked="0"/>
    </xf>
    <xf numFmtId="0" fontId="0" fillId="4" borderId="0" xfId="0" applyFill="1" applyProtection="1">
      <protection locked="0"/>
    </xf>
    <xf numFmtId="0" fontId="0" fillId="0" borderId="0" xfId="0" applyProtection="1">
      <protection locked="0"/>
    </xf>
    <xf numFmtId="167" fontId="0" fillId="0" borderId="0" xfId="0" applyNumberFormat="1" applyProtection="1">
      <protection locked="0"/>
    </xf>
    <xf numFmtId="0" fontId="5" fillId="3" borderId="7" xfId="0" applyFont="1" applyFill="1" applyBorder="1" applyAlignment="1" applyProtection="1">
      <alignment horizontal="center"/>
      <protection locked="0"/>
    </xf>
    <xf numFmtId="49" fontId="5" fillId="4" borderId="2" xfId="6" applyNumberFormat="1" applyFont="1" applyFill="1" applyBorder="1" applyAlignment="1">
      <alignment horizontal="right"/>
    </xf>
    <xf numFmtId="0" fontId="24" fillId="0" borderId="0" xfId="0" applyFont="1" applyAlignment="1">
      <alignment horizontal="justify" vertical="center"/>
    </xf>
    <xf numFmtId="0" fontId="2" fillId="0" borderId="3" xfId="0" applyFont="1" applyBorder="1" applyAlignment="1" applyProtection="1">
      <alignment horizontal="center"/>
      <protection locked="0"/>
    </xf>
    <xf numFmtId="49" fontId="2" fillId="0" borderId="3" xfId="0" applyNumberFormat="1" applyFont="1" applyBorder="1" applyProtection="1">
      <protection locked="0"/>
    </xf>
    <xf numFmtId="166" fontId="2" fillId="0" borderId="3" xfId="0" applyNumberFormat="1" applyFont="1" applyBorder="1" applyAlignment="1" applyProtection="1">
      <alignment horizontal="center"/>
      <protection locked="0"/>
    </xf>
    <xf numFmtId="0" fontId="20" fillId="5" borderId="0" xfId="0" applyFont="1" applyFill="1" applyAlignment="1">
      <alignment horizontal="center" vertical="center"/>
    </xf>
    <xf numFmtId="0" fontId="32" fillId="0" borderId="24" xfId="0" applyFont="1" applyBorder="1" applyAlignment="1">
      <alignment horizontal="left" vertical="top" wrapText="1"/>
    </xf>
    <xf numFmtId="4" fontId="32" fillId="0" borderId="24" xfId="0" applyNumberFormat="1" applyFont="1" applyBorder="1" applyAlignment="1">
      <alignment horizontal="left" vertical="top" wrapText="1"/>
    </xf>
    <xf numFmtId="0" fontId="34" fillId="0" borderId="0" xfId="0" applyFont="1" applyAlignment="1">
      <alignment vertical="top" wrapText="1"/>
    </xf>
    <xf numFmtId="0" fontId="35" fillId="0" borderId="0" xfId="10" quotePrefix="1" applyFont="1" applyAlignment="1">
      <alignment horizontal="center" vertical="top" wrapText="1"/>
    </xf>
    <xf numFmtId="0" fontId="38" fillId="0" borderId="9" xfId="0" applyFont="1" applyBorder="1" applyAlignment="1">
      <alignment horizontal="center" vertical="top" wrapText="1"/>
    </xf>
    <xf numFmtId="0" fontId="24" fillId="0" borderId="26" xfId="0" applyFont="1" applyBorder="1" applyAlignment="1">
      <alignment vertical="top" wrapText="1"/>
    </xf>
    <xf numFmtId="0" fontId="24" fillId="0" borderId="28" xfId="0" applyFont="1" applyBorder="1" applyAlignment="1">
      <alignment vertical="top" wrapText="1"/>
    </xf>
    <xf numFmtId="0" fontId="24" fillId="0" borderId="30" xfId="0" applyFont="1" applyBorder="1" applyAlignment="1">
      <alignment vertical="top" wrapText="1"/>
    </xf>
    <xf numFmtId="0" fontId="34" fillId="0" borderId="15" xfId="0" applyFont="1" applyBorder="1" applyAlignment="1">
      <alignment vertical="top" wrapText="1"/>
    </xf>
    <xf numFmtId="0" fontId="24" fillId="0" borderId="31" xfId="0" applyFont="1" applyBorder="1" applyAlignment="1">
      <alignment vertical="top" wrapText="1"/>
    </xf>
    <xf numFmtId="0" fontId="24" fillId="0" borderId="15" xfId="0" applyFont="1" applyBorder="1" applyAlignment="1">
      <alignment vertical="top" wrapText="1"/>
    </xf>
    <xf numFmtId="0" fontId="24" fillId="0" borderId="32" xfId="0" applyFont="1" applyBorder="1" applyAlignment="1">
      <alignment vertical="top" wrapText="1"/>
    </xf>
    <xf numFmtId="0" fontId="23" fillId="0" borderId="26" xfId="10" quotePrefix="1" applyFont="1" applyBorder="1" applyAlignment="1">
      <alignment horizontal="left" vertical="top" wrapText="1"/>
    </xf>
    <xf numFmtId="0" fontId="24" fillId="0" borderId="26" xfId="0" applyFont="1" applyBorder="1" applyAlignment="1">
      <alignment vertical="center" wrapText="1"/>
    </xf>
    <xf numFmtId="0" fontId="24" fillId="0" borderId="33" xfId="0" applyFont="1" applyBorder="1" applyAlignment="1">
      <alignment vertical="center" wrapText="1"/>
    </xf>
    <xf numFmtId="0" fontId="24" fillId="0" borderId="32" xfId="0" applyFont="1" applyBorder="1" applyAlignment="1">
      <alignment vertical="center" wrapText="1"/>
    </xf>
    <xf numFmtId="0" fontId="24" fillId="0" borderId="0" xfId="0" applyFont="1" applyAlignment="1">
      <alignment vertical="top" wrapText="1"/>
    </xf>
    <xf numFmtId="0" fontId="24" fillId="0" borderId="34" xfId="0" applyFont="1" applyBorder="1" applyAlignment="1">
      <alignment horizontal="center" vertical="center" wrapText="1"/>
    </xf>
    <xf numFmtId="0" fontId="35" fillId="0" borderId="35" xfId="10" applyFont="1" applyBorder="1" applyAlignment="1">
      <alignment horizontal="left" vertical="top" wrapText="1"/>
    </xf>
    <xf numFmtId="0" fontId="41" fillId="0" borderId="36" xfId="0" applyFont="1" applyBorder="1" applyAlignment="1">
      <alignment vertical="center" wrapText="1"/>
    </xf>
    <xf numFmtId="0" fontId="27" fillId="0" borderId="31" xfId="10" applyFont="1" applyBorder="1" applyAlignment="1">
      <alignment horizontal="left" vertical="center" wrapText="1"/>
    </xf>
    <xf numFmtId="0" fontId="41" fillId="0" borderId="34" xfId="0" applyFont="1" applyBorder="1" applyAlignment="1">
      <alignment vertical="center" wrapText="1"/>
    </xf>
    <xf numFmtId="0" fontId="35" fillId="0" borderId="28" xfId="0" applyFont="1" applyBorder="1" applyAlignment="1">
      <alignment vertical="center" wrapText="1"/>
    </xf>
    <xf numFmtId="0" fontId="24" fillId="0" borderId="34" xfId="0" applyFont="1" applyBorder="1" applyAlignment="1">
      <alignment vertical="center" wrapText="1"/>
    </xf>
    <xf numFmtId="0" fontId="24" fillId="0" borderId="38" xfId="0" applyFont="1" applyBorder="1" applyAlignment="1">
      <alignment vertical="center" wrapText="1"/>
    </xf>
    <xf numFmtId="0" fontId="35" fillId="0" borderId="26" xfId="0" applyFont="1" applyBorder="1" applyAlignment="1">
      <alignment vertical="center" wrapText="1"/>
    </xf>
    <xf numFmtId="0" fontId="24" fillId="0" borderId="0" xfId="0" applyFont="1" applyAlignment="1">
      <alignment horizontal="center" vertical="center" wrapText="1"/>
    </xf>
    <xf numFmtId="0" fontId="35" fillId="0" borderId="0" xfId="0" applyFont="1" applyAlignment="1">
      <alignment vertical="top" wrapText="1"/>
    </xf>
    <xf numFmtId="0" fontId="34" fillId="0" borderId="22" xfId="0" applyFont="1" applyBorder="1" applyAlignment="1">
      <alignment vertical="top" wrapText="1"/>
    </xf>
    <xf numFmtId="0" fontId="34" fillId="0" borderId="33" xfId="0" applyFont="1" applyBorder="1" applyAlignment="1">
      <alignment vertical="top" wrapText="1"/>
    </xf>
    <xf numFmtId="0" fontId="24" fillId="0" borderId="22" xfId="0" applyFont="1" applyBorder="1" applyAlignment="1">
      <alignment vertical="top" wrapText="1"/>
    </xf>
    <xf numFmtId="0" fontId="24" fillId="0" borderId="33" xfId="0" applyFont="1" applyBorder="1" applyAlignment="1">
      <alignment vertical="top" wrapText="1"/>
    </xf>
    <xf numFmtId="0" fontId="21" fillId="0" borderId="33" xfId="10" applyFont="1" applyBorder="1" applyAlignment="1">
      <alignment horizontal="left" vertical="top" wrapText="1"/>
    </xf>
    <xf numFmtId="0" fontId="24" fillId="0" borderId="39" xfId="0" applyFont="1" applyBorder="1" applyAlignment="1">
      <alignment vertical="top" wrapText="1"/>
    </xf>
    <xf numFmtId="0" fontId="35" fillId="0" borderId="22" xfId="0" applyFont="1" applyBorder="1" applyAlignment="1">
      <alignment horizontal="left" vertical="top" wrapText="1"/>
    </xf>
    <xf numFmtId="0" fontId="24" fillId="0" borderId="39" xfId="0" applyFont="1" applyBorder="1" applyAlignment="1">
      <alignment horizontal="left" vertical="top" wrapText="1"/>
    </xf>
    <xf numFmtId="0" fontId="24" fillId="0" borderId="33" xfId="10" applyFont="1" applyBorder="1" applyAlignment="1">
      <alignment horizontal="left" vertical="top" wrapText="1"/>
    </xf>
    <xf numFmtId="0" fontId="24" fillId="0" borderId="22" xfId="0" applyFont="1" applyBorder="1" applyAlignment="1">
      <alignment horizontal="left" vertical="top" wrapText="1"/>
    </xf>
    <xf numFmtId="0" fontId="24" fillId="0" borderId="40" xfId="0" applyFont="1" applyBorder="1" applyAlignment="1">
      <alignment vertical="top" wrapText="1"/>
    </xf>
    <xf numFmtId="0" fontId="34" fillId="0" borderId="31" xfId="0" applyFont="1" applyBorder="1" applyAlignment="1">
      <alignment vertical="top" wrapText="1"/>
    </xf>
    <xf numFmtId="0" fontId="35" fillId="0" borderId="22" xfId="0" applyFont="1" applyBorder="1" applyAlignment="1">
      <alignment vertical="top" wrapText="1"/>
    </xf>
    <xf numFmtId="0" fontId="24" fillId="0" borderId="19" xfId="0" applyFont="1" applyBorder="1" applyAlignment="1">
      <alignment vertical="top" wrapText="1"/>
    </xf>
    <xf numFmtId="0" fontId="24" fillId="0" borderId="37" xfId="0" applyFont="1" applyBorder="1" applyAlignment="1">
      <alignment vertical="top" wrapText="1"/>
    </xf>
    <xf numFmtId="0" fontId="24" fillId="5" borderId="31" xfId="0" applyFont="1" applyFill="1" applyBorder="1" applyAlignment="1">
      <alignment vertical="top" wrapText="1"/>
    </xf>
    <xf numFmtId="0" fontId="2" fillId="0" borderId="0" xfId="0" applyFont="1" applyAlignment="1">
      <alignment wrapText="1"/>
    </xf>
    <xf numFmtId="49" fontId="47" fillId="0" borderId="0" xfId="0" applyNumberFormat="1" applyFont="1" applyAlignment="1">
      <alignment horizontal="left" wrapText="1"/>
    </xf>
    <xf numFmtId="49" fontId="48" fillId="0" borderId="0" xfId="0" applyNumberFormat="1" applyFont="1" applyAlignment="1">
      <alignment horizontal="left"/>
    </xf>
    <xf numFmtId="49" fontId="49" fillId="0" borderId="0" xfId="0" applyNumberFormat="1" applyFont="1" applyAlignment="1">
      <alignment horizontal="left"/>
    </xf>
    <xf numFmtId="49" fontId="48" fillId="8" borderId="0" xfId="0" applyNumberFormat="1" applyFont="1" applyFill="1" applyAlignment="1">
      <alignment horizontal="left"/>
    </xf>
    <xf numFmtId="0" fontId="50" fillId="0" borderId="0" xfId="0" quotePrefix="1" applyFont="1"/>
    <xf numFmtId="0" fontId="50" fillId="0" borderId="0" xfId="0" applyFont="1"/>
    <xf numFmtId="49" fontId="51" fillId="0" borderId="0" xfId="0" applyNumberFormat="1" applyFont="1" applyAlignment="1">
      <alignment horizontal="left"/>
    </xf>
    <xf numFmtId="49" fontId="52" fillId="0" borderId="0" xfId="0" quotePrefix="1" applyNumberFormat="1" applyFont="1"/>
    <xf numFmtId="0" fontId="52" fillId="0" borderId="0" xfId="0" applyFont="1"/>
    <xf numFmtId="49" fontId="49" fillId="0" borderId="0" xfId="4" applyNumberFormat="1" applyFont="1"/>
    <xf numFmtId="49" fontId="53" fillId="0" borderId="0" xfId="0" applyNumberFormat="1" applyFont="1" applyAlignment="1">
      <alignment horizontal="left"/>
    </xf>
    <xf numFmtId="49" fontId="50" fillId="0" borderId="0" xfId="0" quotePrefix="1" applyNumberFormat="1" applyFont="1"/>
    <xf numFmtId="49" fontId="50" fillId="0" borderId="0" xfId="0" applyNumberFormat="1" applyFont="1"/>
    <xf numFmtId="49" fontId="54" fillId="0" borderId="0" xfId="0" applyNumberFormat="1" applyFont="1" applyAlignment="1">
      <alignment horizontal="left"/>
    </xf>
    <xf numFmtId="0" fontId="49" fillId="0" borderId="0" xfId="11" applyFont="1" applyAlignment="1">
      <alignment horizontal="left" vertical="top"/>
    </xf>
    <xf numFmtId="49" fontId="48" fillId="0" borderId="0" xfId="0" applyNumberFormat="1" applyFont="1" applyAlignment="1">
      <alignment horizontal="left" vertical="top"/>
    </xf>
    <xf numFmtId="0" fontId="48" fillId="0" borderId="0" xfId="11" applyFont="1" applyAlignment="1">
      <alignment horizontal="left" vertical="top"/>
    </xf>
    <xf numFmtId="0" fontId="48" fillId="0" borderId="0" xfId="11" applyFont="1" applyAlignment="1">
      <alignment horizontal="left"/>
    </xf>
    <xf numFmtId="0" fontId="49" fillId="0" borderId="0" xfId="11" applyFont="1" applyAlignment="1">
      <alignment horizontal="left"/>
    </xf>
    <xf numFmtId="0" fontId="49" fillId="0" borderId="43" xfId="11" applyFont="1" applyBorder="1" applyAlignment="1">
      <alignment horizontal="left" vertical="top"/>
    </xf>
    <xf numFmtId="0" fontId="48" fillId="0" borderId="43" xfId="0" applyFont="1" applyBorder="1" applyAlignment="1">
      <alignment horizontal="left" vertical="top"/>
    </xf>
    <xf numFmtId="49" fontId="48" fillId="0" borderId="43" xfId="0" applyNumberFormat="1" applyFont="1" applyBorder="1" applyAlignment="1">
      <alignment horizontal="left"/>
    </xf>
    <xf numFmtId="49" fontId="48" fillId="0" borderId="3" xfId="0" applyNumberFormat="1" applyFont="1" applyBorder="1" applyAlignment="1">
      <alignment horizontal="left"/>
    </xf>
    <xf numFmtId="0" fontId="0" fillId="0" borderId="0" xfId="0" applyAlignment="1">
      <alignment wrapText="1"/>
    </xf>
    <xf numFmtId="0" fontId="48" fillId="0" borderId="0" xfId="0" applyFont="1" applyAlignment="1">
      <alignment horizontal="left" vertical="top"/>
    </xf>
    <xf numFmtId="0" fontId="49" fillId="0" borderId="0" xfId="11" quotePrefix="1" applyFont="1" applyAlignment="1">
      <alignment horizontal="left" vertical="top"/>
    </xf>
    <xf numFmtId="49" fontId="49" fillId="0" borderId="43" xfId="0" applyNumberFormat="1" applyFont="1" applyBorder="1" applyAlignment="1">
      <alignment horizontal="left"/>
    </xf>
    <xf numFmtId="0" fontId="48" fillId="0" borderId="43" xfId="11" applyFont="1" applyBorder="1" applyAlignment="1">
      <alignment horizontal="left" vertical="top"/>
    </xf>
    <xf numFmtId="0" fontId="54" fillId="0" borderId="0" xfId="11" applyFont="1" applyAlignment="1">
      <alignment horizontal="left" vertical="top"/>
    </xf>
    <xf numFmtId="0" fontId="56" fillId="0" borderId="3" xfId="0" applyFont="1" applyBorder="1" applyAlignment="1" applyProtection="1">
      <alignment horizontal="left" vertical="top" wrapText="1"/>
      <protection locked="0"/>
    </xf>
    <xf numFmtId="4" fontId="56" fillId="0" borderId="3" xfId="1" applyNumberFormat="1" applyFont="1" applyBorder="1" applyAlignment="1" applyProtection="1">
      <alignment vertical="top"/>
      <protection locked="0"/>
    </xf>
    <xf numFmtId="0" fontId="56" fillId="0" borderId="3" xfId="1" applyNumberFormat="1" applyFont="1" applyBorder="1" applyAlignment="1" applyProtection="1">
      <alignment vertical="top" wrapText="1"/>
      <protection locked="0"/>
    </xf>
    <xf numFmtId="0" fontId="56" fillId="0" borderId="3" xfId="0" applyFont="1" applyBorder="1" applyAlignment="1" applyProtection="1">
      <alignment wrapText="1"/>
      <protection locked="0"/>
    </xf>
    <xf numFmtId="4" fontId="56" fillId="0" borderId="3" xfId="1" quotePrefix="1" applyNumberFormat="1" applyFont="1" applyBorder="1" applyAlignment="1" applyProtection="1">
      <alignment vertical="top"/>
      <protection locked="0"/>
    </xf>
    <xf numFmtId="0" fontId="56" fillId="0" borderId="3" xfId="1" quotePrefix="1" applyNumberFormat="1" applyFont="1" applyBorder="1" applyAlignment="1" applyProtection="1">
      <alignment vertical="top" wrapText="1"/>
      <protection locked="0"/>
    </xf>
    <xf numFmtId="0" fontId="56" fillId="0" borderId="3" xfId="0" quotePrefix="1" applyFont="1" applyBorder="1" applyAlignment="1" applyProtection="1">
      <alignment wrapText="1"/>
      <protection locked="0"/>
    </xf>
    <xf numFmtId="165" fontId="5" fillId="4" borderId="0" xfId="1" applyNumberFormat="1" applyFont="1" applyFill="1" applyBorder="1" applyAlignment="1">
      <alignment horizontal="center"/>
    </xf>
    <xf numFmtId="49" fontId="0" fillId="0" borderId="0" xfId="0" applyNumberFormat="1" applyAlignment="1" applyProtection="1">
      <alignment wrapText="1"/>
      <protection locked="0"/>
    </xf>
    <xf numFmtId="49" fontId="0" fillId="0" borderId="21" xfId="0" applyNumberFormat="1" applyBorder="1" applyAlignment="1" applyProtection="1">
      <alignment wrapText="1"/>
      <protection locked="0"/>
    </xf>
    <xf numFmtId="49" fontId="2" fillId="0" borderId="0" xfId="0" applyNumberFormat="1" applyFont="1" applyAlignment="1" applyProtection="1">
      <alignment wrapText="1"/>
      <protection locked="0"/>
    </xf>
    <xf numFmtId="44" fontId="56" fillId="9" borderId="3" xfId="9" applyFont="1" applyFill="1" applyBorder="1" applyAlignment="1" applyProtection="1">
      <alignment vertical="top"/>
      <protection locked="0"/>
    </xf>
    <xf numFmtId="4" fontId="56" fillId="11" borderId="3" xfId="1" quotePrefix="1" applyNumberFormat="1" applyFont="1" applyFill="1" applyBorder="1" applyAlignment="1" applyProtection="1">
      <alignment vertical="top"/>
      <protection locked="0"/>
    </xf>
    <xf numFmtId="4" fontId="56" fillId="11" borderId="3" xfId="1" applyNumberFormat="1" applyFont="1" applyFill="1" applyBorder="1" applyAlignment="1" applyProtection="1">
      <alignment vertical="top"/>
      <protection locked="0"/>
    </xf>
    <xf numFmtId="49" fontId="5" fillId="0" borderId="0" xfId="0" applyNumberFormat="1" applyFont="1"/>
    <xf numFmtId="0" fontId="18" fillId="0" borderId="6" xfId="5" applyFont="1" applyBorder="1"/>
    <xf numFmtId="0" fontId="18" fillId="0" borderId="15" xfId="5" applyFont="1" applyBorder="1"/>
    <xf numFmtId="0" fontId="18" fillId="0" borderId="14" xfId="5" applyFont="1" applyBorder="1"/>
    <xf numFmtId="0" fontId="19" fillId="0" borderId="8" xfId="5" applyFont="1" applyBorder="1"/>
    <xf numFmtId="49" fontId="18" fillId="0" borderId="9" xfId="5" applyNumberFormat="1" applyFont="1" applyBorder="1"/>
    <xf numFmtId="49" fontId="19" fillId="0" borderId="0" xfId="5" applyNumberFormat="1" applyFont="1"/>
    <xf numFmtId="14" fontId="19" fillId="0" borderId="6" xfId="5" applyNumberFormat="1" applyFont="1" applyBorder="1" applyProtection="1">
      <protection locked="0"/>
    </xf>
    <xf numFmtId="0" fontId="18" fillId="0" borderId="0" xfId="5" applyFont="1"/>
    <xf numFmtId="0" fontId="18" fillId="0" borderId="9" xfId="5" applyFont="1" applyBorder="1" applyProtection="1">
      <protection locked="0"/>
    </xf>
    <xf numFmtId="0" fontId="28" fillId="0" borderId="0" xfId="5" applyFont="1" applyAlignment="1">
      <alignment wrapText="1"/>
    </xf>
    <xf numFmtId="0" fontId="29" fillId="0" borderId="0" xfId="0" applyFont="1" applyAlignment="1">
      <alignment wrapText="1"/>
    </xf>
    <xf numFmtId="0" fontId="18" fillId="0" borderId="41" xfId="5" applyFont="1" applyBorder="1" applyAlignment="1">
      <alignment horizontal="center"/>
    </xf>
    <xf numFmtId="0" fontId="18" fillId="0" borderId="10" xfId="5" applyFont="1" applyBorder="1" applyAlignment="1">
      <alignment horizontal="center"/>
    </xf>
    <xf numFmtId="3" fontId="18" fillId="0" borderId="41" xfId="5" applyNumberFormat="1" applyFont="1" applyBorder="1" applyAlignment="1" applyProtection="1">
      <alignment horizontal="center"/>
      <protection locked="0"/>
    </xf>
    <xf numFmtId="3" fontId="18" fillId="0" borderId="10" xfId="5" applyNumberFormat="1" applyFont="1" applyBorder="1" applyAlignment="1" applyProtection="1">
      <alignment horizontal="center"/>
      <protection locked="0"/>
    </xf>
    <xf numFmtId="3" fontId="18" fillId="0" borderId="41" xfId="5" applyNumberFormat="1" applyFont="1" applyBorder="1" applyAlignment="1">
      <alignment horizontal="center"/>
    </xf>
    <xf numFmtId="3" fontId="18" fillId="0" borderId="10" xfId="5" applyNumberFormat="1" applyFont="1" applyBorder="1" applyAlignment="1">
      <alignment horizontal="center"/>
    </xf>
    <xf numFmtId="0" fontId="18" fillId="0" borderId="10" xfId="5" applyFont="1" applyBorder="1" applyAlignment="1">
      <alignment horizontal="center" wrapText="1"/>
    </xf>
    <xf numFmtId="0" fontId="18" fillId="0" borderId="0" xfId="5" applyFont="1" applyAlignment="1">
      <alignment horizontal="center" wrapText="1"/>
    </xf>
    <xf numFmtId="0" fontId="18" fillId="0" borderId="3" xfId="5" applyFont="1" applyBorder="1" applyAlignment="1">
      <alignment horizontal="center"/>
    </xf>
    <xf numFmtId="0" fontId="18" fillId="0" borderId="3" xfId="5" applyFont="1" applyBorder="1" applyAlignment="1">
      <alignment horizontal="left"/>
    </xf>
    <xf numFmtId="4" fontId="18" fillId="0" borderId="3" xfId="5" applyNumberFormat="1" applyFont="1" applyBorder="1" applyAlignment="1">
      <alignment horizontal="center"/>
    </xf>
    <xf numFmtId="4" fontId="18" fillId="0" borderId="3" xfId="5" applyNumberFormat="1" applyFont="1" applyBorder="1" applyAlignment="1">
      <alignment horizontal="center" wrapText="1"/>
    </xf>
    <xf numFmtId="0" fontId="18" fillId="0" borderId="11" xfId="5" applyFont="1" applyBorder="1" applyAlignment="1">
      <alignment horizontal="center"/>
    </xf>
    <xf numFmtId="44" fontId="18" fillId="0" borderId="11" xfId="9" applyFont="1" applyFill="1" applyBorder="1" applyAlignment="1">
      <alignment horizontal="right"/>
    </xf>
    <xf numFmtId="4" fontId="18" fillId="0" borderId="11" xfId="5" applyNumberFormat="1" applyFont="1" applyBorder="1" applyAlignment="1">
      <alignment horizontal="center" wrapText="1"/>
    </xf>
    <xf numFmtId="0" fontId="19" fillId="0" borderId="2" xfId="5" applyFont="1" applyBorder="1" applyAlignment="1">
      <alignment wrapText="1"/>
    </xf>
    <xf numFmtId="0" fontId="0" fillId="0" borderId="0" xfId="0" quotePrefix="1" applyAlignment="1">
      <alignment horizontal="left" wrapText="1"/>
    </xf>
    <xf numFmtId="4" fontId="19" fillId="11" borderId="3" xfId="5" applyNumberFormat="1" applyFont="1" applyFill="1" applyBorder="1" applyAlignment="1">
      <alignment wrapText="1"/>
    </xf>
    <xf numFmtId="4" fontId="19" fillId="9" borderId="3" xfId="5" applyNumberFormat="1" applyFont="1" applyFill="1" applyBorder="1" applyAlignment="1">
      <alignment wrapText="1"/>
    </xf>
    <xf numFmtId="4" fontId="19" fillId="0" borderId="11" xfId="5" applyNumberFormat="1" applyFont="1" applyBorder="1" applyAlignment="1">
      <alignment wrapText="1"/>
    </xf>
    <xf numFmtId="3" fontId="19" fillId="0" borderId="14" xfId="5" applyNumberFormat="1" applyFont="1" applyBorder="1" applyAlignment="1">
      <alignment wrapText="1"/>
    </xf>
    <xf numFmtId="3" fontId="19" fillId="0" borderId="6" xfId="5" applyNumberFormat="1" applyFont="1" applyBorder="1" applyAlignment="1">
      <alignment wrapText="1"/>
    </xf>
    <xf numFmtId="0" fontId="19" fillId="0" borderId="0" xfId="5" applyFont="1" applyAlignment="1">
      <alignment wrapText="1"/>
    </xf>
    <xf numFmtId="4" fontId="19" fillId="11" borderId="16" xfId="5" applyNumberFormat="1" applyFont="1" applyFill="1" applyBorder="1" applyAlignment="1">
      <alignment wrapText="1"/>
    </xf>
    <xf numFmtId="4" fontId="19" fillId="9" borderId="16" xfId="5" applyNumberFormat="1" applyFont="1" applyFill="1" applyBorder="1" applyAlignment="1">
      <alignment wrapText="1"/>
    </xf>
    <xf numFmtId="0" fontId="58" fillId="0" borderId="5" xfId="5" applyFont="1" applyBorder="1" applyAlignment="1">
      <alignment wrapText="1"/>
    </xf>
    <xf numFmtId="4" fontId="58" fillId="11" borderId="45" xfId="1" applyNumberFormat="1" applyFont="1" applyFill="1" applyBorder="1" applyAlignment="1">
      <alignment wrapText="1"/>
    </xf>
    <xf numFmtId="4" fontId="58" fillId="9" borderId="44" xfId="1" applyNumberFormat="1" applyFont="1" applyFill="1" applyBorder="1" applyAlignment="1">
      <alignment wrapText="1"/>
    </xf>
    <xf numFmtId="165" fontId="18" fillId="0" borderId="14" xfId="1" applyNumberFormat="1" applyFont="1" applyFill="1" applyBorder="1" applyAlignment="1">
      <alignment wrapText="1"/>
    </xf>
    <xf numFmtId="165" fontId="18" fillId="0" borderId="6" xfId="1" applyNumberFormat="1" applyFont="1" applyFill="1" applyBorder="1" applyAlignment="1">
      <alignment wrapText="1"/>
    </xf>
    <xf numFmtId="4" fontId="19" fillId="11" borderId="7" xfId="5" applyNumberFormat="1" applyFont="1" applyFill="1" applyBorder="1" applyAlignment="1">
      <alignment wrapText="1"/>
    </xf>
    <xf numFmtId="4" fontId="19" fillId="9" borderId="7" xfId="5" applyNumberFormat="1" applyFont="1" applyFill="1" applyBorder="1" applyAlignment="1">
      <alignment wrapText="1"/>
    </xf>
    <xf numFmtId="0" fontId="19" fillId="0" borderId="14" xfId="5" applyFont="1" applyBorder="1" applyAlignment="1">
      <alignment wrapText="1"/>
    </xf>
    <xf numFmtId="0" fontId="19" fillId="0" borderId="6" xfId="5" applyFont="1" applyBorder="1" applyAlignment="1">
      <alignment wrapText="1"/>
    </xf>
    <xf numFmtId="0" fontId="0" fillId="0" borderId="0" xfId="0" applyAlignment="1">
      <alignment horizontal="left" wrapText="1"/>
    </xf>
    <xf numFmtId="4" fontId="58" fillId="11" borderId="7" xfId="1" applyNumberFormat="1" applyFont="1" applyFill="1" applyBorder="1" applyAlignment="1">
      <alignment wrapText="1"/>
    </xf>
    <xf numFmtId="4" fontId="58" fillId="0" borderId="7" xfId="1" applyNumberFormat="1" applyFont="1" applyFill="1" applyBorder="1" applyAlignment="1">
      <alignment wrapText="1"/>
    </xf>
    <xf numFmtId="4" fontId="58" fillId="0" borderId="11" xfId="1" applyNumberFormat="1" applyFont="1" applyFill="1" applyBorder="1" applyAlignment="1">
      <alignment wrapText="1"/>
    </xf>
    <xf numFmtId="4" fontId="58" fillId="0" borderId="3" xfId="1" applyNumberFormat="1" applyFont="1" applyFill="1" applyBorder="1" applyAlignment="1">
      <alignment wrapText="1"/>
    </xf>
    <xf numFmtId="4" fontId="58" fillId="9" borderId="3" xfId="1" applyNumberFormat="1" applyFont="1" applyFill="1" applyBorder="1" applyAlignment="1">
      <alignment wrapText="1"/>
    </xf>
    <xf numFmtId="4" fontId="58" fillId="0" borderId="3" xfId="5" applyNumberFormat="1" applyFont="1" applyBorder="1" applyAlignment="1">
      <alignment wrapText="1"/>
    </xf>
    <xf numFmtId="4" fontId="58" fillId="10" borderId="3" xfId="5" applyNumberFormat="1" applyFont="1" applyFill="1" applyBorder="1" applyAlignment="1">
      <alignment wrapText="1"/>
    </xf>
    <xf numFmtId="4" fontId="58" fillId="0" borderId="11" xfId="5" applyNumberFormat="1" applyFont="1" applyBorder="1" applyAlignment="1">
      <alignment wrapText="1"/>
    </xf>
    <xf numFmtId="44" fontId="19" fillId="11" borderId="3" xfId="9" applyFont="1" applyFill="1" applyBorder="1" applyAlignment="1">
      <alignment wrapText="1"/>
    </xf>
    <xf numFmtId="44" fontId="19" fillId="9" borderId="3" xfId="9" applyFont="1" applyFill="1" applyBorder="1" applyAlignment="1">
      <alignment wrapText="1"/>
    </xf>
    <xf numFmtId="44" fontId="58" fillId="11" borderId="45" xfId="9" applyFont="1" applyFill="1" applyBorder="1" applyAlignment="1">
      <alignment wrapText="1"/>
    </xf>
    <xf numFmtId="44" fontId="19" fillId="11" borderId="7" xfId="9" applyFont="1" applyFill="1" applyBorder="1" applyAlignment="1">
      <alignment wrapText="1"/>
    </xf>
    <xf numFmtId="44" fontId="19" fillId="11" borderId="16" xfId="9" applyFont="1" applyFill="1" applyBorder="1" applyAlignment="1">
      <alignment wrapText="1"/>
    </xf>
    <xf numFmtId="44" fontId="58" fillId="11" borderId="7" xfId="9" applyFont="1" applyFill="1" applyBorder="1" applyAlignment="1">
      <alignment wrapText="1"/>
    </xf>
    <xf numFmtId="44" fontId="58" fillId="9" borderId="3" xfId="9" applyFont="1" applyFill="1" applyBorder="1" applyAlignment="1">
      <alignment wrapText="1"/>
    </xf>
    <xf numFmtId="44" fontId="58" fillId="10" borderId="3" xfId="9" applyFont="1" applyFill="1" applyBorder="1" applyAlignment="1">
      <alignment wrapText="1"/>
    </xf>
    <xf numFmtId="0" fontId="56" fillId="4" borderId="0" xfId="0" applyFont="1" applyFill="1"/>
    <xf numFmtId="165" fontId="55" fillId="4" borderId="0" xfId="1" quotePrefix="1" applyNumberFormat="1" applyFont="1" applyFill="1" applyBorder="1" applyAlignment="1" applyProtection="1">
      <alignment horizontal="center"/>
    </xf>
    <xf numFmtId="165" fontId="55" fillId="4" borderId="0" xfId="1" applyNumberFormat="1" applyFont="1" applyFill="1" applyBorder="1" applyAlignment="1" applyProtection="1"/>
    <xf numFmtId="44" fontId="55" fillId="4" borderId="0" xfId="9" applyFont="1" applyFill="1" applyBorder="1" applyAlignment="1" applyProtection="1"/>
    <xf numFmtId="49" fontId="56" fillId="4" borderId="1" xfId="6" applyNumberFormat="1" applyFont="1" applyFill="1" applyBorder="1" applyAlignment="1">
      <alignment horizontal="right"/>
    </xf>
    <xf numFmtId="0" fontId="56" fillId="4" borderId="2" xfId="0" applyFont="1" applyFill="1" applyBorder="1" applyAlignment="1">
      <alignment horizontal="center" vertical="center" wrapText="1"/>
    </xf>
    <xf numFmtId="164" fontId="55" fillId="4" borderId="3" xfId="0" applyNumberFormat="1" applyFont="1" applyFill="1" applyBorder="1" applyAlignment="1">
      <alignment horizontal="center" vertical="center" wrapText="1"/>
    </xf>
    <xf numFmtId="3" fontId="55" fillId="4" borderId="16" xfId="0" applyNumberFormat="1" applyFont="1" applyFill="1" applyBorder="1" applyAlignment="1">
      <alignment horizontal="center" vertical="center" wrapText="1"/>
    </xf>
    <xf numFmtId="0" fontId="55" fillId="4" borderId="16" xfId="0" applyFont="1" applyFill="1" applyBorder="1" applyAlignment="1">
      <alignment horizontal="center" vertical="center" wrapText="1"/>
    </xf>
    <xf numFmtId="3" fontId="55" fillId="12" borderId="16" xfId="0" applyNumberFormat="1" applyFont="1" applyFill="1" applyBorder="1" applyAlignment="1">
      <alignment horizontal="center" vertical="center" wrapText="1"/>
    </xf>
    <xf numFmtId="44" fontId="55" fillId="4" borderId="16" xfId="9" applyFont="1" applyFill="1" applyBorder="1" applyAlignment="1" applyProtection="1">
      <alignment horizontal="center" vertical="center" wrapText="1"/>
    </xf>
    <xf numFmtId="44" fontId="55" fillId="9" borderId="16" xfId="9" applyFont="1" applyFill="1" applyBorder="1" applyAlignment="1" applyProtection="1">
      <alignment horizontal="center" vertical="center" wrapText="1"/>
    </xf>
    <xf numFmtId="44" fontId="55" fillId="10" borderId="16" xfId="9" applyFont="1" applyFill="1" applyBorder="1" applyAlignment="1" applyProtection="1">
      <alignment horizontal="center" vertical="center" wrapText="1"/>
    </xf>
    <xf numFmtId="165" fontId="55" fillId="4" borderId="16" xfId="1" applyNumberFormat="1" applyFont="1" applyFill="1" applyBorder="1" applyAlignment="1" applyProtection="1">
      <alignment horizontal="center" vertical="center" wrapText="1"/>
    </xf>
    <xf numFmtId="0" fontId="55" fillId="4" borderId="3" xfId="0" applyFont="1" applyFill="1" applyBorder="1" applyAlignment="1">
      <alignment horizontal="center" vertical="center" wrapText="1"/>
    </xf>
    <xf numFmtId="44" fontId="56" fillId="11" borderId="3" xfId="9" applyFont="1" applyFill="1" applyBorder="1" applyAlignment="1" applyProtection="1">
      <alignment vertical="top"/>
    </xf>
    <xf numFmtId="44" fontId="56" fillId="9" borderId="3" xfId="9" applyFont="1" applyFill="1" applyBorder="1" applyAlignment="1" applyProtection="1">
      <alignment vertical="top"/>
    </xf>
    <xf numFmtId="44" fontId="56" fillId="10" borderId="3" xfId="9" applyFont="1" applyFill="1" applyBorder="1" applyAlignment="1" applyProtection="1">
      <alignment vertical="top"/>
    </xf>
    <xf numFmtId="0" fontId="56" fillId="0" borderId="0" xfId="0" applyFont="1"/>
    <xf numFmtId="0" fontId="56" fillId="0" borderId="23" xfId="0" applyFont="1" applyBorder="1" applyAlignment="1">
      <alignment horizontal="left" vertical="top" wrapText="1"/>
    </xf>
    <xf numFmtId="4" fontId="56" fillId="0" borderId="23" xfId="1" quotePrefix="1" applyNumberFormat="1" applyFont="1" applyBorder="1" applyAlignment="1" applyProtection="1">
      <alignment vertical="top"/>
    </xf>
    <xf numFmtId="44" fontId="56" fillId="12" borderId="3" xfId="9" applyFont="1" applyFill="1" applyBorder="1" applyAlignment="1" applyProtection="1">
      <alignment vertical="top"/>
    </xf>
    <xf numFmtId="0" fontId="56" fillId="0" borderId="23" xfId="1" applyNumberFormat="1" applyFont="1" applyBorder="1" applyAlignment="1" applyProtection="1">
      <alignment vertical="top" wrapText="1"/>
    </xf>
    <xf numFmtId="0" fontId="56" fillId="0" borderId="23" xfId="0" applyFont="1" applyBorder="1" applyAlignment="1">
      <alignment wrapText="1"/>
    </xf>
    <xf numFmtId="4" fontId="56" fillId="0" borderId="0" xfId="0" applyNumberFormat="1" applyFont="1"/>
    <xf numFmtId="44" fontId="56" fillId="0" borderId="0" xfId="9" applyFont="1" applyProtection="1"/>
    <xf numFmtId="0" fontId="56" fillId="0" borderId="0" xfId="0" applyFont="1" applyAlignment="1">
      <alignment wrapText="1"/>
    </xf>
    <xf numFmtId="3" fontId="56" fillId="4" borderId="0" xfId="0" applyNumberFormat="1" applyFont="1" applyFill="1"/>
    <xf numFmtId="44" fontId="56" fillId="4" borderId="0" xfId="9" applyFont="1" applyFill="1" applyBorder="1" applyProtection="1"/>
    <xf numFmtId="165" fontId="56" fillId="4" borderId="0" xfId="1" applyNumberFormat="1" applyFont="1" applyFill="1" applyBorder="1" applyProtection="1"/>
    <xf numFmtId="165" fontId="55" fillId="4" borderId="0" xfId="1" applyNumberFormat="1" applyFont="1" applyFill="1" applyBorder="1" applyAlignment="1" applyProtection="1">
      <alignment horizontal="right"/>
    </xf>
    <xf numFmtId="49" fontId="56" fillId="4" borderId="0" xfId="6" applyNumberFormat="1" applyFont="1" applyFill="1" applyAlignment="1">
      <alignment horizontal="right"/>
    </xf>
    <xf numFmtId="0" fontId="56" fillId="4" borderId="0" xfId="0" applyFont="1" applyFill="1" applyAlignment="1">
      <alignment horizontal="center" vertical="center" wrapText="1"/>
    </xf>
    <xf numFmtId="0" fontId="55" fillId="4" borderId="0" xfId="0" applyFont="1" applyFill="1"/>
    <xf numFmtId="165" fontId="55" fillId="4" borderId="1" xfId="1" applyNumberFormat="1" applyFont="1" applyFill="1" applyBorder="1" applyAlignment="1" applyProtection="1"/>
    <xf numFmtId="18" fontId="3" fillId="2" borderId="0" xfId="0" applyNumberFormat="1" applyFont="1" applyFill="1"/>
    <xf numFmtId="0" fontId="4" fillId="2" borderId="0" xfId="0" applyFont="1" applyFill="1"/>
    <xf numFmtId="0" fontId="30" fillId="4" borderId="0" xfId="0" applyFont="1" applyFill="1" applyAlignment="1">
      <alignment horizontal="center"/>
    </xf>
    <xf numFmtId="0" fontId="5" fillId="2" borderId="0" xfId="0" applyFont="1" applyFill="1"/>
    <xf numFmtId="0" fontId="4" fillId="4" borderId="0" xfId="0" applyFont="1" applyFill="1" applyAlignment="1">
      <alignment horizontal="center"/>
    </xf>
    <xf numFmtId="0" fontId="2" fillId="4" borderId="0" xfId="0" applyFont="1" applyFill="1" applyAlignment="1">
      <alignment horizontal="right"/>
    </xf>
    <xf numFmtId="14" fontId="3" fillId="4" borderId="0" xfId="0" applyNumberFormat="1" applyFont="1" applyFill="1"/>
    <xf numFmtId="0" fontId="5" fillId="4" borderId="0" xfId="0" applyFont="1" applyFill="1" applyAlignment="1">
      <alignment horizontal="right"/>
    </xf>
    <xf numFmtId="0" fontId="5" fillId="5" borderId="0" xfId="0" applyFont="1" applyFill="1" applyAlignment="1">
      <alignment horizontal="right" vertical="center" wrapText="1"/>
    </xf>
    <xf numFmtId="0" fontId="4" fillId="4" borderId="0" xfId="0" applyFont="1" applyFill="1" applyAlignment="1">
      <alignment horizontal="center" vertical="center"/>
    </xf>
    <xf numFmtId="0" fontId="4" fillId="4" borderId="0" xfId="0" applyFont="1" applyFill="1" applyAlignment="1">
      <alignment vertical="center"/>
    </xf>
    <xf numFmtId="0" fontId="5" fillId="4" borderId="0" xfId="0" quotePrefix="1" applyFont="1" applyFill="1" applyAlignment="1">
      <alignment horizontal="right" vertical="center"/>
    </xf>
    <xf numFmtId="0" fontId="5" fillId="4" borderId="0" xfId="0" quotePrefix="1" applyFont="1" applyFill="1" applyAlignment="1">
      <alignment horizontal="right"/>
    </xf>
    <xf numFmtId="0" fontId="5" fillId="4" borderId="0" xfId="0" applyFont="1" applyFill="1" applyAlignment="1">
      <alignment horizontal="center"/>
    </xf>
    <xf numFmtId="0" fontId="6" fillId="0" borderId="7" xfId="0" applyFont="1" applyBorder="1" applyAlignment="1">
      <alignment horizontal="left" wrapText="1"/>
    </xf>
    <xf numFmtId="0" fontId="10" fillId="4" borderId="0" xfId="0" applyFont="1" applyFill="1" applyAlignment="1">
      <alignment horizontal="left" wrapText="1"/>
    </xf>
    <xf numFmtId="0" fontId="6" fillId="0" borderId="3" xfId="0" applyFont="1" applyBorder="1" applyAlignment="1">
      <alignment horizontal="left" wrapText="1"/>
    </xf>
    <xf numFmtId="164" fontId="4" fillId="4" borderId="0" xfId="0" applyNumberFormat="1" applyFont="1" applyFill="1" applyAlignment="1">
      <alignment horizontal="center"/>
    </xf>
    <xf numFmtId="0" fontId="12" fillId="4" borderId="0" xfId="0" quotePrefix="1" applyFont="1" applyFill="1" applyAlignment="1">
      <alignment horizontal="left"/>
    </xf>
    <xf numFmtId="0" fontId="7" fillId="4" borderId="0" xfId="0" applyFont="1" applyFill="1"/>
    <xf numFmtId="0" fontId="8" fillId="4" borderId="0" xfId="0" applyFont="1" applyFill="1" applyAlignment="1">
      <alignment horizontal="center"/>
    </xf>
    <xf numFmtId="0" fontId="5" fillId="4" borderId="0" xfId="0" applyFont="1" applyFill="1" applyAlignment="1">
      <alignment horizontal="left"/>
    </xf>
    <xf numFmtId="0" fontId="5" fillId="4" borderId="0" xfId="0" applyFont="1" applyFill="1"/>
    <xf numFmtId="0" fontId="12" fillId="4" borderId="0" xfId="0" applyFont="1" applyFill="1"/>
    <xf numFmtId="0" fontId="5" fillId="4" borderId="0" xfId="0" quotePrefix="1" applyFont="1" applyFill="1" applyAlignment="1">
      <alignment horizontal="left"/>
    </xf>
    <xf numFmtId="0" fontId="12" fillId="4" borderId="0" xfId="0" applyFont="1" applyFill="1" applyAlignment="1">
      <alignment horizontal="left"/>
    </xf>
    <xf numFmtId="0" fontId="10" fillId="4" borderId="0" xfId="0" applyFont="1" applyFill="1"/>
    <xf numFmtId="0" fontId="10" fillId="4" borderId="0" xfId="0" applyFont="1" applyFill="1" applyAlignment="1">
      <alignment horizontal="center"/>
    </xf>
    <xf numFmtId="0" fontId="2" fillId="4" borderId="0" xfId="0" applyFont="1" applyFill="1"/>
    <xf numFmtId="0" fontId="59" fillId="0" borderId="0" xfId="5" applyFont="1"/>
    <xf numFmtId="0" fontId="24" fillId="0" borderId="20" xfId="0" applyFont="1" applyBorder="1" applyAlignment="1">
      <alignment vertical="top" wrapText="1"/>
    </xf>
    <xf numFmtId="0" fontId="24" fillId="0" borderId="41" xfId="0" applyFont="1" applyBorder="1" applyAlignment="1">
      <alignment vertical="top" wrapText="1"/>
    </xf>
    <xf numFmtId="0" fontId="24" fillId="0" borderId="22" xfId="0" applyFont="1" applyBorder="1" applyAlignment="1">
      <alignment vertical="top" wrapText="1"/>
    </xf>
    <xf numFmtId="0" fontId="24" fillId="0" borderId="33" xfId="0" applyFont="1" applyBorder="1" applyAlignment="1">
      <alignment vertical="top" wrapText="1"/>
    </xf>
    <xf numFmtId="0" fontId="24" fillId="0" borderId="39" xfId="0" applyFont="1" applyBorder="1" applyAlignment="1">
      <alignment vertical="top" wrapText="1"/>
    </xf>
    <xf numFmtId="0" fontId="24" fillId="0" borderId="42" xfId="0" applyFont="1" applyBorder="1" applyAlignment="1">
      <alignment vertical="top" wrapText="1"/>
    </xf>
    <xf numFmtId="0" fontId="35" fillId="6" borderId="18" xfId="0" applyFont="1" applyFill="1" applyBorder="1" applyAlignment="1">
      <alignment vertical="top" wrapText="1"/>
    </xf>
    <xf numFmtId="0" fontId="35" fillId="6" borderId="26" xfId="0" applyFont="1" applyFill="1" applyBorder="1" applyAlignment="1">
      <alignment vertical="top" wrapText="1"/>
    </xf>
    <xf numFmtId="0" fontId="24" fillId="0" borderId="40" xfId="0" applyFont="1" applyBorder="1" applyAlignment="1">
      <alignment vertical="top" wrapText="1"/>
    </xf>
    <xf numFmtId="0" fontId="24" fillId="0" borderId="32" xfId="0" applyFont="1" applyBorder="1" applyAlignment="1">
      <alignment vertical="top" wrapText="1"/>
    </xf>
    <xf numFmtId="0" fontId="45" fillId="7" borderId="13" xfId="10" applyFont="1" applyFill="1" applyBorder="1" applyAlignment="1">
      <alignment horizontal="center" vertical="center" wrapText="1"/>
    </xf>
    <xf numFmtId="0" fontId="45" fillId="7" borderId="14" xfId="10" applyFont="1" applyFill="1" applyBorder="1" applyAlignment="1">
      <alignment horizontal="center" vertical="center" wrapText="1"/>
    </xf>
    <xf numFmtId="0" fontId="24" fillId="0" borderId="22" xfId="0" applyFont="1" applyBorder="1" applyAlignment="1">
      <alignment horizontal="left" vertical="top" wrapText="1"/>
    </xf>
    <xf numFmtId="0" fontId="24" fillId="0" borderId="33" xfId="0" applyFont="1" applyBorder="1" applyAlignment="1">
      <alignment horizontal="left" vertical="top" wrapText="1"/>
    </xf>
    <xf numFmtId="0" fontId="24" fillId="0" borderId="39" xfId="0" applyFont="1" applyBorder="1" applyAlignment="1">
      <alignment horizontal="left" vertical="top" wrapText="1"/>
    </xf>
    <xf numFmtId="0" fontId="24" fillId="0" borderId="31" xfId="0" applyFont="1" applyBorder="1" applyAlignment="1">
      <alignment horizontal="left" vertical="top" wrapText="1"/>
    </xf>
    <xf numFmtId="0" fontId="35" fillId="6" borderId="25" xfId="0" applyFont="1" applyFill="1" applyBorder="1" applyAlignment="1">
      <alignment horizontal="center" vertical="center" wrapText="1"/>
    </xf>
    <xf numFmtId="0" fontId="35" fillId="6" borderId="27" xfId="0" applyFont="1" applyFill="1" applyBorder="1" applyAlignment="1">
      <alignment horizontal="center" vertical="center" wrapText="1"/>
    </xf>
    <xf numFmtId="0" fontId="35" fillId="6" borderId="29" xfId="0" applyFont="1" applyFill="1" applyBorder="1" applyAlignment="1">
      <alignment horizontal="center" vertical="center" wrapText="1"/>
    </xf>
    <xf numFmtId="0" fontId="38" fillId="7" borderId="13" xfId="10" applyFont="1" applyFill="1" applyBorder="1" applyAlignment="1">
      <alignment horizontal="center" vertical="center" wrapText="1"/>
    </xf>
    <xf numFmtId="0" fontId="38" fillId="7" borderId="14" xfId="10" applyFont="1" applyFill="1" applyBorder="1" applyAlignment="1">
      <alignment horizontal="center" vertical="center" wrapText="1"/>
    </xf>
    <xf numFmtId="0" fontId="33" fillId="7" borderId="13" xfId="10" applyFont="1" applyFill="1" applyBorder="1" applyAlignment="1">
      <alignment horizontal="center" vertical="center" wrapText="1"/>
    </xf>
    <xf numFmtId="0" fontId="33" fillId="7" borderId="14" xfId="10" applyFont="1" applyFill="1" applyBorder="1" applyAlignment="1">
      <alignment horizontal="center" vertical="center" wrapText="1"/>
    </xf>
    <xf numFmtId="0" fontId="35" fillId="6" borderId="18" xfId="10" applyFont="1" applyFill="1" applyBorder="1" applyAlignment="1">
      <alignment horizontal="left" vertical="top" wrapText="1"/>
    </xf>
    <xf numFmtId="0" fontId="35" fillId="6" borderId="26" xfId="10" applyFont="1" applyFill="1" applyBorder="1" applyAlignment="1">
      <alignment horizontal="left" vertical="top" wrapText="1"/>
    </xf>
    <xf numFmtId="0" fontId="35" fillId="0" borderId="22" xfId="0" applyFont="1" applyBorder="1" applyAlignment="1">
      <alignment horizontal="left" vertical="top" wrapText="1"/>
    </xf>
    <xf numFmtId="0" fontId="46" fillId="0" borderId="19" xfId="0" applyFont="1" applyBorder="1" applyAlignment="1">
      <alignment horizontal="center" vertical="center" wrapText="1"/>
    </xf>
    <xf numFmtId="0" fontId="46" fillId="0" borderId="28" xfId="0" applyFont="1" applyBorder="1" applyAlignment="1">
      <alignment horizontal="center" vertical="center" wrapText="1"/>
    </xf>
    <xf numFmtId="0" fontId="35" fillId="6" borderId="0" xfId="0" applyFont="1" applyFill="1" applyAlignment="1">
      <alignment vertical="top" wrapText="1"/>
    </xf>
    <xf numFmtId="0" fontId="33" fillId="6" borderId="25" xfId="10" applyFont="1" applyFill="1" applyBorder="1" applyAlignment="1">
      <alignment horizontal="center" vertical="center" wrapText="1"/>
    </xf>
    <xf numFmtId="0" fontId="33" fillId="6" borderId="27" xfId="10" applyFont="1" applyFill="1" applyBorder="1" applyAlignment="1">
      <alignment horizontal="center" vertical="center" wrapText="1"/>
    </xf>
    <xf numFmtId="0" fontId="33" fillId="6" borderId="29" xfId="10" applyFont="1" applyFill="1" applyBorder="1" applyAlignment="1">
      <alignment horizontal="center" vertical="center" wrapText="1"/>
    </xf>
    <xf numFmtId="0" fontId="33" fillId="0" borderId="0" xfId="10" quotePrefix="1" applyFont="1" applyAlignment="1">
      <alignment horizontal="center" vertical="top" wrapText="1"/>
    </xf>
    <xf numFmtId="0" fontId="23" fillId="0" borderId="0" xfId="10" quotePrefix="1" applyFont="1" applyAlignment="1">
      <alignment horizontal="center" vertical="top" wrapText="1"/>
    </xf>
    <xf numFmtId="0" fontId="36" fillId="0" borderId="0" xfId="10" quotePrefix="1" applyFont="1" applyAlignment="1">
      <alignment horizontal="center" vertical="top" wrapText="1"/>
    </xf>
    <xf numFmtId="0" fontId="37" fillId="0" borderId="0" xfId="0" applyFont="1" applyAlignment="1">
      <alignment horizontal="center" vertical="top" wrapText="1"/>
    </xf>
    <xf numFmtId="0" fontId="35" fillId="0" borderId="9" xfId="0" applyFont="1" applyBorder="1" applyAlignment="1">
      <alignment horizontal="center" vertical="top" wrapText="1"/>
    </xf>
    <xf numFmtId="0" fontId="36" fillId="0" borderId="0" xfId="0" applyFont="1" applyAlignment="1">
      <alignment horizontal="left" vertical="center" wrapText="1"/>
    </xf>
    <xf numFmtId="49" fontId="2" fillId="0" borderId="3" xfId="0" applyNumberFormat="1" applyFont="1" applyBorder="1" applyAlignment="1" applyProtection="1">
      <alignment horizontal="center"/>
      <protection locked="0"/>
    </xf>
    <xf numFmtId="49" fontId="4" fillId="0" borderId="3" xfId="0" applyNumberFormat="1" applyFont="1" applyBorder="1" applyAlignment="1" applyProtection="1">
      <alignment horizontal="center"/>
      <protection locked="0"/>
    </xf>
    <xf numFmtId="0" fontId="5" fillId="0" borderId="3" xfId="9" applyNumberFormat="1" applyFont="1" applyFill="1" applyBorder="1" applyAlignment="1" applyProtection="1">
      <alignment horizontal="center" wrapText="1"/>
      <protection locked="0"/>
    </xf>
    <xf numFmtId="0" fontId="5" fillId="4" borderId="12" xfId="0" applyFont="1" applyFill="1" applyBorder="1" applyAlignment="1">
      <alignment horizontal="center"/>
    </xf>
    <xf numFmtId="0" fontId="5" fillId="4" borderId="0" xfId="0" applyFont="1" applyFill="1" applyAlignment="1">
      <alignment horizontal="center"/>
    </xf>
    <xf numFmtId="18" fontId="30" fillId="4" borderId="0" xfId="0" applyNumberFormat="1" applyFont="1" applyFill="1" applyAlignment="1">
      <alignment horizontal="center"/>
    </xf>
    <xf numFmtId="0" fontId="30" fillId="4" borderId="0" xfId="0" applyFont="1" applyFill="1" applyAlignment="1">
      <alignment horizontal="center"/>
    </xf>
    <xf numFmtId="0" fontId="2" fillId="0" borderId="3" xfId="0" applyFont="1" applyBorder="1" applyAlignment="1" applyProtection="1">
      <alignment horizontal="left"/>
      <protection locked="0"/>
    </xf>
    <xf numFmtId="0" fontId="14" fillId="0" borderId="3" xfId="3" applyFill="1" applyBorder="1" applyAlignment="1" applyProtection="1">
      <alignment horizontal="left"/>
      <protection locked="0"/>
    </xf>
    <xf numFmtId="0" fontId="3" fillId="4" borderId="0" xfId="0" applyFont="1" applyFill="1" applyAlignment="1">
      <alignment horizontal="center"/>
    </xf>
    <xf numFmtId="3" fontId="56" fillId="12" borderId="1" xfId="0" applyNumberFormat="1" applyFont="1" applyFill="1" applyBorder="1" applyAlignment="1">
      <alignment horizontal="center" wrapText="1"/>
    </xf>
    <xf numFmtId="165" fontId="55" fillId="4" borderId="0" xfId="1" quotePrefix="1" applyNumberFormat="1" applyFont="1" applyFill="1" applyBorder="1" applyAlignment="1" applyProtection="1">
      <alignment horizontal="center"/>
    </xf>
    <xf numFmtId="165" fontId="57" fillId="4" borderId="0" xfId="1" quotePrefix="1" applyNumberFormat="1" applyFont="1" applyFill="1" applyBorder="1" applyAlignment="1" applyProtection="1">
      <alignment horizontal="center"/>
    </xf>
    <xf numFmtId="0" fontId="18" fillId="0" borderId="6" xfId="5" applyFont="1" applyBorder="1" applyAlignment="1">
      <alignment horizontal="center"/>
    </xf>
    <xf numFmtId="0" fontId="18" fillId="0" borderId="16" xfId="5" applyFont="1" applyBorder="1" applyAlignment="1">
      <alignment horizontal="left"/>
    </xf>
    <xf numFmtId="0" fontId="18" fillId="0" borderId="3" xfId="5" applyFont="1" applyBorder="1" applyAlignment="1">
      <alignment horizontal="left"/>
    </xf>
    <xf numFmtId="0" fontId="18" fillId="0" borderId="11" xfId="5" applyFont="1" applyBorder="1" applyAlignment="1">
      <alignment horizontal="left" wrapText="1"/>
    </xf>
    <xf numFmtId="0" fontId="18" fillId="0" borderId="7" xfId="5" applyFont="1" applyBorder="1" applyAlignment="1">
      <alignment horizontal="left" wrapText="1"/>
    </xf>
    <xf numFmtId="0" fontId="18" fillId="0" borderId="3" xfId="5" applyFont="1" applyBorder="1" applyAlignment="1">
      <alignment horizontal="center"/>
    </xf>
    <xf numFmtId="44" fontId="18" fillId="0" borderId="3" xfId="9" applyFont="1" applyFill="1" applyBorder="1" applyAlignment="1">
      <alignment horizontal="right"/>
    </xf>
    <xf numFmtId="0" fontId="58" fillId="11" borderId="12" xfId="5" applyFont="1" applyFill="1" applyBorder="1" applyAlignment="1">
      <alignment horizontal="left" wrapText="1"/>
    </xf>
    <xf numFmtId="0" fontId="58" fillId="11" borderId="2" xfId="5" applyFont="1" applyFill="1" applyBorder="1" applyAlignment="1">
      <alignment horizontal="left" wrapText="1"/>
    </xf>
    <xf numFmtId="0" fontId="58" fillId="9" borderId="12" xfId="5" applyFont="1" applyFill="1" applyBorder="1" applyAlignment="1">
      <alignment horizontal="left" wrapText="1"/>
    </xf>
    <xf numFmtId="0" fontId="58" fillId="9" borderId="2" xfId="5" applyFont="1" applyFill="1" applyBorder="1" applyAlignment="1">
      <alignment horizontal="left" wrapText="1"/>
    </xf>
    <xf numFmtId="0" fontId="58" fillId="10" borderId="12" xfId="5" applyFont="1" applyFill="1" applyBorder="1" applyAlignment="1">
      <alignment horizontal="left" wrapText="1"/>
    </xf>
    <xf numFmtId="0" fontId="58" fillId="10" borderId="2" xfId="5" applyFont="1" applyFill="1" applyBorder="1" applyAlignment="1">
      <alignment horizontal="left" wrapText="1"/>
    </xf>
    <xf numFmtId="18" fontId="18" fillId="0" borderId="0" xfId="5" applyNumberFormat="1" applyFont="1" applyAlignment="1">
      <alignment horizontal="center"/>
    </xf>
    <xf numFmtId="0" fontId="18" fillId="0" borderId="0" xfId="5" applyFont="1" applyAlignment="1">
      <alignment horizontal="center"/>
    </xf>
    <xf numFmtId="0" fontId="18" fillId="0" borderId="0" xfId="5" applyFont="1" applyAlignment="1">
      <alignment horizontal="center" wrapText="1"/>
    </xf>
    <xf numFmtId="0" fontId="18" fillId="0" borderId="14" xfId="5" applyFont="1" applyBorder="1" applyAlignment="1">
      <alignment horizontal="center"/>
    </xf>
    <xf numFmtId="0" fontId="19" fillId="0" borderId="0" xfId="5" applyFont="1" applyAlignment="1">
      <alignment horizontal="right"/>
    </xf>
    <xf numFmtId="0" fontId="5" fillId="0" borderId="0" xfId="0" applyFont="1" applyAlignment="1">
      <alignment horizontal="center"/>
    </xf>
    <xf numFmtId="0" fontId="6" fillId="0" borderId="0" xfId="0" applyFont="1" applyAlignment="1">
      <alignment horizontal="center"/>
    </xf>
    <xf numFmtId="18" fontId="18" fillId="4" borderId="0" xfId="5" applyNumberFormat="1" applyFont="1" applyFill="1" applyAlignment="1">
      <alignment horizontal="center" wrapText="1"/>
    </xf>
    <xf numFmtId="165" fontId="5" fillId="4" borderId="0" xfId="1" applyNumberFormat="1" applyFont="1" applyFill="1" applyBorder="1" applyAlignment="1">
      <alignment horizontal="center"/>
    </xf>
    <xf numFmtId="0" fontId="19" fillId="0" borderId="0" xfId="5" applyFont="1" applyBorder="1"/>
  </cellXfs>
  <cellStyles count="12">
    <cellStyle name="Comma" xfId="1" builtinId="3"/>
    <cellStyle name="Comma 2" xfId="2" xr:uid="{00000000-0005-0000-0000-000001000000}"/>
    <cellStyle name="Currency" xfId="9" builtinId="4"/>
    <cellStyle name="Hyperlink" xfId="3" builtinId="8"/>
    <cellStyle name="Hyperlink 2" xfId="7" xr:uid="{00000000-0005-0000-0000-000004000000}"/>
    <cellStyle name="Normal" xfId="0" builtinId="0"/>
    <cellStyle name="Normal 2" xfId="4" xr:uid="{00000000-0005-0000-0000-000006000000}"/>
    <cellStyle name="Normal 3" xfId="5" xr:uid="{00000000-0005-0000-0000-000007000000}"/>
    <cellStyle name="Normal 4" xfId="8" xr:uid="{00000000-0005-0000-0000-000008000000}"/>
    <cellStyle name="Normal 5 2" xfId="11" xr:uid="{00000000-0005-0000-0000-000009000000}"/>
    <cellStyle name="Normal_Budget File" xfId="10" xr:uid="{00000000-0005-0000-0000-00000A000000}"/>
    <cellStyle name="Normal_STEVEMA" xfId="6" xr:uid="{00000000-0005-0000-0000-00000B000000}"/>
  </cellStyles>
  <dxfs count="17">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22"/>
        </patternFill>
      </fill>
    </dxf>
    <dxf>
      <font>
        <strike/>
        <condense val="0"/>
        <extend val="0"/>
      </font>
      <fill>
        <patternFill>
          <bgColor indexed="2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cde.state.co.us/Users/rodriguez_m/AppData/Local/Microsoft/Windows/Temporary%20Internet%20Files/Content.Outlook/3K5742Y5/Storage/Charter%20School%20Budget%20Template%20FY2014-2016%209.18.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nstructions-Budget"/>
      <sheetName val="1a-Instructions-Revisions"/>
      <sheetName val="1b-Instructions-AFR"/>
      <sheetName val="2-Cover Page"/>
      <sheetName val="3-Budget Detail"/>
      <sheetName val="4-Equipment"/>
      <sheetName val="5a-Budget Summary-Year 1"/>
      <sheetName val="5b-Budget Summary-Year 2"/>
      <sheetName val="5c-Budget Summary-Year 3"/>
      <sheetName val="6-AFR Expenditure Detail"/>
      <sheetName val="7-AFR Equipment Detail"/>
      <sheetName val="8-Annual Financial Report"/>
      <sheetName val="9-Error Checking"/>
      <sheetName val="Data Val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Budget</v>
          </cell>
          <cell r="D1" t="str">
            <v>Inst. - Salaries (0100)</v>
          </cell>
        </row>
        <row r="2">
          <cell r="A2" t="str">
            <v>Revised Budget</v>
          </cell>
          <cell r="D2" t="str">
            <v>Inst. - Employee Benefits (0200)</v>
          </cell>
        </row>
        <row r="3">
          <cell r="A3" t="str">
            <v>Annual Financial Report</v>
          </cell>
          <cell r="D3" t="str">
            <v>Inst. - Purchased Professional &amp; Technical Services (0300)</v>
          </cell>
        </row>
        <row r="4">
          <cell r="D4" t="str">
            <v>Inst. - Other Purchased Services (0500)</v>
          </cell>
        </row>
        <row r="5">
          <cell r="A5" t="str">
            <v>Project 1-Year 1</v>
          </cell>
          <cell r="D5" t="str">
            <v>Inst. - Travel, Registration and Entrance (0580)</v>
          </cell>
        </row>
        <row r="6">
          <cell r="A6" t="str">
            <v>Project 2-Year 1</v>
          </cell>
          <cell r="D6" t="str">
            <v>Inst. - Supplies (0600)</v>
          </cell>
        </row>
        <row r="7">
          <cell r="A7" t="str">
            <v>Project 3-Year 1</v>
          </cell>
          <cell r="D7" t="str">
            <v>Support - Salaries (0100)</v>
          </cell>
        </row>
        <row r="8">
          <cell r="A8" t="str">
            <v>Project 4-Year 1</v>
          </cell>
          <cell r="D8" t="str">
            <v>Support - Employee Benefits (0200)</v>
          </cell>
        </row>
        <row r="9">
          <cell r="A9" t="str">
            <v>Project 5-Year 1</v>
          </cell>
          <cell r="D9" t="str">
            <v>Support - Purchased Professional &amp; Technical Services (0300)</v>
          </cell>
        </row>
        <row r="10">
          <cell r="A10" t="str">
            <v>Project 1-Year 2</v>
          </cell>
          <cell r="D10" t="str">
            <v>Support - Other Purchased Services (0500)</v>
          </cell>
        </row>
        <row r="11">
          <cell r="A11" t="str">
            <v>Project 2-Year 2</v>
          </cell>
          <cell r="D11" t="str">
            <v>Support - Travel, Registration and Entrance (0580)</v>
          </cell>
        </row>
        <row r="12">
          <cell r="A12" t="str">
            <v>Project 3-Year 2</v>
          </cell>
          <cell r="D12" t="str">
            <v>Support - Supplies (0600)</v>
          </cell>
        </row>
        <row r="13">
          <cell r="A13" t="str">
            <v>Project 4-Year 2</v>
          </cell>
        </row>
        <row r="14">
          <cell r="A14" t="str">
            <v>Project 5-Year 2</v>
          </cell>
        </row>
        <row r="15">
          <cell r="A15" t="str">
            <v>Project 1-Year 3</v>
          </cell>
        </row>
        <row r="16">
          <cell r="A16" t="str">
            <v>Project 2-Year 3</v>
          </cell>
        </row>
        <row r="17">
          <cell r="A17" t="str">
            <v>Project 3-Year 3</v>
          </cell>
        </row>
        <row r="18">
          <cell r="A18" t="str">
            <v>Project 4-Year 3</v>
          </cell>
        </row>
        <row r="19">
          <cell r="A19" t="str">
            <v>Project 5-Year 3</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XFC113"/>
  <sheetViews>
    <sheetView topLeftCell="A10" workbookViewId="0">
      <selection activeCell="A88" sqref="A88:B88"/>
    </sheetView>
  </sheetViews>
  <sheetFormatPr defaultColWidth="0" defaultRowHeight="15"/>
  <cols>
    <col min="1" max="1" width="15.85546875" style="96" customWidth="1"/>
    <col min="2" max="2" width="77.7109375" style="96" customWidth="1"/>
    <col min="3" max="3" width="0" style="96" hidden="1"/>
    <col min="4" max="16383" width="11.28515625" style="96" hidden="1"/>
    <col min="16384" max="16384" width="1.140625" style="96" customWidth="1"/>
  </cols>
  <sheetData>
    <row r="1" spans="1:2" ht="18.75" customHeight="1">
      <c r="A1" s="342" t="s">
        <v>129</v>
      </c>
      <c r="B1" s="342"/>
    </row>
    <row r="2" spans="1:2">
      <c r="A2" s="343"/>
      <c r="B2" s="343"/>
    </row>
    <row r="3" spans="1:2" ht="11.25" customHeight="1">
      <c r="A3" s="97"/>
      <c r="B3" s="97"/>
    </row>
    <row r="4" spans="1:2">
      <c r="A4" s="344" t="s">
        <v>130</v>
      </c>
      <c r="B4" s="344"/>
    </row>
    <row r="5" spans="1:2" ht="12.75" customHeight="1">
      <c r="B5" s="97"/>
    </row>
    <row r="6" spans="1:2">
      <c r="A6" s="345" t="s">
        <v>217</v>
      </c>
      <c r="B6" s="345"/>
    </row>
    <row r="7" spans="1:2" ht="35.25" customHeight="1" thickBot="1">
      <c r="A7" s="346" t="s">
        <v>218</v>
      </c>
      <c r="B7" s="346"/>
    </row>
    <row r="8" spans="1:2" ht="23.25" customHeight="1">
      <c r="A8" s="347"/>
      <c r="B8" s="347"/>
    </row>
    <row r="9" spans="1:2" ht="8.25" customHeight="1" thickBot="1">
      <c r="A9" s="98"/>
      <c r="B9" s="98"/>
    </row>
    <row r="10" spans="1:2" ht="33" customHeight="1">
      <c r="A10" s="339" t="s">
        <v>131</v>
      </c>
      <c r="B10" s="99" t="s">
        <v>132</v>
      </c>
    </row>
    <row r="11" spans="1:2" ht="21" customHeight="1">
      <c r="A11" s="340"/>
      <c r="B11" s="100"/>
    </row>
    <row r="12" spans="1:2" ht="87" customHeight="1" thickBot="1">
      <c r="A12" s="341"/>
      <c r="B12" s="101" t="s">
        <v>205</v>
      </c>
    </row>
    <row r="13" spans="1:2" ht="44.25" customHeight="1" thickBot="1">
      <c r="A13" s="329" t="s">
        <v>206</v>
      </c>
      <c r="B13" s="330"/>
    </row>
    <row r="14" spans="1:2" ht="30" customHeight="1">
      <c r="A14" s="339" t="s">
        <v>133</v>
      </c>
      <c r="B14" s="99" t="s">
        <v>134</v>
      </c>
    </row>
    <row r="15" spans="1:2" ht="58.5" customHeight="1">
      <c r="A15" s="340"/>
      <c r="B15" s="100" t="s">
        <v>135</v>
      </c>
    </row>
    <row r="16" spans="1:2" ht="30" customHeight="1">
      <c r="A16" s="340"/>
      <c r="B16" s="100" t="s">
        <v>207</v>
      </c>
    </row>
    <row r="17" spans="1:2" ht="15.75" thickBot="1">
      <c r="A17" s="341"/>
      <c r="B17" s="101" t="s">
        <v>136</v>
      </c>
    </row>
    <row r="18" spans="1:2" ht="7.5" customHeight="1" thickBot="1">
      <c r="A18" s="102"/>
      <c r="B18" s="102"/>
    </row>
    <row r="19" spans="1:2" ht="17.25" customHeight="1">
      <c r="A19" s="339" t="s">
        <v>137</v>
      </c>
      <c r="B19" s="99" t="s">
        <v>138</v>
      </c>
    </row>
    <row r="20" spans="1:2" ht="17.25" customHeight="1">
      <c r="A20" s="340"/>
      <c r="B20" s="103" t="s">
        <v>139</v>
      </c>
    </row>
    <row r="21" spans="1:2" ht="17.25" customHeight="1">
      <c r="A21" s="340"/>
      <c r="B21" s="103" t="s">
        <v>140</v>
      </c>
    </row>
    <row r="22" spans="1:2" ht="52.5" customHeight="1">
      <c r="A22" s="340"/>
      <c r="B22" s="100" t="s">
        <v>208</v>
      </c>
    </row>
    <row r="23" spans="1:2" ht="43.5" customHeight="1">
      <c r="A23" s="340"/>
      <c r="B23" s="100" t="s">
        <v>141</v>
      </c>
    </row>
    <row r="24" spans="1:2" ht="15.75" customHeight="1">
      <c r="A24" s="340"/>
      <c r="B24" s="100" t="s">
        <v>142</v>
      </c>
    </row>
    <row r="25" spans="1:2" ht="41.25" customHeight="1" thickBot="1">
      <c r="A25" s="341"/>
      <c r="B25" s="101"/>
    </row>
    <row r="26" spans="1:2" ht="8.25" customHeight="1" thickBot="1">
      <c r="A26" s="102"/>
      <c r="B26" s="104"/>
    </row>
    <row r="27" spans="1:2" ht="42.75" customHeight="1">
      <c r="A27" s="339" t="s">
        <v>143</v>
      </c>
      <c r="B27" s="99" t="s">
        <v>224</v>
      </c>
    </row>
    <row r="28" spans="1:2" ht="29.25" customHeight="1" thickBot="1">
      <c r="A28" s="341"/>
      <c r="B28" s="105" t="s">
        <v>209</v>
      </c>
    </row>
    <row r="29" spans="1:2" ht="12.75" customHeight="1" thickBot="1">
      <c r="A29" s="104"/>
      <c r="B29" s="104"/>
    </row>
    <row r="30" spans="1:2" ht="18" customHeight="1">
      <c r="A30" s="339" t="s">
        <v>144</v>
      </c>
      <c r="B30" s="106" t="s">
        <v>145</v>
      </c>
    </row>
    <row r="31" spans="1:2" ht="17.25" customHeight="1">
      <c r="A31" s="340"/>
      <c r="B31" s="100" t="s">
        <v>22</v>
      </c>
    </row>
    <row r="32" spans="1:2" ht="16.5" customHeight="1">
      <c r="A32" s="340"/>
      <c r="B32" s="100" t="s">
        <v>23</v>
      </c>
    </row>
    <row r="33" spans="1:2" ht="18" customHeight="1">
      <c r="A33" s="340"/>
      <c r="B33" s="100" t="s">
        <v>24</v>
      </c>
    </row>
    <row r="34" spans="1:2" ht="16.5" customHeight="1">
      <c r="A34" s="340"/>
      <c r="B34" s="100" t="s">
        <v>25</v>
      </c>
    </row>
    <row r="35" spans="1:2" ht="15.75" customHeight="1">
      <c r="A35" s="340"/>
      <c r="B35" s="100" t="s">
        <v>26</v>
      </c>
    </row>
    <row r="36" spans="1:2" ht="17.25" customHeight="1" thickBot="1">
      <c r="A36" s="341"/>
      <c r="B36" s="105" t="s">
        <v>146</v>
      </c>
    </row>
    <row r="37" spans="1:2" ht="10.5" customHeight="1" thickBot="1">
      <c r="A37" s="104"/>
      <c r="B37" s="104"/>
    </row>
    <row r="38" spans="1:2" ht="17.25" customHeight="1">
      <c r="A38" s="326" t="s">
        <v>147</v>
      </c>
      <c r="B38" s="107" t="s">
        <v>148</v>
      </c>
    </row>
    <row r="39" spans="1:2" ht="16.5" customHeight="1">
      <c r="A39" s="327"/>
      <c r="B39" s="108" t="s">
        <v>149</v>
      </c>
    </row>
    <row r="40" spans="1:2" ht="25.5">
      <c r="A40" s="327"/>
      <c r="B40" s="108" t="s">
        <v>213</v>
      </c>
    </row>
    <row r="41" spans="1:2" ht="18" customHeight="1" thickBot="1">
      <c r="A41" s="328"/>
      <c r="B41" s="109" t="s">
        <v>150</v>
      </c>
    </row>
    <row r="42" spans="1:2" ht="13.5" customHeight="1" thickBot="1">
      <c r="B42" s="110"/>
    </row>
    <row r="43" spans="1:2" ht="34.5" customHeight="1" thickBot="1">
      <c r="A43" s="329" t="s">
        <v>151</v>
      </c>
      <c r="B43" s="330"/>
    </row>
    <row r="44" spans="1:2">
      <c r="A44" s="111" t="s">
        <v>152</v>
      </c>
      <c r="B44" s="112" t="s">
        <v>153</v>
      </c>
    </row>
    <row r="45" spans="1:2" ht="27.75">
      <c r="A45" s="113" t="s">
        <v>154</v>
      </c>
      <c r="B45" s="114" t="s">
        <v>155</v>
      </c>
    </row>
    <row r="46" spans="1:2" ht="27.75">
      <c r="A46" s="115" t="s">
        <v>154</v>
      </c>
      <c r="B46" s="116" t="s">
        <v>156</v>
      </c>
    </row>
    <row r="47" spans="1:2" ht="25.5">
      <c r="A47" s="115" t="s">
        <v>154</v>
      </c>
      <c r="B47" s="116" t="s">
        <v>210</v>
      </c>
    </row>
    <row r="48" spans="1:2" ht="34.5" customHeight="1">
      <c r="A48" s="336" t="s">
        <v>219</v>
      </c>
      <c r="B48" s="337"/>
    </row>
    <row r="49" spans="1:2" ht="68.25" customHeight="1">
      <c r="A49" s="117" t="s">
        <v>157</v>
      </c>
      <c r="B49" s="116" t="s">
        <v>220</v>
      </c>
    </row>
    <row r="50" spans="1:2" ht="24" customHeight="1" thickBot="1">
      <c r="A50" s="111" t="s">
        <v>152</v>
      </c>
      <c r="B50" s="116" t="s">
        <v>158</v>
      </c>
    </row>
    <row r="51" spans="1:2" ht="39.75" customHeight="1">
      <c r="A51" s="118" t="s">
        <v>159</v>
      </c>
      <c r="B51" s="119" t="s">
        <v>160</v>
      </c>
    </row>
    <row r="52" spans="1:2" ht="21" customHeight="1" thickBot="1">
      <c r="A52" s="120"/>
      <c r="B52" s="121"/>
    </row>
    <row r="53" spans="1:2" ht="24" customHeight="1" thickBot="1">
      <c r="A53" s="331" t="s">
        <v>161</v>
      </c>
      <c r="B53" s="332"/>
    </row>
    <row r="54" spans="1:2" ht="15.75" thickBot="1"/>
    <row r="55" spans="1:2" ht="20.25" customHeight="1">
      <c r="A55" s="333" t="s">
        <v>162</v>
      </c>
      <c r="B55" s="334"/>
    </row>
    <row r="56" spans="1:2">
      <c r="A56" s="122"/>
      <c r="B56" s="123"/>
    </row>
    <row r="57" spans="1:2" ht="17.25" customHeight="1">
      <c r="A57" s="322" t="s">
        <v>163</v>
      </c>
      <c r="B57" s="323"/>
    </row>
    <row r="58" spans="1:2">
      <c r="A58" s="124"/>
      <c r="B58" s="125" t="s">
        <v>164</v>
      </c>
    </row>
    <row r="59" spans="1:2">
      <c r="A59" s="124"/>
      <c r="B59" s="126" t="s">
        <v>165</v>
      </c>
    </row>
    <row r="60" spans="1:2">
      <c r="A60" s="127"/>
      <c r="B60" s="103"/>
    </row>
    <row r="61" spans="1:2">
      <c r="A61" s="128" t="s">
        <v>166</v>
      </c>
      <c r="B61" s="125" t="s">
        <v>167</v>
      </c>
    </row>
    <row r="62" spans="1:2" ht="15" customHeight="1">
      <c r="A62" s="129"/>
      <c r="B62" s="103" t="s">
        <v>168</v>
      </c>
    </row>
    <row r="63" spans="1:2">
      <c r="A63" s="128" t="s">
        <v>169</v>
      </c>
      <c r="B63" s="130" t="s">
        <v>170</v>
      </c>
    </row>
    <row r="64" spans="1:2" ht="27.75" customHeight="1">
      <c r="A64" s="131"/>
      <c r="B64" s="130" t="s">
        <v>171</v>
      </c>
    </row>
    <row r="65" spans="1:2">
      <c r="A65" s="129"/>
      <c r="B65" s="103" t="s">
        <v>172</v>
      </c>
    </row>
    <row r="66" spans="1:2" ht="30" customHeight="1">
      <c r="A66" s="335" t="s">
        <v>173</v>
      </c>
      <c r="B66" s="130" t="s">
        <v>174</v>
      </c>
    </row>
    <row r="67" spans="1:2" ht="32.25" customHeight="1">
      <c r="A67" s="335"/>
      <c r="B67" s="130" t="s">
        <v>214</v>
      </c>
    </row>
    <row r="68" spans="1:2" ht="19.5" customHeight="1">
      <c r="A68" s="131"/>
      <c r="B68" s="130" t="s">
        <v>175</v>
      </c>
    </row>
    <row r="69" spans="1:2" ht="32.25" customHeight="1" thickBot="1">
      <c r="A69" s="132"/>
      <c r="B69" s="105" t="s">
        <v>215</v>
      </c>
    </row>
    <row r="70" spans="1:2" ht="17.25" customHeight="1" thickBot="1"/>
    <row r="71" spans="1:2">
      <c r="A71" s="316" t="s">
        <v>176</v>
      </c>
      <c r="B71" s="317"/>
    </row>
    <row r="72" spans="1:2" ht="30.75" customHeight="1">
      <c r="A72" s="312" t="s">
        <v>211</v>
      </c>
      <c r="B72" s="313"/>
    </row>
    <row r="73" spans="1:2">
      <c r="A73" s="124"/>
      <c r="B73" s="125"/>
    </row>
    <row r="74" spans="1:2" ht="25.5">
      <c r="A74" s="124"/>
      <c r="B74" s="125" t="s">
        <v>216</v>
      </c>
    </row>
    <row r="75" spans="1:2" ht="12" customHeight="1">
      <c r="A75" s="124"/>
      <c r="B75" s="125"/>
    </row>
    <row r="76" spans="1:2" ht="42.75" customHeight="1">
      <c r="A76" s="124"/>
      <c r="B76" s="125" t="s">
        <v>177</v>
      </c>
    </row>
    <row r="77" spans="1:2" ht="9.75" customHeight="1">
      <c r="A77" s="124"/>
      <c r="B77" s="125"/>
    </row>
    <row r="78" spans="1:2">
      <c r="A78" s="124"/>
      <c r="B78" s="125" t="s">
        <v>178</v>
      </c>
    </row>
    <row r="79" spans="1:2">
      <c r="A79" s="124"/>
      <c r="B79" s="125"/>
    </row>
    <row r="80" spans="1:2">
      <c r="A80" s="124"/>
      <c r="B80" s="125" t="s">
        <v>179</v>
      </c>
    </row>
    <row r="81" spans="1:3">
      <c r="A81" s="124"/>
      <c r="B81" s="125"/>
    </row>
    <row r="82" spans="1:3" ht="81.75" customHeight="1" thickBot="1">
      <c r="A82" s="132"/>
      <c r="B82" s="105" t="s">
        <v>180</v>
      </c>
    </row>
    <row r="84" spans="1:3" ht="25.5" customHeight="1">
      <c r="A84" s="338" t="s">
        <v>181</v>
      </c>
      <c r="B84" s="338"/>
    </row>
    <row r="85" spans="1:3" ht="15.75" thickBot="1"/>
    <row r="86" spans="1:3" ht="55.5" customHeight="1">
      <c r="A86" s="316" t="s">
        <v>182</v>
      </c>
      <c r="B86" s="317"/>
    </row>
    <row r="87" spans="1:3">
      <c r="A87" s="122"/>
      <c r="B87" s="123"/>
    </row>
    <row r="88" spans="1:3" ht="53.25" customHeight="1">
      <c r="A88" s="312" t="s">
        <v>183</v>
      </c>
      <c r="B88" s="313"/>
    </row>
    <row r="89" spans="1:3" ht="33" customHeight="1">
      <c r="A89" s="312" t="s">
        <v>184</v>
      </c>
      <c r="B89" s="313"/>
    </row>
    <row r="90" spans="1:3">
      <c r="A90" s="322" t="s">
        <v>212</v>
      </c>
      <c r="B90" s="323"/>
    </row>
    <row r="91" spans="1:3">
      <c r="A91" s="127"/>
      <c r="B91" s="133"/>
    </row>
    <row r="92" spans="1:3" ht="19.149999999999999" customHeight="1">
      <c r="A92" s="134" t="s">
        <v>166</v>
      </c>
      <c r="B92" s="125" t="s">
        <v>185</v>
      </c>
    </row>
    <row r="93" spans="1:3" ht="19.149999999999999" customHeight="1">
      <c r="A93" s="124"/>
      <c r="B93" s="125" t="s">
        <v>186</v>
      </c>
    </row>
    <row r="94" spans="1:3" ht="23.25" customHeight="1">
      <c r="A94" s="124"/>
      <c r="B94" s="125" t="s">
        <v>187</v>
      </c>
    </row>
    <row r="95" spans="1:3" ht="16.5" customHeight="1">
      <c r="A95" s="324" t="s">
        <v>188</v>
      </c>
      <c r="B95" s="325"/>
      <c r="C95" s="110" t="s">
        <v>188</v>
      </c>
    </row>
    <row r="96" spans="1:3" ht="15.75" thickBot="1">
      <c r="A96" s="121"/>
      <c r="B96" s="121"/>
    </row>
    <row r="97" spans="1:2" ht="25.5" customHeight="1">
      <c r="A97" s="316" t="s">
        <v>189</v>
      </c>
      <c r="B97" s="317"/>
    </row>
    <row r="98" spans="1:2" ht="15.75" thickBot="1">
      <c r="A98" s="318" t="s">
        <v>190</v>
      </c>
      <c r="B98" s="319"/>
    </row>
    <row r="99" spans="1:2" ht="15.75" thickBot="1"/>
    <row r="100" spans="1:2" ht="24" thickBot="1">
      <c r="A100" s="320" t="s">
        <v>191</v>
      </c>
      <c r="B100" s="321"/>
    </row>
    <row r="101" spans="1:2">
      <c r="A101" s="310" t="s">
        <v>192</v>
      </c>
      <c r="B101" s="311"/>
    </row>
    <row r="102" spans="1:2">
      <c r="A102" s="124"/>
      <c r="B102" s="125"/>
    </row>
    <row r="103" spans="1:2">
      <c r="A103" s="312" t="s">
        <v>193</v>
      </c>
      <c r="B103" s="313"/>
    </row>
    <row r="104" spans="1:2" ht="57" customHeight="1">
      <c r="A104" s="127"/>
      <c r="B104" s="103"/>
    </row>
    <row r="105" spans="1:2" ht="27.75" customHeight="1">
      <c r="A105" s="312" t="s">
        <v>194</v>
      </c>
      <c r="B105" s="125" t="s">
        <v>195</v>
      </c>
    </row>
    <row r="106" spans="1:2" ht="25.5">
      <c r="A106" s="312"/>
      <c r="B106" s="125" t="s">
        <v>196</v>
      </c>
    </row>
    <row r="107" spans="1:2" ht="17.25" customHeight="1">
      <c r="A107" s="314"/>
      <c r="B107" s="103" t="s">
        <v>197</v>
      </c>
    </row>
    <row r="108" spans="1:2" ht="63.75">
      <c r="A108" s="135" t="s">
        <v>198</v>
      </c>
      <c r="B108" s="100" t="s">
        <v>199</v>
      </c>
    </row>
    <row r="109" spans="1:2" ht="25.5">
      <c r="A109" s="315" t="s">
        <v>200</v>
      </c>
      <c r="B109" s="136" t="s">
        <v>201</v>
      </c>
    </row>
    <row r="110" spans="1:2">
      <c r="A110" s="314"/>
      <c r="B110" s="137" t="s">
        <v>221</v>
      </c>
    </row>
    <row r="111" spans="1:2">
      <c r="A111" s="315" t="s">
        <v>202</v>
      </c>
      <c r="B111" s="136" t="s">
        <v>203</v>
      </c>
    </row>
    <row r="112" spans="1:2">
      <c r="A112" s="314"/>
      <c r="B112" s="103"/>
    </row>
    <row r="113" spans="1:2" ht="15.75" thickBot="1">
      <c r="A113" s="132" t="s">
        <v>189</v>
      </c>
      <c r="B113" s="105" t="s">
        <v>204</v>
      </c>
    </row>
  </sheetData>
  <sheetProtection algorithmName="SHA-512" hashValue="JmC4YWWXhaeiAeOR3PK1d7yzXMY3hRJ0Lw3hJZ3tMp3tTw2/58CxMTbmFBzc8rEP68OM+pnH97czQV3BPg5U6Q==" saltValue="xkHPCHRYB0OoCs4NVSkrjA==" spinCount="100000" sheet="1" objects="1" scenarios="1"/>
  <mergeCells count="35">
    <mergeCell ref="A30:A36"/>
    <mergeCell ref="A1:B1"/>
    <mergeCell ref="A2:B2"/>
    <mergeCell ref="A4:B4"/>
    <mergeCell ref="A6:B6"/>
    <mergeCell ref="A7:B7"/>
    <mergeCell ref="A8:B8"/>
    <mergeCell ref="A10:A12"/>
    <mergeCell ref="A13:B13"/>
    <mergeCell ref="A14:A17"/>
    <mergeCell ref="A19:A25"/>
    <mergeCell ref="A27:A28"/>
    <mergeCell ref="A89:B89"/>
    <mergeCell ref="A71:B71"/>
    <mergeCell ref="A38:A41"/>
    <mergeCell ref="A43:B43"/>
    <mergeCell ref="A53:B53"/>
    <mergeCell ref="A55:B55"/>
    <mergeCell ref="A57:B57"/>
    <mergeCell ref="A66:A67"/>
    <mergeCell ref="A48:B48"/>
    <mergeCell ref="A72:B72"/>
    <mergeCell ref="A84:B84"/>
    <mergeCell ref="A86:B86"/>
    <mergeCell ref="A88:B88"/>
    <mergeCell ref="A97:B97"/>
    <mergeCell ref="A98:B98"/>
    <mergeCell ref="A100:B100"/>
    <mergeCell ref="A90:B90"/>
    <mergeCell ref="A95:B95"/>
    <mergeCell ref="A101:B101"/>
    <mergeCell ref="A103:B103"/>
    <mergeCell ref="A105:A107"/>
    <mergeCell ref="A109:A110"/>
    <mergeCell ref="A111:A112"/>
  </mergeCells>
  <pageMargins left="0.1" right="0.1" top="0.1" bottom="0.1"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F27"/>
  <sheetViews>
    <sheetView workbookViewId="0">
      <selection activeCell="D35" sqref="D35"/>
    </sheetView>
  </sheetViews>
  <sheetFormatPr defaultRowHeight="12.75"/>
  <cols>
    <col min="4" max="4" width="59.42578125" bestFit="1" customWidth="1"/>
  </cols>
  <sheetData>
    <row r="1" spans="1:6">
      <c r="A1" s="9" t="s">
        <v>46</v>
      </c>
      <c r="D1" s="1" t="s">
        <v>7</v>
      </c>
      <c r="F1" s="17" t="s">
        <v>738</v>
      </c>
    </row>
    <row r="2" spans="1:6">
      <c r="A2" t="s">
        <v>13</v>
      </c>
      <c r="D2" s="1" t="s">
        <v>8</v>
      </c>
      <c r="F2" t="s">
        <v>739</v>
      </c>
    </row>
    <row r="3" spans="1:6">
      <c r="A3" s="9" t="s">
        <v>55</v>
      </c>
      <c r="D3" s="1" t="s">
        <v>9</v>
      </c>
    </row>
    <row r="4" spans="1:6">
      <c r="D4" s="1" t="s">
        <v>12</v>
      </c>
    </row>
    <row r="5" spans="1:6">
      <c r="A5" s="1" t="s">
        <v>94</v>
      </c>
      <c r="D5" s="1" t="s">
        <v>11</v>
      </c>
    </row>
    <row r="6" spans="1:6">
      <c r="A6" s="1" t="s">
        <v>95</v>
      </c>
      <c r="D6" s="1" t="s">
        <v>10</v>
      </c>
    </row>
    <row r="7" spans="1:6">
      <c r="A7" s="1" t="s">
        <v>96</v>
      </c>
      <c r="D7" s="17" t="s">
        <v>746</v>
      </c>
    </row>
    <row r="8" spans="1:6">
      <c r="A8" s="1" t="s">
        <v>97</v>
      </c>
      <c r="D8" s="17" t="s">
        <v>747</v>
      </c>
    </row>
    <row r="9" spans="1:6">
      <c r="A9" s="1" t="s">
        <v>98</v>
      </c>
      <c r="D9" s="1" t="s">
        <v>125</v>
      </c>
    </row>
    <row r="10" spans="1:6">
      <c r="A10" s="1"/>
      <c r="D10" s="1" t="s">
        <v>44</v>
      </c>
    </row>
    <row r="11" spans="1:6">
      <c r="A11" s="1"/>
      <c r="D11" s="1" t="s">
        <v>43</v>
      </c>
    </row>
    <row r="12" spans="1:6">
      <c r="A12" s="1"/>
      <c r="D12" s="1" t="s">
        <v>42</v>
      </c>
    </row>
    <row r="13" spans="1:6">
      <c r="A13" s="1"/>
      <c r="D13" s="1" t="s">
        <v>41</v>
      </c>
    </row>
    <row r="14" spans="1:6">
      <c r="A14" s="1"/>
      <c r="D14" s="1" t="s">
        <v>40</v>
      </c>
    </row>
    <row r="15" spans="1:6">
      <c r="A15" s="1"/>
      <c r="D15" s="1" t="s">
        <v>39</v>
      </c>
    </row>
    <row r="16" spans="1:6">
      <c r="A16" s="1"/>
      <c r="D16" s="17" t="s">
        <v>748</v>
      </c>
    </row>
    <row r="17" spans="1:4">
      <c r="A17" s="1"/>
      <c r="D17" s="17" t="s">
        <v>749</v>
      </c>
    </row>
    <row r="18" spans="1:4">
      <c r="A18" s="1"/>
      <c r="D18" s="1" t="s">
        <v>126</v>
      </c>
    </row>
    <row r="19" spans="1:4">
      <c r="A19" s="1"/>
      <c r="D19" s="1" t="s">
        <v>117</v>
      </c>
    </row>
    <row r="20" spans="1:4">
      <c r="D20" s="1" t="s">
        <v>118</v>
      </c>
    </row>
    <row r="21" spans="1:4">
      <c r="D21" s="1" t="s">
        <v>119</v>
      </c>
    </row>
    <row r="22" spans="1:4">
      <c r="D22" s="1" t="s">
        <v>120</v>
      </c>
    </row>
    <row r="23" spans="1:4">
      <c r="D23" s="1" t="s">
        <v>121</v>
      </c>
    </row>
    <row r="24" spans="1:4">
      <c r="D24" s="1" t="s">
        <v>122</v>
      </c>
    </row>
    <row r="25" spans="1:4">
      <c r="D25" s="17" t="s">
        <v>750</v>
      </c>
    </row>
    <row r="26" spans="1:4">
      <c r="D26" s="17" t="s">
        <v>751</v>
      </c>
    </row>
    <row r="27" spans="1:4">
      <c r="D27" s="9" t="s">
        <v>127</v>
      </c>
    </row>
  </sheetData>
  <phoneticPr fontId="10" type="noConversion"/>
  <dataValidations count="6">
    <dataValidation type="list" allowBlank="1" showInputMessage="1" showErrorMessage="1" sqref="A5:A19" xr:uid="{E3FFCE29-4588-47BD-8572-8570CFC5B7E8}">
      <formula1>Projects</formula1>
    </dataValidation>
    <dataValidation type="list" allowBlank="1" showInputMessage="1" showErrorMessage="1" sqref="D1 D18 D10" xr:uid="{075E2E85-7801-4CCE-A747-BEB873656A93}">
      <formula1>D1:D15</formula1>
    </dataValidation>
    <dataValidation type="list" allowBlank="1" showInputMessage="1" showErrorMessage="1" sqref="D9" xr:uid="{AAEBBCE8-3A81-4AE2-B790-11BC87D8C934}">
      <formula1>D7:D24</formula1>
    </dataValidation>
    <dataValidation type="list" allowBlank="1" showInputMessage="1" showErrorMessage="1" sqref="D2:D6" xr:uid="{13654C8C-08AC-4EF1-AFE6-119698B80EE4}">
      <formula1>D2:D19</formula1>
    </dataValidation>
    <dataValidation type="list" allowBlank="1" showInputMessage="1" showErrorMessage="1" sqref="D19:D24" xr:uid="{EB2EAB42-FCCC-44FC-9B81-719443D0375C}">
      <formula1>D19:D32</formula1>
    </dataValidation>
    <dataValidation type="list" allowBlank="1" showInputMessage="1" showErrorMessage="1" sqref="D11:D15" xr:uid="{25C56CB7-BA75-4E67-914B-D21DFC7C8CBA}">
      <formula1>D11:D27</formula1>
    </dataValidation>
  </dataValidation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289"/>
  <sheetViews>
    <sheetView topLeftCell="A117" workbookViewId="0">
      <selection activeCell="C4" sqref="C4"/>
    </sheetView>
  </sheetViews>
  <sheetFormatPr defaultRowHeight="12.75"/>
  <cols>
    <col min="1" max="1" width="6" bestFit="1" customWidth="1"/>
    <col min="2" max="2" width="76.5703125" customWidth="1"/>
    <col min="3" max="3" width="112.7109375" style="162" bestFit="1" customWidth="1"/>
  </cols>
  <sheetData>
    <row r="1" spans="1:3">
      <c r="A1" s="17"/>
      <c r="B1" s="17"/>
    </row>
    <row r="2" spans="1:3" ht="15.95" customHeight="1">
      <c r="A2" s="94"/>
      <c r="B2" s="95"/>
    </row>
    <row r="3" spans="1:3" ht="15.95" customHeight="1">
      <c r="A3" s="139" t="s">
        <v>225</v>
      </c>
      <c r="B3" s="139" t="s">
        <v>226</v>
      </c>
      <c r="C3" s="162" t="s">
        <v>736</v>
      </c>
    </row>
    <row r="4" spans="1:3">
      <c r="A4" s="140" t="s">
        <v>335</v>
      </c>
      <c r="B4" s="140" t="s">
        <v>336</v>
      </c>
      <c r="C4" s="162" t="str">
        <f t="shared" ref="C4:C67" si="0">_xlfn.CONCAT(B4," ",A4)</f>
        <v>Academy School District 20 1040</v>
      </c>
    </row>
    <row r="5" spans="1:3">
      <c r="A5" s="140" t="s">
        <v>229</v>
      </c>
      <c r="B5" s="140" t="s">
        <v>230</v>
      </c>
      <c r="C5" s="162" t="str">
        <f t="shared" si="0"/>
        <v>Adams 12 Five Star Schools 0020</v>
      </c>
    </row>
    <row r="6" spans="1:3">
      <c r="A6" s="140" t="s">
        <v>616</v>
      </c>
      <c r="B6" s="140" t="s">
        <v>617</v>
      </c>
      <c r="C6" s="162" t="str">
        <f t="shared" si="0"/>
        <v>Adams County BOCES 9120</v>
      </c>
    </row>
    <row r="7" spans="1:3">
      <c r="A7" s="140" t="s">
        <v>231</v>
      </c>
      <c r="B7" s="140" t="s">
        <v>232</v>
      </c>
      <c r="C7" s="162" t="str">
        <f t="shared" si="0"/>
        <v>Adams County School District 14 0030</v>
      </c>
    </row>
    <row r="8" spans="1:3">
      <c r="A8" s="140" t="s">
        <v>711</v>
      </c>
      <c r="B8" s="140" t="s">
        <v>712</v>
      </c>
      <c r="C8" s="162" t="str">
        <f t="shared" si="0"/>
        <v>Adolescent Counseling Exchange Y776</v>
      </c>
    </row>
    <row r="9" spans="1:3">
      <c r="A9" s="141" t="s">
        <v>419</v>
      </c>
      <c r="B9" s="141" t="s">
        <v>420</v>
      </c>
      <c r="C9" s="162" t="str">
        <f t="shared" si="0"/>
        <v>Aguilar School District RE-6 1620</v>
      </c>
    </row>
    <row r="10" spans="1:3">
      <c r="A10" s="140" t="s">
        <v>543</v>
      </c>
      <c r="B10" s="140" t="s">
        <v>544</v>
      </c>
      <c r="C10" s="162" t="str">
        <f t="shared" si="0"/>
        <v>Akron R-1 School District 3030</v>
      </c>
    </row>
    <row r="11" spans="1:3">
      <c r="A11" s="140" t="s">
        <v>241</v>
      </c>
      <c r="B11" s="140" t="s">
        <v>242</v>
      </c>
      <c r="C11" s="162" t="str">
        <f t="shared" si="0"/>
        <v>Alamosa School District Re 11 J 0100</v>
      </c>
    </row>
    <row r="12" spans="1:3">
      <c r="A12" s="143" t="s">
        <v>363</v>
      </c>
      <c r="B12" s="144" t="s">
        <v>364</v>
      </c>
      <c r="C12" s="162" t="str">
        <f t="shared" si="0"/>
        <v>Annunciation School 1325</v>
      </c>
    </row>
    <row r="13" spans="1:3">
      <c r="A13" s="140" t="s">
        <v>251</v>
      </c>
      <c r="B13" s="140" t="s">
        <v>252</v>
      </c>
      <c r="C13" s="162" t="str">
        <f t="shared" si="0"/>
        <v>Arapahoe County School District 6 0140</v>
      </c>
    </row>
    <row r="14" spans="1:3">
      <c r="A14" s="140" t="s">
        <v>258</v>
      </c>
      <c r="B14" s="140" t="s">
        <v>259</v>
      </c>
      <c r="C14" s="162" t="str">
        <f t="shared" si="0"/>
        <v>Archuleta School Dist 50 Joint 0220</v>
      </c>
    </row>
    <row r="15" spans="1:3">
      <c r="A15" s="140" t="s">
        <v>545</v>
      </c>
      <c r="B15" s="140" t="s">
        <v>546</v>
      </c>
      <c r="C15" s="162" t="str">
        <f t="shared" si="0"/>
        <v>Arickaree School District R-2 3040</v>
      </c>
    </row>
    <row r="16" spans="1:3">
      <c r="A16" s="140" t="s">
        <v>387</v>
      </c>
      <c r="B16" s="140" t="s">
        <v>388</v>
      </c>
      <c r="C16" s="162" t="str">
        <f t="shared" si="0"/>
        <v>Arriba-Flagler Consolidated School District No.20 (INC) 1450</v>
      </c>
    </row>
    <row r="17" spans="1:3">
      <c r="A17" s="140" t="s">
        <v>717</v>
      </c>
      <c r="B17" s="153" t="s">
        <v>718</v>
      </c>
      <c r="C17" s="162" t="str">
        <f t="shared" si="0"/>
        <v>Asian Pacific Development Center of Colorado Y815</v>
      </c>
    </row>
    <row r="18" spans="1:3">
      <c r="A18" s="140" t="s">
        <v>491</v>
      </c>
      <c r="B18" s="140" t="s">
        <v>492</v>
      </c>
      <c r="C18" s="162" t="str">
        <f t="shared" si="0"/>
        <v>Aspen School District RE 1 2640</v>
      </c>
    </row>
    <row r="19" spans="1:3">
      <c r="A19" s="140" t="s">
        <v>652</v>
      </c>
      <c r="B19" s="156" t="s">
        <v>734</v>
      </c>
      <c r="C19" s="162" t="str">
        <f t="shared" si="0"/>
        <v>Aurora Community College Y028</v>
      </c>
    </row>
    <row r="20" spans="1:3">
      <c r="A20" s="140" t="s">
        <v>255</v>
      </c>
      <c r="B20" s="140" t="s">
        <v>732</v>
      </c>
      <c r="C20" s="162" t="str">
        <f t="shared" si="0"/>
        <v>Aurora Public Schools 0180</v>
      </c>
    </row>
    <row r="21" spans="1:3">
      <c r="A21" s="141" t="s">
        <v>235</v>
      </c>
      <c r="B21" s="141" t="s">
        <v>236</v>
      </c>
      <c r="C21" s="162" t="str">
        <f t="shared" si="0"/>
        <v>Bennett School District 29 J 0050</v>
      </c>
    </row>
    <row r="22" spans="1:3">
      <c r="A22" s="140" t="s">
        <v>393</v>
      </c>
      <c r="B22" s="140" t="s">
        <v>394</v>
      </c>
      <c r="C22" s="162" t="str">
        <f t="shared" si="0"/>
        <v>Bethune School District R-5 1490</v>
      </c>
    </row>
    <row r="23" spans="1:3">
      <c r="A23" s="140" t="s">
        <v>315</v>
      </c>
      <c r="B23" s="140" t="s">
        <v>316</v>
      </c>
      <c r="C23" s="162" t="str">
        <f t="shared" si="0"/>
        <v>Big Sandy School Dist 100 J 0940</v>
      </c>
    </row>
    <row r="24" spans="1:3">
      <c r="A24" s="140" t="s">
        <v>276</v>
      </c>
      <c r="B24" s="140" t="s">
        <v>277</v>
      </c>
      <c r="C24" s="162" t="str">
        <f t="shared" si="0"/>
        <v>Boulder Valley School District RE-2 0480</v>
      </c>
    </row>
    <row r="25" spans="1:3">
      <c r="A25" s="140" t="s">
        <v>665</v>
      </c>
      <c r="B25" s="155" t="s">
        <v>666</v>
      </c>
      <c r="C25" s="162" t="str">
        <f t="shared" si="0"/>
        <v>Boys &amp; Girls Club of Larimer County Y071</v>
      </c>
    </row>
    <row r="26" spans="1:3">
      <c r="A26" s="151" t="s">
        <v>673</v>
      </c>
      <c r="B26" s="151" t="s">
        <v>674</v>
      </c>
      <c r="C26" s="162" t="str">
        <f t="shared" si="0"/>
        <v>Boys and Girls Club of Fremont County, Inc. Y076</v>
      </c>
    </row>
    <row r="27" spans="1:3">
      <c r="A27" s="151" t="s">
        <v>588</v>
      </c>
      <c r="B27" s="144" t="s">
        <v>589</v>
      </c>
      <c r="C27" s="162" t="str">
        <f t="shared" si="0"/>
        <v>Boys and Girls Club of Metro Denver 6001</v>
      </c>
    </row>
    <row r="28" spans="1:3">
      <c r="A28" s="140" t="s">
        <v>636</v>
      </c>
      <c r="B28" s="154" t="s">
        <v>637</v>
      </c>
      <c r="C28" s="162" t="str">
        <f t="shared" si="0"/>
        <v>Boys and Girls Clubs of Metro Denver Inc. Y004</v>
      </c>
    </row>
    <row r="29" spans="1:3">
      <c r="A29" s="140" t="s">
        <v>677</v>
      </c>
      <c r="B29" s="155" t="s">
        <v>678</v>
      </c>
      <c r="C29" s="162" t="str">
        <f t="shared" si="0"/>
        <v>Boys Girls Club of Pueblo County Y081</v>
      </c>
    </row>
    <row r="30" spans="1:3">
      <c r="A30" s="140" t="s">
        <v>421</v>
      </c>
      <c r="B30" s="140" t="s">
        <v>422</v>
      </c>
      <c r="C30" s="162" t="str">
        <f t="shared" si="0"/>
        <v>Branson Reorganized School District 82 1750</v>
      </c>
    </row>
    <row r="31" spans="1:3">
      <c r="A31" s="140" t="s">
        <v>571</v>
      </c>
      <c r="B31" s="140" t="s">
        <v>572</v>
      </c>
      <c r="C31" s="162" t="str">
        <f t="shared" si="0"/>
        <v>Briggsdale School District Re 10 J 3146</v>
      </c>
    </row>
    <row r="32" spans="1:3">
      <c r="A32" s="140" t="s">
        <v>233</v>
      </c>
      <c r="B32" s="140" t="s">
        <v>234</v>
      </c>
      <c r="C32" s="162" t="str">
        <f t="shared" si="0"/>
        <v>Brighton School District 27J 0040</v>
      </c>
    </row>
    <row r="33" spans="1:3">
      <c r="A33" s="140" t="s">
        <v>459</v>
      </c>
      <c r="B33" s="140" t="s">
        <v>460</v>
      </c>
      <c r="C33" s="162" t="str">
        <f t="shared" si="0"/>
        <v>Brush School District R E2 J (INC) 2395</v>
      </c>
    </row>
    <row r="34" spans="1:3">
      <c r="A34" s="140" t="s">
        <v>278</v>
      </c>
      <c r="B34" s="140" t="s">
        <v>279</v>
      </c>
      <c r="C34" s="162" t="str">
        <f t="shared" si="0"/>
        <v>Buena Vista School District R-31 0490</v>
      </c>
    </row>
    <row r="35" spans="1:3">
      <c r="A35" s="140" t="s">
        <v>435</v>
      </c>
      <c r="B35" s="140" t="s">
        <v>436</v>
      </c>
      <c r="C35" s="162" t="str">
        <f t="shared" si="0"/>
        <v>Buffalo School District 1860</v>
      </c>
    </row>
    <row r="36" spans="1:3">
      <c r="A36" s="140" t="s">
        <v>395</v>
      </c>
      <c r="B36" s="140" t="s">
        <v>396</v>
      </c>
      <c r="C36" s="162" t="str">
        <f t="shared" si="0"/>
        <v>Burlington School District RE-6j 1500</v>
      </c>
    </row>
    <row r="37" spans="1:3">
      <c r="A37" s="141" t="s">
        <v>256</v>
      </c>
      <c r="B37" s="141" t="s">
        <v>257</v>
      </c>
      <c r="C37" s="162" t="str">
        <f t="shared" si="0"/>
        <v>Byers School District 32 J 0190</v>
      </c>
    </row>
    <row r="38" spans="1:3">
      <c r="A38" s="140" t="s">
        <v>321</v>
      </c>
      <c r="B38" s="140" t="s">
        <v>322</v>
      </c>
      <c r="C38" s="162" t="str">
        <f t="shared" si="0"/>
        <v>Calhan School District Rj 1 0970</v>
      </c>
    </row>
    <row r="39" spans="1:3">
      <c r="A39" s="141" t="s">
        <v>268</v>
      </c>
      <c r="B39" s="141" t="s">
        <v>269</v>
      </c>
      <c r="C39" s="162" t="str">
        <f t="shared" si="0"/>
        <v>Campo SD Re6 0270</v>
      </c>
    </row>
    <row r="40" spans="1:3">
      <c r="A40" s="140" t="s">
        <v>597</v>
      </c>
      <c r="B40" s="140" t="s">
        <v>598</v>
      </c>
      <c r="C40" s="162" t="str">
        <f t="shared" si="0"/>
        <v>Centennial Board of Cooperative Educational Services 9035</v>
      </c>
    </row>
    <row r="41" spans="1:3">
      <c r="A41" s="141" t="s">
        <v>294</v>
      </c>
      <c r="B41" s="141" t="s">
        <v>295</v>
      </c>
      <c r="C41" s="162" t="str">
        <f t="shared" si="0"/>
        <v>Centennial School District R-1 0640</v>
      </c>
    </row>
    <row r="42" spans="1:3">
      <c r="A42" s="140" t="s">
        <v>525</v>
      </c>
      <c r="B42" s="140" t="s">
        <v>526</v>
      </c>
      <c r="C42" s="162" t="str">
        <f t="shared" si="0"/>
        <v>Center Consolidated School District 26 Jt 2810</v>
      </c>
    </row>
    <row r="43" spans="1:3">
      <c r="A43" s="140" t="s">
        <v>685</v>
      </c>
      <c r="B43" s="163" t="s">
        <v>686</v>
      </c>
      <c r="C43" s="162" t="str">
        <f t="shared" si="0"/>
        <v>Center for Relationship Education, The Y584</v>
      </c>
    </row>
    <row r="44" spans="1:3">
      <c r="A44" s="140" t="s">
        <v>728</v>
      </c>
      <c r="B44" s="140" t="s">
        <v>729</v>
      </c>
      <c r="C44" s="162" t="str">
        <f t="shared" si="0"/>
        <v>Center Viking Youth Club Y941</v>
      </c>
    </row>
    <row r="45" spans="1:3">
      <c r="A45" s="140" t="s">
        <v>475</v>
      </c>
      <c r="B45" s="140" t="s">
        <v>476</v>
      </c>
      <c r="C45" s="162" t="str">
        <f t="shared" si="0"/>
        <v>Cheraw School District 31 Inc 2560</v>
      </c>
    </row>
    <row r="46" spans="1:3">
      <c r="A46" s="140" t="s">
        <v>249</v>
      </c>
      <c r="B46" s="140" t="s">
        <v>250</v>
      </c>
      <c r="C46" s="162" t="str">
        <f t="shared" si="0"/>
        <v>Cherry Creek School District #5 0130</v>
      </c>
    </row>
    <row r="47" spans="1:3">
      <c r="A47" s="141" t="s">
        <v>284</v>
      </c>
      <c r="B47" s="141" t="s">
        <v>285</v>
      </c>
      <c r="C47" s="162" t="str">
        <f t="shared" si="0"/>
        <v>Cheyenne County School District 0520</v>
      </c>
    </row>
    <row r="48" spans="1:3">
      <c r="A48" s="140" t="s">
        <v>286</v>
      </c>
      <c r="B48" s="140" t="s">
        <v>287</v>
      </c>
      <c r="C48" s="162" t="str">
        <f t="shared" si="0"/>
        <v>Clear Creek School District #RE1 0540</v>
      </c>
    </row>
    <row r="49" spans="1:3">
      <c r="A49" s="140" t="s">
        <v>620</v>
      </c>
      <c r="B49" s="140" t="s">
        <v>621</v>
      </c>
      <c r="C49" s="162" t="str">
        <f t="shared" si="0"/>
        <v>Colorado BOCES Association Foundation 9130</v>
      </c>
    </row>
    <row r="50" spans="1:3">
      <c r="A50" s="140" t="s">
        <v>591</v>
      </c>
      <c r="B50" s="140" t="s">
        <v>592</v>
      </c>
      <c r="C50" s="162" t="str">
        <f t="shared" si="0"/>
        <v>Colorado Charter School Institute 8001</v>
      </c>
    </row>
    <row r="51" spans="1:3">
      <c r="A51" s="152" t="s">
        <v>630</v>
      </c>
      <c r="B51" s="152" t="s">
        <v>631</v>
      </c>
      <c r="C51" s="162" t="str">
        <f t="shared" si="0"/>
        <v>Colorado Digital Board of Cooperative Education Services 9170</v>
      </c>
    </row>
    <row r="52" spans="1:3">
      <c r="A52" s="140" t="s">
        <v>715</v>
      </c>
      <c r="B52" s="153" t="s">
        <v>716</v>
      </c>
      <c r="C52" s="162" t="str">
        <f t="shared" si="0"/>
        <v>Colorado Mesa University Y810</v>
      </c>
    </row>
    <row r="53" spans="1:3">
      <c r="A53" s="140" t="s">
        <v>687</v>
      </c>
      <c r="B53" s="153" t="s">
        <v>688</v>
      </c>
      <c r="C53" s="162" t="str">
        <f t="shared" si="0"/>
        <v>Colorado Mountain College Y646</v>
      </c>
    </row>
    <row r="54" spans="1:3">
      <c r="A54" s="140" t="s">
        <v>632</v>
      </c>
      <c r="B54" s="140" t="s">
        <v>633</v>
      </c>
      <c r="C54" s="162" t="str">
        <f t="shared" si="0"/>
        <v>Colorado River BOCES 9175</v>
      </c>
    </row>
    <row r="55" spans="1:3">
      <c r="A55" s="140" t="s">
        <v>654</v>
      </c>
      <c r="B55" s="155" t="s">
        <v>590</v>
      </c>
      <c r="C55" s="162" t="str">
        <f t="shared" si="0"/>
        <v>Colorado Seminary dba University of Denver Y042</v>
      </c>
    </row>
    <row r="56" spans="1:3">
      <c r="A56" s="140" t="s">
        <v>329</v>
      </c>
      <c r="B56" s="140" t="s">
        <v>330</v>
      </c>
      <c r="C56" s="162" t="str">
        <f t="shared" si="0"/>
        <v>Colorado Springs School District 11 1010</v>
      </c>
    </row>
    <row r="57" spans="1:3">
      <c r="A57" s="140" t="s">
        <v>681</v>
      </c>
      <c r="B57" s="153" t="s">
        <v>682</v>
      </c>
      <c r="C57" s="162" t="str">
        <f t="shared" si="0"/>
        <v>Colorado State University Y401</v>
      </c>
    </row>
    <row r="58" spans="1:3">
      <c r="A58" s="140" t="s">
        <v>669</v>
      </c>
      <c r="B58" s="17" t="s">
        <v>670</v>
      </c>
      <c r="C58" s="162" t="str">
        <f t="shared" si="0"/>
        <v>Colorado Volunteers in Juvenile &amp; Criminal Justice Y074</v>
      </c>
    </row>
    <row r="59" spans="1:3">
      <c r="A59" s="140" t="s">
        <v>705</v>
      </c>
      <c r="B59" s="153" t="s">
        <v>706</v>
      </c>
      <c r="C59" s="162" t="str">
        <f t="shared" si="0"/>
        <v>Community College of Denver Y709</v>
      </c>
    </row>
    <row r="60" spans="1:3">
      <c r="A60" s="140" t="s">
        <v>640</v>
      </c>
      <c r="B60" s="155" t="s">
        <v>641</v>
      </c>
      <c r="C60" s="162" t="str">
        <f t="shared" si="0"/>
        <v>Community Educational Outreach Y007</v>
      </c>
    </row>
    <row r="61" spans="1:3">
      <c r="A61" s="140" t="s">
        <v>648</v>
      </c>
      <c r="B61" s="153" t="s">
        <v>649</v>
      </c>
      <c r="C61" s="162" t="str">
        <f t="shared" si="0"/>
        <v>Community Partnership Family Resource Y013</v>
      </c>
    </row>
    <row r="62" spans="1:3">
      <c r="A62" s="146" t="s">
        <v>401</v>
      </c>
      <c r="B62" s="147" t="s">
        <v>402</v>
      </c>
      <c r="C62" s="162" t="str">
        <f t="shared" si="0"/>
        <v>Converge Day Treatment Center  1521</v>
      </c>
    </row>
    <row r="63" spans="1:3">
      <c r="A63" s="140" t="s">
        <v>355</v>
      </c>
      <c r="B63" s="140" t="s">
        <v>356</v>
      </c>
      <c r="C63" s="162" t="str">
        <f t="shared" si="0"/>
        <v>Cotopaxi Consolidated School District 1160</v>
      </c>
    </row>
    <row r="64" spans="1:3">
      <c r="A64" s="140" t="s">
        <v>319</v>
      </c>
      <c r="B64" s="140" t="s">
        <v>320</v>
      </c>
      <c r="C64" s="162" t="str">
        <f t="shared" si="0"/>
        <v>County of Elbert Agate School District 300 0960</v>
      </c>
    </row>
    <row r="65" spans="1:3">
      <c r="A65" s="140" t="s">
        <v>391</v>
      </c>
      <c r="B65" s="140" t="s">
        <v>392</v>
      </c>
      <c r="C65" s="162" t="str">
        <f t="shared" si="0"/>
        <v>County of Kit Carson School Dist R4 1480</v>
      </c>
    </row>
    <row r="66" spans="1:3">
      <c r="A66" s="140" t="s">
        <v>565</v>
      </c>
      <c r="B66" s="140" t="s">
        <v>566</v>
      </c>
      <c r="C66" s="162" t="str">
        <f t="shared" si="0"/>
        <v>County of Weld School District RE-7 3130</v>
      </c>
    </row>
    <row r="67" spans="1:3">
      <c r="A67" s="140" t="s">
        <v>445</v>
      </c>
      <c r="B67" s="140" t="s">
        <v>446</v>
      </c>
      <c r="C67" s="162" t="str">
        <f t="shared" si="0"/>
        <v>Creede Consolidated School District 1 2010</v>
      </c>
    </row>
    <row r="68" spans="1:3">
      <c r="A68" s="140" t="s">
        <v>298</v>
      </c>
      <c r="B68" s="140" t="s">
        <v>299</v>
      </c>
      <c r="C68" s="162" t="str">
        <f t="shared" ref="C68:C131" si="1">_xlfn.CONCAT(B68," ",A68)</f>
        <v>Crowley County School District RE-1-J 0770</v>
      </c>
    </row>
    <row r="69" spans="1:3">
      <c r="A69" s="140" t="s">
        <v>300</v>
      </c>
      <c r="B69" s="140" t="s">
        <v>301</v>
      </c>
      <c r="C69" s="162" t="str">
        <f t="shared" si="1"/>
        <v>Custer County School District Number C-1 0860</v>
      </c>
    </row>
    <row r="70" spans="1:3">
      <c r="A70" s="150" t="s">
        <v>585</v>
      </c>
      <c r="B70" s="144" t="s">
        <v>586</v>
      </c>
      <c r="C70" s="162" t="str">
        <f t="shared" si="1"/>
        <v>DaySpring Christian Academy 4026</v>
      </c>
    </row>
    <row r="71" spans="1:3">
      <c r="A71" s="140" t="s">
        <v>439</v>
      </c>
      <c r="B71" s="140" t="s">
        <v>440</v>
      </c>
      <c r="C71" s="162" t="str">
        <f t="shared" si="1"/>
        <v>De Beque School Dist 49JT 1980</v>
      </c>
    </row>
    <row r="72" spans="1:3">
      <c r="A72" s="140" t="s">
        <v>253</v>
      </c>
      <c r="B72" s="140" t="s">
        <v>254</v>
      </c>
      <c r="C72" s="162" t="str">
        <f t="shared" si="1"/>
        <v>Deer Trail School District 26J 0170</v>
      </c>
    </row>
    <row r="73" spans="1:3">
      <c r="A73" s="140" t="s">
        <v>509</v>
      </c>
      <c r="B73" s="140" t="s">
        <v>510</v>
      </c>
      <c r="C73" s="162" t="str">
        <f t="shared" si="1"/>
        <v>Del Norte School District C-7 2730</v>
      </c>
    </row>
    <row r="74" spans="1:3">
      <c r="A74" s="140" t="s">
        <v>302</v>
      </c>
      <c r="B74" s="140" t="s">
        <v>303</v>
      </c>
      <c r="C74" s="162" t="str">
        <f t="shared" si="1"/>
        <v>Delta County Joint School District No. 50 0870</v>
      </c>
    </row>
    <row r="75" spans="1:3">
      <c r="A75" s="140" t="s">
        <v>703</v>
      </c>
      <c r="B75" s="153" t="s">
        <v>704</v>
      </c>
      <c r="C75" s="162" t="str">
        <f t="shared" si="1"/>
        <v>Delta County Public Library District Y706</v>
      </c>
    </row>
    <row r="76" spans="1:3">
      <c r="A76" s="140" t="s">
        <v>304</v>
      </c>
      <c r="B76" s="140" t="s">
        <v>733</v>
      </c>
      <c r="C76" s="162" t="str">
        <f t="shared" si="1"/>
        <v>Denver Public Schools 0880</v>
      </c>
    </row>
    <row r="77" spans="1:3">
      <c r="A77" s="140" t="s">
        <v>305</v>
      </c>
      <c r="B77" s="140" t="s">
        <v>306</v>
      </c>
      <c r="C77" s="162" t="str">
        <f t="shared" si="1"/>
        <v>Dolores County School District 0890</v>
      </c>
    </row>
    <row r="78" spans="1:3">
      <c r="A78" s="140" t="s">
        <v>451</v>
      </c>
      <c r="B78" s="140" t="s">
        <v>452</v>
      </c>
      <c r="C78" s="162" t="str">
        <f t="shared" si="1"/>
        <v>Dolores School District RE-4A 2055</v>
      </c>
    </row>
    <row r="79" spans="1:3">
      <c r="A79" s="140" t="s">
        <v>307</v>
      </c>
      <c r="B79" s="140" t="s">
        <v>308</v>
      </c>
      <c r="C79" s="162" t="str">
        <f t="shared" si="1"/>
        <v>Douglas County School District 0900</v>
      </c>
    </row>
    <row r="80" spans="1:3" ht="12" customHeight="1">
      <c r="A80" s="141" t="s">
        <v>653</v>
      </c>
      <c r="B80" s="157" t="s">
        <v>735</v>
      </c>
      <c r="C80" s="162" t="str">
        <f t="shared" si="1"/>
        <v>DPS DBA Emilty Griffith Y031</v>
      </c>
    </row>
    <row r="81" spans="1:3">
      <c r="A81" s="141" t="s">
        <v>701</v>
      </c>
      <c r="B81" s="153" t="s">
        <v>702</v>
      </c>
      <c r="C81" s="162" t="str">
        <f t="shared" si="1"/>
        <v>Durango Education Center Y705</v>
      </c>
    </row>
    <row r="82" spans="1:3">
      <c r="A82" s="141" t="s">
        <v>399</v>
      </c>
      <c r="B82" s="141" t="s">
        <v>400</v>
      </c>
      <c r="C82" s="162" t="str">
        <f t="shared" si="1"/>
        <v>Durango School District 9-R 1520</v>
      </c>
    </row>
    <row r="83" spans="1:3">
      <c r="A83" s="140" t="s">
        <v>309</v>
      </c>
      <c r="B83" s="140" t="s">
        <v>310</v>
      </c>
      <c r="C83" s="162" t="str">
        <f t="shared" si="1"/>
        <v>Eagle County School District Re-50 J 0910</v>
      </c>
    </row>
    <row r="84" spans="1:3">
      <c r="A84" s="140" t="s">
        <v>593</v>
      </c>
      <c r="B84" s="140" t="s">
        <v>594</v>
      </c>
      <c r="C84" s="162" t="str">
        <f t="shared" si="1"/>
        <v>East Central BOCES 9025</v>
      </c>
    </row>
    <row r="85" spans="1:3">
      <c r="A85" s="140" t="s">
        <v>369</v>
      </c>
      <c r="B85" s="140" t="s">
        <v>370</v>
      </c>
      <c r="C85" s="162" t="str">
        <f t="shared" si="1"/>
        <v>East Grand School District #2 (Inc) 1350</v>
      </c>
    </row>
    <row r="86" spans="1:3">
      <c r="A86" s="140" t="s">
        <v>467</v>
      </c>
      <c r="B86" s="140" t="s">
        <v>468</v>
      </c>
      <c r="C86" s="162" t="str">
        <f t="shared" si="1"/>
        <v>East Otero School District R 1 2520</v>
      </c>
    </row>
    <row r="87" spans="1:3">
      <c r="A87" s="140" t="s">
        <v>347</v>
      </c>
      <c r="B87" s="140" t="s">
        <v>348</v>
      </c>
      <c r="C87" s="162" t="str">
        <f t="shared" si="1"/>
        <v>Edison School District 54 JT 1120</v>
      </c>
    </row>
    <row r="88" spans="1:3">
      <c r="A88" s="141" t="s">
        <v>331</v>
      </c>
      <c r="B88" s="141" t="s">
        <v>332</v>
      </c>
      <c r="C88" s="162" t="str">
        <f t="shared" si="1"/>
        <v>El Paso County School District 12 1020</v>
      </c>
    </row>
    <row r="89" spans="1:3">
      <c r="A89" s="141" t="s">
        <v>327</v>
      </c>
      <c r="B89" s="141" t="s">
        <v>328</v>
      </c>
      <c r="C89" s="162" t="str">
        <f t="shared" si="1"/>
        <v>El Paso County School District 8 1000</v>
      </c>
    </row>
    <row r="90" spans="1:3">
      <c r="A90" s="141" t="s">
        <v>313</v>
      </c>
      <c r="B90" s="141" t="s">
        <v>314</v>
      </c>
      <c r="C90" s="162" t="str">
        <f t="shared" si="1"/>
        <v>Elbert County School District C-2 0930</v>
      </c>
    </row>
    <row r="91" spans="1:3">
      <c r="A91" s="140" t="s">
        <v>317</v>
      </c>
      <c r="B91" s="140" t="s">
        <v>318</v>
      </c>
      <c r="C91" s="162" t="str">
        <f t="shared" si="1"/>
        <v>Elbert School District 200 0950</v>
      </c>
    </row>
    <row r="92" spans="1:3">
      <c r="A92" s="140" t="s">
        <v>311</v>
      </c>
      <c r="B92" s="140" t="s">
        <v>312</v>
      </c>
      <c r="C92" s="162" t="str">
        <f t="shared" si="1"/>
        <v>Elizabeth School District No. C-1 0920</v>
      </c>
    </row>
    <row r="93" spans="1:3">
      <c r="A93" s="140" t="s">
        <v>337</v>
      </c>
      <c r="B93" s="140" t="s">
        <v>338</v>
      </c>
      <c r="C93" s="162" t="str">
        <f t="shared" si="1"/>
        <v>Ellicott School District #22 1050</v>
      </c>
    </row>
    <row r="94" spans="1:3">
      <c r="A94" s="142" t="s">
        <v>245</v>
      </c>
      <c r="B94" s="140" t="s">
        <v>246</v>
      </c>
      <c r="C94" s="162" t="str">
        <f t="shared" si="1"/>
        <v>Englewood School District #1 0120</v>
      </c>
    </row>
    <row r="95" spans="1:3">
      <c r="A95" s="140" t="s">
        <v>411</v>
      </c>
      <c r="B95" s="140" t="s">
        <v>412</v>
      </c>
      <c r="C95" s="162" t="str">
        <f t="shared" si="1"/>
        <v>Estes Park School District R-3 1570</v>
      </c>
    </row>
    <row r="96" spans="1:3">
      <c r="A96" s="140" t="s">
        <v>345</v>
      </c>
      <c r="B96" s="140" t="s">
        <v>346</v>
      </c>
      <c r="C96" s="162" t="str">
        <f t="shared" si="1"/>
        <v>Falcon School District 49 1110</v>
      </c>
    </row>
    <row r="97" spans="1:3">
      <c r="A97" s="140" t="s">
        <v>695</v>
      </c>
      <c r="B97" s="153" t="s">
        <v>696</v>
      </c>
      <c r="C97" s="162" t="str">
        <f t="shared" si="1"/>
        <v>Family Education Services Y700</v>
      </c>
    </row>
    <row r="98" spans="1:3">
      <c r="A98" s="140" t="s">
        <v>689</v>
      </c>
      <c r="B98" s="153" t="s">
        <v>690</v>
      </c>
      <c r="C98" s="162" t="str">
        <f t="shared" si="1"/>
        <v>Focus Points Family Resource Center Y693</v>
      </c>
    </row>
    <row r="99" spans="1:3">
      <c r="A99" s="140" t="s">
        <v>727</v>
      </c>
      <c r="B99" s="140" t="s">
        <v>587</v>
      </c>
      <c r="C99" s="162" t="str">
        <f t="shared" si="1"/>
        <v>Fort Lewis College Y929</v>
      </c>
    </row>
    <row r="100" spans="1:3">
      <c r="A100" s="140" t="s">
        <v>567</v>
      </c>
      <c r="B100" s="140" t="s">
        <v>568</v>
      </c>
      <c r="C100" s="162" t="str">
        <f t="shared" si="1"/>
        <v>Fort Lupton Schools 3140</v>
      </c>
    </row>
    <row r="101" spans="1:3">
      <c r="A101" s="140" t="s">
        <v>473</v>
      </c>
      <c r="B101" s="140" t="s">
        <v>474</v>
      </c>
      <c r="C101" s="162" t="str">
        <f t="shared" si="1"/>
        <v>Fowler School District R-4J 2540</v>
      </c>
    </row>
    <row r="102" spans="1:3">
      <c r="A102" s="140" t="s">
        <v>353</v>
      </c>
      <c r="B102" s="140" t="s">
        <v>354</v>
      </c>
      <c r="C102" s="162" t="str">
        <f t="shared" si="1"/>
        <v>Fremont County School District RE-2 1150</v>
      </c>
    </row>
    <row r="103" spans="1:3">
      <c r="A103" s="140" t="s">
        <v>351</v>
      </c>
      <c r="B103" s="140" t="s">
        <v>352</v>
      </c>
      <c r="C103" s="162" t="str">
        <f t="shared" si="1"/>
        <v>Fremont RE-1 School District 1140</v>
      </c>
    </row>
    <row r="104" spans="1:3">
      <c r="A104" s="140" t="s">
        <v>683</v>
      </c>
      <c r="B104" s="153" t="s">
        <v>684</v>
      </c>
      <c r="C104" s="162" t="str">
        <f t="shared" si="1"/>
        <v>Friends First, Inc. Y583</v>
      </c>
    </row>
    <row r="105" spans="1:3">
      <c r="A105" s="140" t="s">
        <v>679</v>
      </c>
      <c r="B105" s="153" t="s">
        <v>680</v>
      </c>
      <c r="C105" s="162" t="str">
        <f t="shared" si="1"/>
        <v>Front Range Community College Y295</v>
      </c>
    </row>
    <row r="106" spans="1:3">
      <c r="A106" s="140" t="s">
        <v>361</v>
      </c>
      <c r="B106" s="140" t="s">
        <v>362</v>
      </c>
      <c r="C106" s="162" t="str">
        <f t="shared" si="1"/>
        <v>Garfield County School District 16 1220</v>
      </c>
    </row>
    <row r="107" spans="1:3">
      <c r="A107" s="140" t="s">
        <v>359</v>
      </c>
      <c r="B107" s="140" t="s">
        <v>360</v>
      </c>
      <c r="C107" s="162" t="str">
        <f t="shared" si="1"/>
        <v>Garfield School District No. RE-2 1195</v>
      </c>
    </row>
    <row r="108" spans="1:3">
      <c r="A108" s="140" t="s">
        <v>425</v>
      </c>
      <c r="B108" s="140" t="s">
        <v>426</v>
      </c>
      <c r="C108" s="162" t="str">
        <f t="shared" si="1"/>
        <v>Genoa-Hugo School District No. C-113 1780</v>
      </c>
    </row>
    <row r="109" spans="1:3">
      <c r="A109" s="141" t="s">
        <v>365</v>
      </c>
      <c r="B109" s="141" t="s">
        <v>366</v>
      </c>
      <c r="C109" s="162" t="str">
        <f t="shared" si="1"/>
        <v>Gilpin County School District Re-1 1330</v>
      </c>
    </row>
    <row r="110" spans="1:3">
      <c r="A110" s="140" t="s">
        <v>371</v>
      </c>
      <c r="B110" s="140" t="s">
        <v>372</v>
      </c>
      <c r="C110" s="162" t="str">
        <f t="shared" si="1"/>
        <v>Gunnison Watershed School District 1360</v>
      </c>
    </row>
    <row r="111" spans="1:3">
      <c r="A111" s="140" t="s">
        <v>341</v>
      </c>
      <c r="B111" s="140" t="s">
        <v>342</v>
      </c>
      <c r="C111" s="162" t="str">
        <f t="shared" si="1"/>
        <v>Hanover School District #28 1070</v>
      </c>
    </row>
    <row r="112" spans="1:3">
      <c r="A112" s="140" t="s">
        <v>323</v>
      </c>
      <c r="B112" s="140" t="s">
        <v>324</v>
      </c>
      <c r="C112" s="162" t="str">
        <f t="shared" si="1"/>
        <v>Harrison School District Two 0980</v>
      </c>
    </row>
    <row r="113" spans="1:3">
      <c r="A113" s="140" t="s">
        <v>489</v>
      </c>
      <c r="B113" s="140" t="s">
        <v>490</v>
      </c>
      <c r="C113" s="162" t="str">
        <f t="shared" si="1"/>
        <v>Haxtun School District RE-2J 2630</v>
      </c>
    </row>
    <row r="114" spans="1:3">
      <c r="A114" s="140" t="s">
        <v>515</v>
      </c>
      <c r="B114" s="140" t="s">
        <v>516</v>
      </c>
      <c r="C114" s="162" t="str">
        <f t="shared" si="1"/>
        <v>Hayden School District R-1 2760</v>
      </c>
    </row>
    <row r="115" spans="1:3">
      <c r="A115" s="140" t="s">
        <v>655</v>
      </c>
      <c r="B115" s="155" t="s">
        <v>656</v>
      </c>
      <c r="C115" s="162" t="str">
        <f t="shared" si="1"/>
        <v>Heart &amp; Hand Center Y061</v>
      </c>
    </row>
    <row r="116" spans="1:3">
      <c r="A116" s="140" t="s">
        <v>657</v>
      </c>
      <c r="B116" s="155" t="s">
        <v>658</v>
      </c>
      <c r="C116" s="162" t="str">
        <f t="shared" si="1"/>
        <v>High Valley Community Center, Inc. Y062</v>
      </c>
    </row>
    <row r="117" spans="1:3">
      <c r="A117" s="140" t="s">
        <v>373</v>
      </c>
      <c r="B117" s="140" t="s">
        <v>374</v>
      </c>
      <c r="C117" s="162" t="str">
        <f t="shared" si="1"/>
        <v>Hinsdale County RE-1 School District 1380</v>
      </c>
    </row>
    <row r="118" spans="1:3">
      <c r="A118" s="140" t="s">
        <v>389</v>
      </c>
      <c r="B118" s="140" t="s">
        <v>390</v>
      </c>
      <c r="C118" s="162" t="str">
        <f t="shared" si="1"/>
        <v>Hi-plains School District R-23 1460</v>
      </c>
    </row>
    <row r="119" spans="1:3">
      <c r="A119" s="140" t="s">
        <v>417</v>
      </c>
      <c r="B119" s="140" t="s">
        <v>418</v>
      </c>
      <c r="C119" s="162" t="str">
        <f t="shared" si="1"/>
        <v>Hoehne Reorganized School Dist 3 1600</v>
      </c>
    </row>
    <row r="120" spans="1:3">
      <c r="A120" s="140" t="s">
        <v>497</v>
      </c>
      <c r="B120" s="140" t="s">
        <v>498</v>
      </c>
      <c r="C120" s="162" t="str">
        <f t="shared" si="1"/>
        <v>Holly School District RE3 2670</v>
      </c>
    </row>
    <row r="121" spans="1:3">
      <c r="A121" s="140" t="s">
        <v>487</v>
      </c>
      <c r="B121" s="140" t="s">
        <v>488</v>
      </c>
      <c r="C121" s="162" t="str">
        <f t="shared" si="1"/>
        <v>Holyoke School District No. RE-1J 2620</v>
      </c>
    </row>
    <row r="122" spans="1:3">
      <c r="A122" s="145" t="s">
        <v>375</v>
      </c>
      <c r="B122" s="145" t="s">
        <v>376</v>
      </c>
      <c r="C122" s="162" t="str">
        <f t="shared" si="1"/>
        <v>Huerfano School District Number RE-1 1390</v>
      </c>
    </row>
    <row r="123" spans="1:3">
      <c r="A123" s="140" t="s">
        <v>581</v>
      </c>
      <c r="B123" s="140" t="s">
        <v>582</v>
      </c>
      <c r="C123" s="162" t="str">
        <f t="shared" si="1"/>
        <v>Idalia School District RJ3 3220</v>
      </c>
    </row>
    <row r="124" spans="1:3">
      <c r="A124" s="141" t="s">
        <v>405</v>
      </c>
      <c r="B124" s="141" t="s">
        <v>406</v>
      </c>
      <c r="C124" s="162" t="str">
        <f t="shared" si="1"/>
        <v>Ignacio School District 11-JT 1540</v>
      </c>
    </row>
    <row r="125" spans="1:3">
      <c r="A125" s="140" t="s">
        <v>381</v>
      </c>
      <c r="B125" s="140" t="s">
        <v>382</v>
      </c>
      <c r="C125" s="162" t="str">
        <f t="shared" si="1"/>
        <v>Jefferson County School District R-1 1420</v>
      </c>
    </row>
    <row r="126" spans="1:3">
      <c r="A126" s="140" t="s">
        <v>533</v>
      </c>
      <c r="B126" s="140" t="s">
        <v>534</v>
      </c>
      <c r="C126" s="162" t="str">
        <f t="shared" si="1"/>
        <v>Julesburg School District 2862</v>
      </c>
    </row>
    <row r="127" spans="1:3">
      <c r="A127" s="140" t="s">
        <v>423</v>
      </c>
      <c r="B127" s="140" t="s">
        <v>424</v>
      </c>
      <c r="C127" s="162" t="str">
        <f t="shared" si="1"/>
        <v>Kim School District RE 88 1760</v>
      </c>
    </row>
    <row r="128" spans="1:3">
      <c r="A128" s="140" t="s">
        <v>383</v>
      </c>
      <c r="B128" s="160" t="s">
        <v>384</v>
      </c>
      <c r="C128" s="162" t="str">
        <f t="shared" si="1"/>
        <v>Kiowa County School District RE-1 1430</v>
      </c>
    </row>
    <row r="129" spans="1:3">
      <c r="A129" s="140" t="s">
        <v>282</v>
      </c>
      <c r="B129" s="160" t="s">
        <v>283</v>
      </c>
      <c r="C129" s="162" t="str">
        <f t="shared" si="1"/>
        <v>Kit Carson School Dist R-1 0510</v>
      </c>
    </row>
    <row r="130" spans="1:3">
      <c r="A130" s="140" t="s">
        <v>377</v>
      </c>
      <c r="B130" s="160" t="s">
        <v>378</v>
      </c>
      <c r="C130" s="162" t="str">
        <f t="shared" si="1"/>
        <v>La Veta School District 1400</v>
      </c>
    </row>
    <row r="131" spans="1:3">
      <c r="A131" s="140" t="s">
        <v>397</v>
      </c>
      <c r="B131" s="160" t="s">
        <v>398</v>
      </c>
      <c r="C131" s="162" t="str">
        <f t="shared" si="1"/>
        <v>Lake County School District R-1 1510</v>
      </c>
    </row>
    <row r="132" spans="1:3">
      <c r="A132" s="140" t="s">
        <v>495</v>
      </c>
      <c r="B132" s="160" t="s">
        <v>496</v>
      </c>
      <c r="C132" s="162" t="str">
        <f t="shared" ref="C132:C195" si="2">_xlfn.CONCAT(B132," ",A132)</f>
        <v>Lamar School District RE-2 2660</v>
      </c>
    </row>
    <row r="133" spans="1:3">
      <c r="A133" s="140" t="s">
        <v>403</v>
      </c>
      <c r="B133" s="160" t="s">
        <v>404</v>
      </c>
      <c r="C133" s="162" t="str">
        <f t="shared" si="2"/>
        <v>Laplata County School District 10 JT R. 1530</v>
      </c>
    </row>
    <row r="134" spans="1:3">
      <c r="A134" s="140" t="s">
        <v>270</v>
      </c>
      <c r="B134" s="160" t="s">
        <v>271</v>
      </c>
      <c r="C134" s="162" t="str">
        <f t="shared" si="2"/>
        <v>Las Animas School District RE-1 0290</v>
      </c>
    </row>
    <row r="135" spans="1:3">
      <c r="A135" s="140" t="s">
        <v>691</v>
      </c>
      <c r="B135" s="158" t="s">
        <v>692</v>
      </c>
      <c r="C135" s="162" t="str">
        <f t="shared" si="2"/>
        <v>Learning Source, The Y695</v>
      </c>
    </row>
    <row r="136" spans="1:3">
      <c r="A136" s="140" t="s">
        <v>343</v>
      </c>
      <c r="B136" s="160" t="s">
        <v>344</v>
      </c>
      <c r="C136" s="162" t="str">
        <f t="shared" si="2"/>
        <v>Lewis-Palmer School District No. 38 1080</v>
      </c>
    </row>
    <row r="137" spans="1:3">
      <c r="A137" s="140" t="s">
        <v>583</v>
      </c>
      <c r="B137" s="160" t="s">
        <v>584</v>
      </c>
      <c r="C137" s="162" t="str">
        <f t="shared" si="2"/>
        <v>Liberty School District J-4 3230</v>
      </c>
    </row>
    <row r="138" spans="1:3">
      <c r="A138" s="141" t="s">
        <v>427</v>
      </c>
      <c r="B138" s="165" t="s">
        <v>428</v>
      </c>
      <c r="C138" s="162" t="str">
        <f t="shared" si="2"/>
        <v>Limon School District 1790</v>
      </c>
    </row>
    <row r="139" spans="1:3">
      <c r="A139" s="140" t="s">
        <v>429</v>
      </c>
      <c r="B139" s="160" t="s">
        <v>430</v>
      </c>
      <c r="C139" s="162" t="str">
        <f t="shared" si="2"/>
        <v>Lincoln County School District RE-23 1810</v>
      </c>
    </row>
    <row r="140" spans="1:3">
      <c r="A140" s="140" t="s">
        <v>675</v>
      </c>
      <c r="B140" s="166" t="s">
        <v>676</v>
      </c>
      <c r="C140" s="162" t="str">
        <f t="shared" si="2"/>
        <v>Live Well Colorado  Y078</v>
      </c>
    </row>
    <row r="141" spans="1:3">
      <c r="A141" s="140" t="s">
        <v>433</v>
      </c>
      <c r="B141" s="160" t="s">
        <v>434</v>
      </c>
      <c r="C141" s="162" t="str">
        <f t="shared" si="2"/>
        <v>Logan County Frenchman School District RE-3 1850</v>
      </c>
    </row>
    <row r="142" spans="1:3">
      <c r="A142" s="140" t="s">
        <v>549</v>
      </c>
      <c r="B142" s="160" t="s">
        <v>550</v>
      </c>
      <c r="C142" s="162" t="str">
        <f t="shared" si="2"/>
        <v>Lone Star School District 101 3060</v>
      </c>
    </row>
    <row r="143" spans="1:3">
      <c r="A143" s="141" t="s">
        <v>333</v>
      </c>
      <c r="B143" s="165" t="s">
        <v>334</v>
      </c>
      <c r="C143" s="162" t="str">
        <f t="shared" si="2"/>
        <v>Manitou Springs School District 14 1030</v>
      </c>
    </row>
    <row r="144" spans="1:3">
      <c r="A144" s="140" t="s">
        <v>471</v>
      </c>
      <c r="B144" s="160" t="s">
        <v>472</v>
      </c>
      <c r="C144" s="162" t="str">
        <f t="shared" si="2"/>
        <v>Manzanola Jr Sr High School 2535</v>
      </c>
    </row>
    <row r="145" spans="1:3">
      <c r="A145" s="140" t="s">
        <v>227</v>
      </c>
      <c r="B145" s="160" t="s">
        <v>228</v>
      </c>
      <c r="C145" s="162" t="str">
        <f t="shared" si="2"/>
        <v>Mapleton Public Schools 0010</v>
      </c>
    </row>
    <row r="146" spans="1:3">
      <c r="A146" s="141" t="s">
        <v>272</v>
      </c>
      <c r="B146" s="165" t="s">
        <v>273</v>
      </c>
      <c r="C146" s="162" t="str">
        <f t="shared" si="2"/>
        <v>Mc Clave School District RE 2 0310</v>
      </c>
    </row>
    <row r="147" spans="1:3">
      <c r="A147" s="140" t="s">
        <v>505</v>
      </c>
      <c r="B147" s="160" t="s">
        <v>506</v>
      </c>
      <c r="C147" s="162" t="str">
        <f t="shared" si="2"/>
        <v>Meeker RE-1 School District 2710</v>
      </c>
    </row>
    <row r="148" spans="1:3">
      <c r="A148" s="140" t="s">
        <v>441</v>
      </c>
      <c r="B148" s="160" t="s">
        <v>442</v>
      </c>
      <c r="C148" s="162" t="str">
        <f t="shared" si="2"/>
        <v>Mesa County District 50 1990</v>
      </c>
    </row>
    <row r="149" spans="1:3">
      <c r="A149" s="153" t="s">
        <v>663</v>
      </c>
      <c r="B149" s="166" t="s">
        <v>664</v>
      </c>
      <c r="C149" s="162" t="str">
        <f t="shared" si="2"/>
        <v>Mesa County Public Library Foundation Y066</v>
      </c>
    </row>
    <row r="150" spans="1:3">
      <c r="A150" s="140" t="s">
        <v>443</v>
      </c>
      <c r="B150" s="160" t="s">
        <v>444</v>
      </c>
      <c r="C150" s="162" t="str">
        <f t="shared" si="2"/>
        <v>Mesa County Valley School District #51 2000</v>
      </c>
    </row>
    <row r="151" spans="1:3">
      <c r="A151" s="140" t="s">
        <v>730</v>
      </c>
      <c r="B151" s="159" t="s">
        <v>731</v>
      </c>
      <c r="C151" s="162" t="str">
        <f t="shared" si="2"/>
        <v>Metropolitan State University of Denver Y947</v>
      </c>
    </row>
    <row r="152" spans="1:3">
      <c r="A152" s="140" t="s">
        <v>349</v>
      </c>
      <c r="B152" s="140" t="s">
        <v>350</v>
      </c>
      <c r="C152" s="162" t="str">
        <f t="shared" si="2"/>
        <v>Miami-Yoder School District 60 1130</v>
      </c>
    </row>
    <row r="153" spans="1:3">
      <c r="A153" s="140" t="s">
        <v>447</v>
      </c>
      <c r="B153" s="160" t="s">
        <v>448</v>
      </c>
      <c r="C153" s="162" t="str">
        <f t="shared" si="2"/>
        <v>Moffat County School District 1 2020</v>
      </c>
    </row>
    <row r="154" spans="1:3">
      <c r="A154" s="161" t="s">
        <v>523</v>
      </c>
      <c r="B154" s="161" t="s">
        <v>524</v>
      </c>
      <c r="C154" s="162" t="str">
        <f t="shared" si="2"/>
        <v>Moffat School District C-2 2800</v>
      </c>
    </row>
    <row r="155" spans="1:3">
      <c r="A155" s="140" t="s">
        <v>511</v>
      </c>
      <c r="B155" s="160" t="s">
        <v>512</v>
      </c>
      <c r="C155" s="162" t="str">
        <f t="shared" si="2"/>
        <v>Monte Vista School District 8 2740</v>
      </c>
    </row>
    <row r="156" spans="1:3">
      <c r="A156" s="140" t="s">
        <v>453</v>
      </c>
      <c r="B156" s="140" t="s">
        <v>454</v>
      </c>
      <c r="C156" s="162" t="str">
        <f t="shared" si="2"/>
        <v>Montezuma County Mancos School District Re 6 2070</v>
      </c>
    </row>
    <row r="157" spans="1:3">
      <c r="A157" s="140" t="s">
        <v>449</v>
      </c>
      <c r="B157" s="140" t="s">
        <v>450</v>
      </c>
      <c r="C157" s="162" t="str">
        <f t="shared" si="2"/>
        <v>Montezuma-Cortez Sch Dist RE 1 (INC) 2035</v>
      </c>
    </row>
    <row r="158" spans="1:3">
      <c r="A158" s="140" t="s">
        <v>455</v>
      </c>
      <c r="B158" s="140" t="s">
        <v>456</v>
      </c>
      <c r="C158" s="162" t="str">
        <f t="shared" si="2"/>
        <v>Montrose County School District RE-1J 2180</v>
      </c>
    </row>
    <row r="159" spans="1:3">
      <c r="A159" s="141" t="s">
        <v>463</v>
      </c>
      <c r="B159" s="141" t="s">
        <v>464</v>
      </c>
      <c r="C159" s="162" t="str">
        <f t="shared" si="2"/>
        <v>Morgan County School District RE 20 J 2505</v>
      </c>
    </row>
    <row r="160" spans="1:3">
      <c r="A160" s="140" t="s">
        <v>461</v>
      </c>
      <c r="B160" s="140" t="s">
        <v>462</v>
      </c>
      <c r="C160" s="162" t="str">
        <f t="shared" si="2"/>
        <v>Morgan County School District RE3 (INC) 2405</v>
      </c>
    </row>
    <row r="161" spans="1:3">
      <c r="A161" s="140" t="s">
        <v>622</v>
      </c>
      <c r="B161" s="140" t="s">
        <v>623</v>
      </c>
      <c r="C161" s="162" t="str">
        <f t="shared" si="2"/>
        <v>Mount Evans BOCES 9140</v>
      </c>
    </row>
    <row r="162" spans="1:3">
      <c r="A162" s="140" t="s">
        <v>595</v>
      </c>
      <c r="B162" s="140" t="s">
        <v>596</v>
      </c>
      <c r="C162" s="162" t="str">
        <f t="shared" si="2"/>
        <v>Mountain BOCES 9030</v>
      </c>
    </row>
    <row r="163" spans="1:3">
      <c r="A163" s="140" t="s">
        <v>521</v>
      </c>
      <c r="B163" s="140" t="s">
        <v>522</v>
      </c>
      <c r="C163" s="162" t="str">
        <f t="shared" si="2"/>
        <v>Mountain Valley School District R E1 2790</v>
      </c>
    </row>
    <row r="164" spans="1:3">
      <c r="A164" s="140" t="s">
        <v>288</v>
      </c>
      <c r="B164" s="140" t="s">
        <v>289</v>
      </c>
      <c r="C164" s="162" t="str">
        <f t="shared" si="2"/>
        <v>North Conejos School District RE1-J 0550</v>
      </c>
    </row>
    <row r="165" spans="1:3">
      <c r="A165" s="140" t="s">
        <v>379</v>
      </c>
      <c r="B165" s="140" t="s">
        <v>380</v>
      </c>
      <c r="C165" s="162" t="str">
        <f t="shared" si="2"/>
        <v>North Park School District R-1 1410</v>
      </c>
    </row>
    <row r="166" spans="1:3">
      <c r="A166" s="140" t="s">
        <v>599</v>
      </c>
      <c r="B166" s="140" t="s">
        <v>600</v>
      </c>
      <c r="C166" s="162" t="str">
        <f t="shared" si="2"/>
        <v>Northeast Colorado Board of Cooperative Educational Services 9040</v>
      </c>
    </row>
    <row r="167" spans="1:3">
      <c r="A167" s="140" t="s">
        <v>693</v>
      </c>
      <c r="B167" s="153" t="s">
        <v>694</v>
      </c>
      <c r="C167" s="162" t="str">
        <f t="shared" si="2"/>
        <v>Northeastern Junior College Y699</v>
      </c>
    </row>
    <row r="168" spans="1:3">
      <c r="A168" s="141" t="s">
        <v>614</v>
      </c>
      <c r="B168" s="141" t="s">
        <v>615</v>
      </c>
      <c r="C168" s="162" t="str">
        <f t="shared" si="2"/>
        <v>Northwest Colorado BOCES 9095</v>
      </c>
    </row>
    <row r="169" spans="1:3">
      <c r="A169" s="140" t="s">
        <v>531</v>
      </c>
      <c r="B169" s="140" t="s">
        <v>532</v>
      </c>
      <c r="C169" s="162" t="str">
        <f t="shared" si="2"/>
        <v>Norwood School District No. R-2J 2840</v>
      </c>
    </row>
    <row r="170" spans="1:3">
      <c r="A170" s="140" t="s">
        <v>659</v>
      </c>
      <c r="B170" s="155" t="s">
        <v>660</v>
      </c>
      <c r="C170" s="162" t="str">
        <f t="shared" si="2"/>
        <v>Onward A Legacy Foundation-MCHS Y063</v>
      </c>
    </row>
    <row r="171" spans="1:3">
      <c r="A171" s="140" t="s">
        <v>661</v>
      </c>
      <c r="B171" s="155" t="s">
        <v>662</v>
      </c>
      <c r="C171" s="162" t="str">
        <f t="shared" si="2"/>
        <v>Onward A Legacy Foundation-SWOS Y064</v>
      </c>
    </row>
    <row r="172" spans="1:3">
      <c r="A172" s="140" t="s">
        <v>547</v>
      </c>
      <c r="B172" s="140" t="s">
        <v>548</v>
      </c>
      <c r="C172" s="162" t="str">
        <f t="shared" si="2"/>
        <v>Otis School District R-3 3050</v>
      </c>
    </row>
    <row r="173" spans="1:3">
      <c r="A173" s="140" t="s">
        <v>481</v>
      </c>
      <c r="B173" s="140" t="s">
        <v>482</v>
      </c>
      <c r="C173" s="162" t="str">
        <f t="shared" si="2"/>
        <v>Ouray County R-2 School District 2590</v>
      </c>
    </row>
    <row r="174" spans="1:3">
      <c r="A174" s="140" t="s">
        <v>479</v>
      </c>
      <c r="B174" s="140" t="s">
        <v>480</v>
      </c>
      <c r="C174" s="162" t="str">
        <f t="shared" si="2"/>
        <v>Ouray School District R-1 2580</v>
      </c>
    </row>
    <row r="175" spans="1:3">
      <c r="A175" s="140" t="s">
        <v>485</v>
      </c>
      <c r="B175" s="140" t="s">
        <v>486</v>
      </c>
      <c r="C175" s="162" t="str">
        <f t="shared" si="2"/>
        <v>Park County School District RE2 2610</v>
      </c>
    </row>
    <row r="176" spans="1:3">
      <c r="A176" s="140" t="s">
        <v>575</v>
      </c>
      <c r="B176" s="140" t="s">
        <v>576</v>
      </c>
      <c r="C176" s="162" t="str">
        <f t="shared" si="2"/>
        <v>Pawnee School District RE12 3148</v>
      </c>
    </row>
    <row r="177" spans="1:3">
      <c r="A177" s="140" t="s">
        <v>437</v>
      </c>
      <c r="B177" s="140" t="s">
        <v>438</v>
      </c>
      <c r="C177" s="162" t="str">
        <f t="shared" si="2"/>
        <v>Peetz Plateau School District RE-5 1870</v>
      </c>
    </row>
    <row r="178" spans="1:3">
      <c r="A178" s="140" t="s">
        <v>339</v>
      </c>
      <c r="B178" s="140" t="s">
        <v>340</v>
      </c>
      <c r="C178" s="162" t="str">
        <f t="shared" si="2"/>
        <v>Peyton School District 23-JT 1060</v>
      </c>
    </row>
    <row r="179" spans="1:3">
      <c r="A179" s="140" t="s">
        <v>602</v>
      </c>
      <c r="B179" s="140" t="s">
        <v>603</v>
      </c>
      <c r="C179" s="162" t="str">
        <f t="shared" si="2"/>
        <v>Pikes Peak BOCES 9045</v>
      </c>
    </row>
    <row r="180" spans="1:3">
      <c r="A180" s="140" t="s">
        <v>638</v>
      </c>
      <c r="B180" s="153" t="s">
        <v>639</v>
      </c>
      <c r="C180" s="162" t="str">
        <f t="shared" si="2"/>
        <v>Pikes Peak Library District Foundation Y006</v>
      </c>
    </row>
    <row r="181" spans="1:3">
      <c r="A181" s="140" t="s">
        <v>385</v>
      </c>
      <c r="B181" s="140" t="s">
        <v>386</v>
      </c>
      <c r="C181" s="162" t="str">
        <f t="shared" si="2"/>
        <v>Plainview School District 1440</v>
      </c>
    </row>
    <row r="182" spans="1:3">
      <c r="A182" s="140" t="s">
        <v>483</v>
      </c>
      <c r="B182" s="140" t="s">
        <v>484</v>
      </c>
      <c r="C182" s="162" t="str">
        <f t="shared" si="2"/>
        <v>Platte Canyon School District No 1 2600</v>
      </c>
    </row>
    <row r="183" spans="1:3">
      <c r="A183" s="140" t="s">
        <v>407</v>
      </c>
      <c r="B183" s="140" t="s">
        <v>408</v>
      </c>
      <c r="C183" s="162" t="str">
        <f t="shared" si="2"/>
        <v>Poudre School District 1550</v>
      </c>
    </row>
    <row r="184" spans="1:3">
      <c r="A184" s="140" t="s">
        <v>415</v>
      </c>
      <c r="B184" s="140" t="s">
        <v>416</v>
      </c>
      <c r="C184" s="162" t="str">
        <f t="shared" si="2"/>
        <v>Primero Reorganized School District Number 2 1590</v>
      </c>
    </row>
    <row r="185" spans="1:3">
      <c r="A185" s="141" t="s">
        <v>262</v>
      </c>
      <c r="B185" s="141" t="s">
        <v>263</v>
      </c>
      <c r="C185" s="162" t="str">
        <f t="shared" si="2"/>
        <v>Pritchett School District RE-3 0240</v>
      </c>
    </row>
    <row r="186" spans="1:3">
      <c r="A186" s="141" t="s">
        <v>493</v>
      </c>
      <c r="B186" s="141" t="s">
        <v>494</v>
      </c>
      <c r="C186" s="162" t="str">
        <f t="shared" si="2"/>
        <v>Prowers County School District RE-1 2650</v>
      </c>
    </row>
    <row r="187" spans="1:3">
      <c r="A187" s="140" t="s">
        <v>646</v>
      </c>
      <c r="B187" s="140" t="s">
        <v>647</v>
      </c>
      <c r="C187" s="162" t="str">
        <f t="shared" si="2"/>
        <v>Public Education &amp; Business Coalition Y011</v>
      </c>
    </row>
    <row r="188" spans="1:3">
      <c r="A188" s="140" t="s">
        <v>503</v>
      </c>
      <c r="B188" s="140" t="s">
        <v>504</v>
      </c>
      <c r="C188" s="162" t="str">
        <f t="shared" si="2"/>
        <v>Pueblo School District #70 2700</v>
      </c>
    </row>
    <row r="189" spans="1:3">
      <c r="A189" s="140" t="s">
        <v>501</v>
      </c>
      <c r="B189" s="140" t="s">
        <v>502</v>
      </c>
      <c r="C189" s="162" t="str">
        <f t="shared" si="2"/>
        <v>Pueblo School District No. 60 2690</v>
      </c>
    </row>
    <row r="190" spans="1:3">
      <c r="A190" s="140" t="s">
        <v>650</v>
      </c>
      <c r="B190" s="156" t="s">
        <v>651</v>
      </c>
      <c r="C190" s="162" t="str">
        <f t="shared" si="2"/>
        <v>Rangely Jr. College District Y027</v>
      </c>
    </row>
    <row r="191" spans="1:3">
      <c r="A191" s="141" t="s">
        <v>507</v>
      </c>
      <c r="B191" s="141" t="s">
        <v>508</v>
      </c>
      <c r="C191" s="162" t="str">
        <f t="shared" si="2"/>
        <v>Rangely School District Re-4 2720</v>
      </c>
    </row>
    <row r="192" spans="1:3">
      <c r="A192" s="140" t="s">
        <v>725</v>
      </c>
      <c r="B192" s="140" t="s">
        <v>726</v>
      </c>
      <c r="C192" s="162" t="str">
        <f t="shared" si="2"/>
        <v>Regents of the Univeristy of Colorado Y907</v>
      </c>
    </row>
    <row r="193" spans="1:3">
      <c r="A193" s="140" t="s">
        <v>535</v>
      </c>
      <c r="B193" s="148" t="s">
        <v>536</v>
      </c>
      <c r="C193" s="162" t="str">
        <f t="shared" si="2"/>
        <v>Revere School District 2865</v>
      </c>
    </row>
    <row r="194" spans="1:3">
      <c r="A194" s="140" t="s">
        <v>707</v>
      </c>
      <c r="B194" s="153" t="s">
        <v>708</v>
      </c>
      <c r="C194" s="162" t="str">
        <f t="shared" si="2"/>
        <v>Right to Read of Weld County Inc Y711</v>
      </c>
    </row>
    <row r="195" spans="1:3">
      <c r="A195" s="140" t="s">
        <v>618</v>
      </c>
      <c r="B195" s="140" t="s">
        <v>619</v>
      </c>
      <c r="C195" s="162" t="str">
        <f t="shared" si="2"/>
        <v>Rio Blanco B O C E S  9125</v>
      </c>
    </row>
    <row r="196" spans="1:3">
      <c r="A196" s="140" t="s">
        <v>667</v>
      </c>
      <c r="B196" s="155" t="s">
        <v>668</v>
      </c>
      <c r="C196" s="162" t="str">
        <f t="shared" ref="C196:C258" si="3">_xlfn.CONCAT(B196," ",A196)</f>
        <v>Riverside Educational Center Y072</v>
      </c>
    </row>
    <row r="197" spans="1:3">
      <c r="A197" s="140" t="s">
        <v>357</v>
      </c>
      <c r="B197" s="140" t="s">
        <v>358</v>
      </c>
      <c r="C197" s="162" t="str">
        <f t="shared" si="3"/>
        <v>Roaring Fork School District 1180</v>
      </c>
    </row>
    <row r="198" spans="1:3">
      <c r="A198" s="140" t="s">
        <v>469</v>
      </c>
      <c r="B198" s="140" t="s">
        <v>470</v>
      </c>
      <c r="C198" s="162" t="str">
        <f t="shared" si="3"/>
        <v>Rocky Ford School District R-2 2530</v>
      </c>
    </row>
    <row r="199" spans="1:3">
      <c r="A199" s="140" t="s">
        <v>280</v>
      </c>
      <c r="B199" s="140" t="s">
        <v>281</v>
      </c>
      <c r="C199" s="162" t="str">
        <f t="shared" si="3"/>
        <v>Salida School District R-32-J 0500</v>
      </c>
    </row>
    <row r="200" spans="1:3">
      <c r="A200" s="140" t="s">
        <v>604</v>
      </c>
      <c r="B200" s="140" t="s">
        <v>605</v>
      </c>
      <c r="C200" s="162" t="str">
        <f t="shared" si="3"/>
        <v>San Juan Board of Cooperative Educational Services 9050</v>
      </c>
    </row>
    <row r="201" spans="1:3">
      <c r="A201" s="140" t="s">
        <v>606</v>
      </c>
      <c r="B201" s="142" t="s">
        <v>607</v>
      </c>
      <c r="C201" s="162" t="str">
        <f t="shared" si="3"/>
        <v>San Luis Valley Board of Cooperative Services 9055</v>
      </c>
    </row>
    <row r="202" spans="1:3">
      <c r="A202" s="140" t="s">
        <v>290</v>
      </c>
      <c r="B202" s="140" t="s">
        <v>291</v>
      </c>
      <c r="C202" s="162" t="str">
        <f t="shared" si="3"/>
        <v>Sanford School District 6J 0560</v>
      </c>
    </row>
    <row r="203" spans="1:3">
      <c r="A203" s="140" t="s">
        <v>243</v>
      </c>
      <c r="B203" s="140" t="s">
        <v>244</v>
      </c>
      <c r="C203" s="162" t="str">
        <f t="shared" si="3"/>
        <v>Sangre De Cristo Dist Re-22J 0110</v>
      </c>
    </row>
    <row r="204" spans="1:3">
      <c r="A204" s="140" t="s">
        <v>626</v>
      </c>
      <c r="B204" s="140" t="s">
        <v>627</v>
      </c>
      <c r="C204" s="162" t="str">
        <f t="shared" si="3"/>
        <v>Santa Fe Trail BOCES 9150</v>
      </c>
    </row>
    <row r="205" spans="1:3">
      <c r="A205" s="140" t="s">
        <v>513</v>
      </c>
      <c r="B205" s="140" t="s">
        <v>514</v>
      </c>
      <c r="C205" s="162" t="str">
        <f t="shared" si="3"/>
        <v>Sargent School District NO RE-33J 2750</v>
      </c>
    </row>
    <row r="206" spans="1:3">
      <c r="A206" s="140" t="s">
        <v>431</v>
      </c>
      <c r="B206" s="140" t="s">
        <v>432</v>
      </c>
      <c r="C206" s="162" t="str">
        <f t="shared" si="3"/>
        <v>School District No. RE-1 Valley 1828</v>
      </c>
    </row>
    <row r="207" spans="1:3">
      <c r="A207" s="140" t="s">
        <v>642</v>
      </c>
      <c r="B207" s="155" t="s">
        <v>643</v>
      </c>
      <c r="C207" s="162" t="str">
        <f t="shared" si="3"/>
        <v>SEL Tutoring Y009</v>
      </c>
    </row>
    <row r="208" spans="1:3">
      <c r="A208" s="140" t="s">
        <v>247</v>
      </c>
      <c r="B208" s="140" t="s">
        <v>248</v>
      </c>
      <c r="C208" s="162" t="str">
        <f t="shared" si="3"/>
        <v>Sheridan School District 2 0123</v>
      </c>
    </row>
    <row r="209" spans="1:3">
      <c r="A209" s="140" t="s">
        <v>296</v>
      </c>
      <c r="B209" s="140" t="s">
        <v>297</v>
      </c>
      <c r="C209" s="162" t="str">
        <f t="shared" si="3"/>
        <v>Sierra Grande School District R-30 0740</v>
      </c>
    </row>
    <row r="210" spans="1:3">
      <c r="A210" s="140" t="s">
        <v>527</v>
      </c>
      <c r="B210" s="140" t="s">
        <v>528</v>
      </c>
      <c r="C210" s="162" t="str">
        <f t="shared" si="3"/>
        <v>Silverton School District 1 2820</v>
      </c>
    </row>
    <row r="211" spans="1:3">
      <c r="A211" s="140" t="s">
        <v>608</v>
      </c>
      <c r="B211" s="140" t="s">
        <v>609</v>
      </c>
      <c r="C211" s="162" t="str">
        <f t="shared" si="3"/>
        <v>South Central Board of Cooperative Educational Services 9060</v>
      </c>
    </row>
    <row r="212" spans="1:3">
      <c r="A212" s="141" t="s">
        <v>292</v>
      </c>
      <c r="B212" s="141" t="s">
        <v>293</v>
      </c>
      <c r="C212" s="162" t="str">
        <f t="shared" si="3"/>
        <v>South Conejos School District RE-10 0580</v>
      </c>
    </row>
    <row r="213" spans="1:3">
      <c r="A213" s="140" t="s">
        <v>519</v>
      </c>
      <c r="B213" s="140" t="s">
        <v>520</v>
      </c>
      <c r="C213" s="162" t="str">
        <f t="shared" si="3"/>
        <v>South Routt RE-3 School District 2780</v>
      </c>
    </row>
    <row r="214" spans="1:3">
      <c r="A214" s="140" t="s">
        <v>610</v>
      </c>
      <c r="B214" s="140" t="s">
        <v>611</v>
      </c>
      <c r="C214" s="162" t="str">
        <f t="shared" si="3"/>
        <v>Southeast Colorado Board of Cooperative Educational Services 9075</v>
      </c>
    </row>
    <row r="215" spans="1:3">
      <c r="A215" s="140" t="s">
        <v>612</v>
      </c>
      <c r="B215" s="148" t="s">
        <v>613</v>
      </c>
      <c r="C215" s="162" t="str">
        <f t="shared" si="3"/>
        <v>Southwest Board of Cooperative Education Services 9080</v>
      </c>
    </row>
    <row r="216" spans="1:3">
      <c r="A216" s="140" t="s">
        <v>697</v>
      </c>
      <c r="B216" s="153" t="s">
        <v>698</v>
      </c>
      <c r="C216" s="162" t="str">
        <f t="shared" si="3"/>
        <v>Spring Institute for Intercultural Learning, The Y701</v>
      </c>
    </row>
    <row r="217" spans="1:3">
      <c r="A217" s="140" t="s">
        <v>264</v>
      </c>
      <c r="B217" s="140" t="s">
        <v>265</v>
      </c>
      <c r="C217" s="162" t="str">
        <f t="shared" si="3"/>
        <v>Springfield School District RE-4 0250</v>
      </c>
    </row>
    <row r="218" spans="1:3">
      <c r="A218" s="140" t="s">
        <v>274</v>
      </c>
      <c r="B218" s="140" t="s">
        <v>275</v>
      </c>
      <c r="C218" s="162" t="str">
        <f t="shared" si="3"/>
        <v>St Vrain Valley School District RE-1J 0470</v>
      </c>
    </row>
    <row r="219" spans="1:3">
      <c r="A219" s="140" t="s">
        <v>699</v>
      </c>
      <c r="B219" s="164" t="s">
        <v>700</v>
      </c>
      <c r="C219" s="162" t="str">
        <f t="shared" si="3"/>
        <v>State Board for Community Colleges and Occupational Educatio   - Morgan CC   Y703</v>
      </c>
    </row>
    <row r="220" spans="1:3">
      <c r="A220" s="140" t="s">
        <v>599</v>
      </c>
      <c r="B220" s="154" t="s">
        <v>601</v>
      </c>
      <c r="C220" s="162" t="str">
        <f t="shared" si="3"/>
        <v>State Board for Community Colleges and Occupational Educational System 9040</v>
      </c>
    </row>
    <row r="221" spans="1:3">
      <c r="A221" s="140" t="s">
        <v>709</v>
      </c>
      <c r="B221" s="153" t="s">
        <v>710</v>
      </c>
      <c r="C221" s="162" t="str">
        <f t="shared" si="3"/>
        <v>State Board for Community Colleges and Occupational Educational System DBA Valley Campus of Trinidad State Jr. College Y743</v>
      </c>
    </row>
    <row r="222" spans="1:3">
      <c r="A222" s="140" t="s">
        <v>517</v>
      </c>
      <c r="B222" s="140" t="s">
        <v>518</v>
      </c>
      <c r="C222" s="162" t="str">
        <f t="shared" si="3"/>
        <v>Steamboat Springs School District RE 2 2770</v>
      </c>
    </row>
    <row r="223" spans="1:3">
      <c r="A223" s="141" t="s">
        <v>237</v>
      </c>
      <c r="B223" s="141" t="s">
        <v>238</v>
      </c>
      <c r="C223" s="162" t="str">
        <f t="shared" si="3"/>
        <v>Strasburg School District 0060</v>
      </c>
    </row>
    <row r="224" spans="1:3">
      <c r="A224" s="140" t="s">
        <v>721</v>
      </c>
      <c r="B224" s="153" t="s">
        <v>722</v>
      </c>
      <c r="C224" s="162" t="str">
        <f t="shared" si="3"/>
        <v>Summer Scholars Y863</v>
      </c>
    </row>
    <row r="225" spans="1:3">
      <c r="A225" s="140" t="s">
        <v>537</v>
      </c>
      <c r="B225" s="140" t="s">
        <v>538</v>
      </c>
      <c r="C225" s="162" t="str">
        <f t="shared" si="3"/>
        <v>Summit School District RE 1 3000</v>
      </c>
    </row>
    <row r="226" spans="1:3">
      <c r="A226" s="140" t="s">
        <v>477</v>
      </c>
      <c r="B226" s="140" t="s">
        <v>478</v>
      </c>
      <c r="C226" s="162" t="str">
        <f t="shared" si="3"/>
        <v>Swink School District 33  2570</v>
      </c>
    </row>
    <row r="227" spans="1:3">
      <c r="A227" s="140" t="s">
        <v>644</v>
      </c>
      <c r="B227" s="140" t="s">
        <v>645</v>
      </c>
      <c r="C227" s="162" t="str">
        <f t="shared" si="3"/>
        <v>Teach for America Inc. Y010</v>
      </c>
    </row>
    <row r="228" spans="1:3">
      <c r="A228" s="140" t="s">
        <v>539</v>
      </c>
      <c r="B228" s="140" t="s">
        <v>540</v>
      </c>
      <c r="C228" s="162" t="str">
        <f t="shared" si="3"/>
        <v>Teller County School District 1 3010</v>
      </c>
    </row>
    <row r="229" spans="1:3">
      <c r="A229" s="140" t="s">
        <v>529</v>
      </c>
      <c r="B229" s="140" t="s">
        <v>530</v>
      </c>
      <c r="C229" s="162" t="str">
        <f t="shared" si="3"/>
        <v>Telluride School District R-1 2830</v>
      </c>
    </row>
    <row r="230" spans="1:3">
      <c r="A230" s="140" t="s">
        <v>409</v>
      </c>
      <c r="B230" s="140" t="s">
        <v>410</v>
      </c>
      <c r="C230" s="162" t="str">
        <f t="shared" si="3"/>
        <v>Thompson School District R2J 1560</v>
      </c>
    </row>
    <row r="231" spans="1:3">
      <c r="A231" s="141" t="s">
        <v>413</v>
      </c>
      <c r="B231" s="141" t="s">
        <v>414</v>
      </c>
      <c r="C231" s="162" t="str">
        <f t="shared" si="3"/>
        <v>Trinidad School District 1 1580</v>
      </c>
    </row>
    <row r="232" spans="1:3">
      <c r="A232" s="140" t="s">
        <v>671</v>
      </c>
      <c r="B232" s="140" t="s">
        <v>672</v>
      </c>
      <c r="C232" s="162" t="str">
        <f t="shared" si="3"/>
        <v>Tu Casa, Inc. Y075</v>
      </c>
    </row>
    <row r="233" spans="1:3">
      <c r="A233" s="140" t="s">
        <v>624</v>
      </c>
      <c r="B233" s="140" t="s">
        <v>625</v>
      </c>
      <c r="C233" s="162" t="str">
        <f t="shared" si="3"/>
        <v>Uncompahgre BOCES 9145</v>
      </c>
    </row>
    <row r="234" spans="1:3">
      <c r="A234" s="140" t="s">
        <v>628</v>
      </c>
      <c r="B234" s="140" t="s">
        <v>629</v>
      </c>
      <c r="C234" s="162" t="str">
        <f t="shared" si="3"/>
        <v>Ute Pass BOCES 9165</v>
      </c>
    </row>
    <row r="235" spans="1:3">
      <c r="A235" s="141" t="s">
        <v>266</v>
      </c>
      <c r="B235" s="141" t="s">
        <v>267</v>
      </c>
      <c r="C235" s="162" t="str">
        <f t="shared" si="3"/>
        <v>Vilas School District RE 5 0260</v>
      </c>
    </row>
    <row r="236" spans="1:3">
      <c r="A236" s="141" t="s">
        <v>260</v>
      </c>
      <c r="B236" s="141" t="s">
        <v>261</v>
      </c>
      <c r="C236" s="162" t="str">
        <f t="shared" si="3"/>
        <v>Walsh School District Re 1 0230</v>
      </c>
    </row>
    <row r="237" spans="1:3">
      <c r="A237" s="140" t="s">
        <v>573</v>
      </c>
      <c r="B237" s="140" t="s">
        <v>574</v>
      </c>
      <c r="C237" s="162" t="str">
        <f t="shared" si="3"/>
        <v>Weld County School District 3147</v>
      </c>
    </row>
    <row r="238" spans="1:3">
      <c r="A238" s="140" t="s">
        <v>563</v>
      </c>
      <c r="B238" s="140" t="s">
        <v>564</v>
      </c>
      <c r="C238" s="162" t="str">
        <f t="shared" si="3"/>
        <v>Weld County School District 6 3120</v>
      </c>
    </row>
    <row r="239" spans="1:3">
      <c r="A239" s="140" t="s">
        <v>553</v>
      </c>
      <c r="B239" s="140" t="s">
        <v>554</v>
      </c>
      <c r="C239" s="162" t="str">
        <f t="shared" si="3"/>
        <v>Weld County School District RE-1 3080</v>
      </c>
    </row>
    <row r="240" spans="1:3">
      <c r="A240" s="149" t="s">
        <v>555</v>
      </c>
      <c r="B240" s="149" t="s">
        <v>556</v>
      </c>
      <c r="C240" s="162" t="str">
        <f t="shared" si="3"/>
        <v>Weld County School District RE-2 3085</v>
      </c>
    </row>
    <row r="241" spans="1:3">
      <c r="A241" s="140" t="s">
        <v>557</v>
      </c>
      <c r="B241" s="140" t="s">
        <v>558</v>
      </c>
      <c r="C241" s="162" t="str">
        <f t="shared" si="3"/>
        <v>Weld County School District RE-3J 3090</v>
      </c>
    </row>
    <row r="242" spans="1:3">
      <c r="A242" s="140" t="s">
        <v>559</v>
      </c>
      <c r="B242" s="140" t="s">
        <v>560</v>
      </c>
      <c r="C242" s="162" t="str">
        <f t="shared" si="3"/>
        <v>Weld County School District RE-4 3100</v>
      </c>
    </row>
    <row r="243" spans="1:3">
      <c r="A243" s="140" t="s">
        <v>561</v>
      </c>
      <c r="B243" s="140" t="s">
        <v>562</v>
      </c>
      <c r="C243" s="162" t="str">
        <f t="shared" si="3"/>
        <v>Weld County School District RE-5J 3110</v>
      </c>
    </row>
    <row r="244" spans="1:3">
      <c r="A244" s="140" t="s">
        <v>569</v>
      </c>
      <c r="B244" s="140" t="s">
        <v>570</v>
      </c>
      <c r="C244" s="162" t="str">
        <f t="shared" si="3"/>
        <v>Weld School District No RE 9, County of 3145</v>
      </c>
    </row>
    <row r="245" spans="1:3">
      <c r="A245" s="140" t="s">
        <v>457</v>
      </c>
      <c r="B245" s="140" t="s">
        <v>458</v>
      </c>
      <c r="C245" s="162" t="str">
        <f t="shared" si="3"/>
        <v>West End School District RE 2 2190</v>
      </c>
    </row>
    <row r="246" spans="1:3">
      <c r="A246" s="140" t="s">
        <v>367</v>
      </c>
      <c r="B246" s="140" t="s">
        <v>368</v>
      </c>
      <c r="C246" s="162" t="str">
        <f t="shared" si="3"/>
        <v>West Grand School District No. 1-JT 1340</v>
      </c>
    </row>
    <row r="247" spans="1:3">
      <c r="A247" s="140" t="s">
        <v>713</v>
      </c>
      <c r="B247" s="140" t="s">
        <v>714</v>
      </c>
      <c r="C247" s="162" t="str">
        <f t="shared" si="3"/>
        <v>Western State Colorado University Y778</v>
      </c>
    </row>
    <row r="248" spans="1:3">
      <c r="A248" s="140" t="s">
        <v>239</v>
      </c>
      <c r="B248" s="140" t="s">
        <v>240</v>
      </c>
      <c r="C248" s="162" t="str">
        <f t="shared" si="3"/>
        <v>Westminster Public Schools 0070</v>
      </c>
    </row>
    <row r="249" spans="1:3">
      <c r="A249" s="141" t="s">
        <v>325</v>
      </c>
      <c r="B249" s="141" t="s">
        <v>326</v>
      </c>
      <c r="C249" s="162" t="str">
        <f t="shared" si="3"/>
        <v>Widefield School District 3 0990</v>
      </c>
    </row>
    <row r="250" spans="1:3">
      <c r="A250" s="140" t="s">
        <v>465</v>
      </c>
      <c r="B250" s="140" t="s">
        <v>466</v>
      </c>
      <c r="C250" s="162" t="str">
        <f t="shared" si="3"/>
        <v>Wiggins School District 2515</v>
      </c>
    </row>
    <row r="251" spans="1:3">
      <c r="A251" s="140" t="s">
        <v>499</v>
      </c>
      <c r="B251" s="140" t="s">
        <v>500</v>
      </c>
      <c r="C251" s="162" t="str">
        <f t="shared" si="3"/>
        <v>Wiley Consolidated School Re-13 Jt 2680</v>
      </c>
    </row>
    <row r="252" spans="1:3">
      <c r="A252" s="140" t="s">
        <v>541</v>
      </c>
      <c r="B252" s="140" t="s">
        <v>542</v>
      </c>
      <c r="C252" s="162" t="str">
        <f t="shared" si="3"/>
        <v>Woodland Park School District RE 2 3020</v>
      </c>
    </row>
    <row r="253" spans="1:3">
      <c r="A253" s="140" t="s">
        <v>551</v>
      </c>
      <c r="B253" s="140" t="s">
        <v>552</v>
      </c>
      <c r="C253" s="162" t="str">
        <f t="shared" si="3"/>
        <v>Woodlin School District R-104 3070</v>
      </c>
    </row>
    <row r="254" spans="1:3">
      <c r="A254" s="140" t="s">
        <v>579</v>
      </c>
      <c r="B254" s="140" t="s">
        <v>580</v>
      </c>
      <c r="C254" s="162" t="str">
        <f t="shared" si="3"/>
        <v>Wray School District RD-2 3210</v>
      </c>
    </row>
    <row r="255" spans="1:3">
      <c r="A255" s="140" t="s">
        <v>723</v>
      </c>
      <c r="B255" s="153" t="s">
        <v>724</v>
      </c>
      <c r="C255" s="162" t="str">
        <f t="shared" si="3"/>
        <v>YMCA of the Pikes Peak Region, INC. Y897</v>
      </c>
    </row>
    <row r="256" spans="1:3">
      <c r="A256" s="140" t="s">
        <v>634</v>
      </c>
      <c r="B256" s="140" t="s">
        <v>635</v>
      </c>
      <c r="C256" s="162" t="str">
        <f t="shared" si="3"/>
        <v>Young Life Frontier Ranch 9503</v>
      </c>
    </row>
    <row r="257" spans="1:3">
      <c r="A257" s="140" t="s">
        <v>719</v>
      </c>
      <c r="B257" s="167" t="s">
        <v>720</v>
      </c>
      <c r="C257" s="162" t="str">
        <f t="shared" si="3"/>
        <v>Young Men's Christian Association of Metropolitan Denver, The Y861</v>
      </c>
    </row>
    <row r="258" spans="1:3">
      <c r="A258" s="140" t="s">
        <v>577</v>
      </c>
      <c r="B258" s="140" t="s">
        <v>578</v>
      </c>
      <c r="C258" s="162" t="str">
        <f t="shared" si="3"/>
        <v>Yuma School District1 3200</v>
      </c>
    </row>
    <row r="259" spans="1:3">
      <c r="A259" s="140"/>
      <c r="B259" s="140"/>
    </row>
    <row r="260" spans="1:3">
      <c r="A260" s="140"/>
      <c r="B260" s="140"/>
    </row>
    <row r="261" spans="1:3">
      <c r="A261" s="140"/>
      <c r="B261" s="140"/>
    </row>
    <row r="262" spans="1:3">
      <c r="A262" s="140"/>
      <c r="B262" s="140"/>
    </row>
    <row r="263" spans="1:3">
      <c r="A263" s="140"/>
      <c r="B263" s="140"/>
    </row>
    <row r="264" spans="1:3">
      <c r="A264" s="140"/>
      <c r="B264" s="140"/>
    </row>
    <row r="265" spans="1:3">
      <c r="A265" s="140"/>
      <c r="B265" s="140"/>
    </row>
    <row r="266" spans="1:3">
      <c r="A266" s="140"/>
      <c r="B266" s="140"/>
    </row>
    <row r="267" spans="1:3">
      <c r="A267" s="140"/>
      <c r="B267" s="140"/>
    </row>
    <row r="268" spans="1:3">
      <c r="A268" s="140"/>
      <c r="B268" s="140"/>
    </row>
    <row r="269" spans="1:3">
      <c r="A269" s="140"/>
      <c r="B269" s="140"/>
    </row>
    <row r="270" spans="1:3">
      <c r="A270" s="140"/>
      <c r="B270" s="140"/>
    </row>
    <row r="271" spans="1:3">
      <c r="A271" s="140"/>
      <c r="B271" s="140"/>
    </row>
    <row r="272" spans="1:3">
      <c r="A272" s="140"/>
      <c r="B272" s="140"/>
    </row>
    <row r="273" spans="1:2">
      <c r="A273" s="140"/>
      <c r="B273" s="140"/>
    </row>
    <row r="274" spans="1:2">
      <c r="A274" s="140"/>
      <c r="B274" s="140"/>
    </row>
    <row r="275" spans="1:2">
      <c r="A275" s="140"/>
      <c r="B275" s="140"/>
    </row>
    <row r="276" spans="1:2">
      <c r="A276" s="140"/>
      <c r="B276" s="140"/>
    </row>
    <row r="277" spans="1:2">
      <c r="A277" s="140"/>
      <c r="B277" s="140"/>
    </row>
    <row r="278" spans="1:2">
      <c r="A278" s="140"/>
      <c r="B278" s="140"/>
    </row>
    <row r="279" spans="1:2">
      <c r="A279" s="140"/>
      <c r="B279" s="140"/>
    </row>
    <row r="280" spans="1:2">
      <c r="A280" s="140"/>
      <c r="B280" s="140"/>
    </row>
    <row r="281" spans="1:2">
      <c r="A281" s="140"/>
      <c r="B281" s="140"/>
    </row>
    <row r="282" spans="1:2">
      <c r="A282" s="140"/>
      <c r="B282" s="140"/>
    </row>
    <row r="283" spans="1:2">
      <c r="A283" s="140"/>
      <c r="B283" s="140"/>
    </row>
    <row r="284" spans="1:2">
      <c r="A284" s="140"/>
      <c r="B284" s="140"/>
    </row>
    <row r="285" spans="1:2">
      <c r="A285" s="140"/>
      <c r="B285" s="140"/>
    </row>
    <row r="286" spans="1:2">
      <c r="A286" s="140"/>
      <c r="B286" s="140"/>
    </row>
    <row r="287" spans="1:2">
      <c r="A287" s="140"/>
      <c r="B287" s="140"/>
    </row>
    <row r="288" spans="1:2">
      <c r="A288" s="140"/>
      <c r="B288" s="140"/>
    </row>
    <row r="289" spans="1:2">
      <c r="A289" s="140"/>
      <c r="B289" s="140"/>
    </row>
  </sheetData>
  <sheetProtection algorithmName="SHA-512" hashValue="WciTdFS46Oq/CB4soyOalaTzr7G62PaMfmbxFihpJWDUvrR/vnjnwgPyjn0BcdH6AbmLsxRXXHQ90FzhXU4UiA==" saltValue="OxHPjLQ7Myd5dDXEO277yA==" spinCount="100000" sheet="1" objects="1" scenarios="1"/>
  <autoFilter ref="A3:F3" xr:uid="{00000000-0009-0000-0000-00000C000000}">
    <sortState xmlns:xlrd2="http://schemas.microsoft.com/office/spreadsheetml/2017/richdata2" ref="A4:F362">
      <sortCondition ref="C3"/>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01"/>
  <sheetViews>
    <sheetView workbookViewId="0">
      <pane ySplit="5" topLeftCell="A35" activePane="bottomLeft" state="frozen"/>
      <selection pane="bottomLeft" activeCell="B7" sqref="B7"/>
    </sheetView>
  </sheetViews>
  <sheetFormatPr defaultColWidth="0" defaultRowHeight="12.75" zeroHeight="1"/>
  <cols>
    <col min="1" max="1" width="9.28515625" style="85" customWidth="1"/>
    <col min="2" max="2" width="112.85546875" style="85" customWidth="1"/>
    <col min="3" max="9" width="8.7109375" style="84" hidden="1" customWidth="1"/>
    <col min="10" max="16" width="8.7109375" style="85" hidden="1" customWidth="1"/>
    <col min="17" max="16384" width="9.28515625" style="85" hidden="1"/>
  </cols>
  <sheetData>
    <row r="1" spans="1:9" s="79" customFormat="1" ht="13.5" customHeight="1">
      <c r="A1" s="381" t="str">
        <f>'Budget and Actual Exp Summary'!$A$2</f>
        <v>COLORADO ADULT EDUCATION &amp; LITERACY GRANT</v>
      </c>
      <c r="B1" s="381"/>
      <c r="C1" s="78"/>
      <c r="D1" s="78"/>
      <c r="E1" s="78"/>
      <c r="F1" s="78"/>
      <c r="G1" s="78"/>
      <c r="H1" s="78"/>
      <c r="I1" s="78"/>
    </row>
    <row r="2" spans="1:9" customFormat="1">
      <c r="A2" s="382" t="str">
        <f>'Cover Page'!$A$2</f>
        <v>January 1, 2024 - June 30, 2025</v>
      </c>
      <c r="B2" s="382"/>
      <c r="G2" s="80"/>
      <c r="H2" s="80"/>
      <c r="I2" s="80"/>
    </row>
    <row r="3" spans="1:9" customFormat="1">
      <c r="A3" s="175"/>
      <c r="B3" s="175"/>
      <c r="G3" s="80"/>
      <c r="H3" s="80"/>
      <c r="I3" s="80"/>
    </row>
    <row r="4" spans="1:9" customFormat="1">
      <c r="A4" s="81" t="s">
        <v>758</v>
      </c>
      <c r="B4" s="182" cm="1">
        <f t="array" ref="B4:C4">'Cover Page'!C6:D6</f>
        <v>0</v>
      </c>
      <c r="C4" s="80">
        <v>0</v>
      </c>
      <c r="D4" s="80"/>
      <c r="E4" s="80"/>
      <c r="F4" s="80"/>
      <c r="G4" s="80"/>
      <c r="H4" s="80"/>
      <c r="I4" s="80"/>
    </row>
    <row r="5" spans="1:9" customFormat="1">
      <c r="A5" s="81"/>
      <c r="B5" s="81"/>
      <c r="C5" s="80"/>
      <c r="D5" s="80"/>
      <c r="E5" s="80"/>
      <c r="F5" s="80"/>
      <c r="G5" s="80"/>
      <c r="H5" s="80"/>
      <c r="I5" s="80"/>
    </row>
    <row r="6" spans="1:9" ht="13.5" thickBot="1">
      <c r="A6" s="81" t="s">
        <v>45</v>
      </c>
      <c r="B6" s="81" t="s">
        <v>91</v>
      </c>
      <c r="C6" s="80"/>
      <c r="D6" s="80"/>
      <c r="E6" s="80"/>
      <c r="F6" s="80"/>
    </row>
    <row r="7" spans="1:9" ht="13.5" thickTop="1">
      <c r="A7" s="83"/>
      <c r="B7" s="177"/>
    </row>
    <row r="8" spans="1:9">
      <c r="A8" s="86"/>
      <c r="B8" s="176"/>
    </row>
    <row r="9" spans="1:9">
      <c r="A9" s="86"/>
      <c r="B9" s="176"/>
    </row>
    <row r="10" spans="1:9">
      <c r="A10" s="86"/>
      <c r="B10" s="176"/>
    </row>
    <row r="11" spans="1:9" ht="12.75" customHeight="1">
      <c r="A11" s="86"/>
      <c r="B11" s="176"/>
    </row>
    <row r="12" spans="1:9" ht="12.75" customHeight="1">
      <c r="A12" s="86"/>
      <c r="B12" s="176"/>
    </row>
    <row r="13" spans="1:9" ht="12.75" customHeight="1">
      <c r="A13" s="86"/>
      <c r="B13" s="176"/>
    </row>
    <row r="14" spans="1:9" ht="12.75" customHeight="1">
      <c r="A14" s="86"/>
      <c r="B14" s="176"/>
    </row>
    <row r="15" spans="1:9" ht="12.75" customHeight="1">
      <c r="A15" s="86"/>
      <c r="B15" s="176"/>
    </row>
    <row r="16" spans="1:9" ht="12.75" customHeight="1">
      <c r="A16" s="86"/>
      <c r="B16" s="176"/>
    </row>
    <row r="17" spans="1:2" ht="12.75" customHeight="1">
      <c r="A17" s="86"/>
      <c r="B17" s="176"/>
    </row>
    <row r="18" spans="1:2" ht="12.75" customHeight="1">
      <c r="A18" s="86"/>
      <c r="B18" s="176"/>
    </row>
    <row r="19" spans="1:2" ht="12.75" customHeight="1">
      <c r="A19" s="86"/>
      <c r="B19" s="176"/>
    </row>
    <row r="20" spans="1:2" ht="12.75" customHeight="1">
      <c r="A20" s="86"/>
      <c r="B20" s="176"/>
    </row>
    <row r="21" spans="1:2">
      <c r="A21" s="86"/>
      <c r="B21" s="176"/>
    </row>
    <row r="22" spans="1:2" ht="12.75" customHeight="1">
      <c r="A22" s="86"/>
      <c r="B22" s="176"/>
    </row>
    <row r="23" spans="1:2" ht="12.75" customHeight="1">
      <c r="A23" s="86"/>
      <c r="B23" s="176"/>
    </row>
    <row r="24" spans="1:2">
      <c r="A24" s="86"/>
      <c r="B24" s="176"/>
    </row>
    <row r="25" spans="1:2" ht="12.75" customHeight="1">
      <c r="A25" s="86"/>
      <c r="B25" s="176"/>
    </row>
    <row r="26" spans="1:2">
      <c r="A26" s="86"/>
      <c r="B26" s="176"/>
    </row>
    <row r="27" spans="1:2" ht="12.75" customHeight="1">
      <c r="A27" s="86"/>
      <c r="B27" s="176"/>
    </row>
    <row r="28" spans="1:2">
      <c r="A28" s="86"/>
      <c r="B28" s="176"/>
    </row>
    <row r="29" spans="1:2">
      <c r="A29" s="86"/>
      <c r="B29" s="176"/>
    </row>
    <row r="30" spans="1:2" ht="12.75" customHeight="1">
      <c r="A30" s="86"/>
      <c r="B30" s="176"/>
    </row>
    <row r="31" spans="1:2" ht="12.75" customHeight="1">
      <c r="A31" s="86"/>
      <c r="B31" s="176"/>
    </row>
    <row r="32" spans="1:2">
      <c r="A32" s="86"/>
      <c r="B32" s="176"/>
    </row>
    <row r="33" spans="1:2" ht="12.75" customHeight="1">
      <c r="A33" s="86"/>
      <c r="B33" s="176"/>
    </row>
    <row r="34" spans="1:2">
      <c r="A34" s="86"/>
      <c r="B34" s="176"/>
    </row>
    <row r="35" spans="1:2" ht="12.75" customHeight="1">
      <c r="A35" s="86"/>
      <c r="B35" s="176"/>
    </row>
    <row r="36" spans="1:2">
      <c r="A36" s="86"/>
      <c r="B36" s="176"/>
    </row>
    <row r="37" spans="1:2" ht="12.75" customHeight="1">
      <c r="A37" s="86"/>
      <c r="B37" s="176"/>
    </row>
    <row r="38" spans="1:2">
      <c r="A38" s="86"/>
      <c r="B38" s="176"/>
    </row>
    <row r="39" spans="1:2" ht="12.75" customHeight="1">
      <c r="A39" s="86"/>
      <c r="B39" s="176"/>
    </row>
    <row r="40" spans="1:2">
      <c r="A40" s="86"/>
      <c r="B40" s="176"/>
    </row>
    <row r="41" spans="1:2" ht="12.75" customHeight="1">
      <c r="A41" s="86"/>
      <c r="B41" s="176"/>
    </row>
    <row r="42" spans="1:2" ht="12.75" customHeight="1">
      <c r="A42" s="86"/>
      <c r="B42" s="176"/>
    </row>
    <row r="43" spans="1:2" ht="12.75" customHeight="1">
      <c r="A43" s="86"/>
      <c r="B43" s="176"/>
    </row>
    <row r="44" spans="1:2">
      <c r="A44" s="86"/>
      <c r="B44" s="176"/>
    </row>
    <row r="45" spans="1:2">
      <c r="A45" s="86"/>
      <c r="B45" s="176"/>
    </row>
    <row r="46" spans="1:2">
      <c r="A46" s="86"/>
      <c r="B46" s="176"/>
    </row>
    <row r="47" spans="1:2">
      <c r="A47" s="86"/>
      <c r="B47" s="176"/>
    </row>
    <row r="48" spans="1:2">
      <c r="A48" s="86"/>
      <c r="B48" s="176"/>
    </row>
    <row r="49" spans="1:2">
      <c r="A49" s="86"/>
      <c r="B49" s="176"/>
    </row>
    <row r="50" spans="1:2">
      <c r="A50" s="86"/>
      <c r="B50" s="176"/>
    </row>
    <row r="51" spans="1:2">
      <c r="A51" s="86"/>
      <c r="B51" s="176"/>
    </row>
    <row r="52" spans="1:2">
      <c r="A52" s="86"/>
      <c r="B52" s="176"/>
    </row>
    <row r="53" spans="1:2">
      <c r="A53" s="86"/>
      <c r="B53" s="176"/>
    </row>
    <row r="54" spans="1:2">
      <c r="A54" s="86"/>
      <c r="B54" s="176"/>
    </row>
    <row r="55" spans="1:2">
      <c r="A55" s="86"/>
      <c r="B55" s="176"/>
    </row>
    <row r="56" spans="1:2">
      <c r="A56" s="86"/>
      <c r="B56" s="176"/>
    </row>
    <row r="57" spans="1:2">
      <c r="A57" s="86"/>
      <c r="B57" s="176"/>
    </row>
    <row r="58" spans="1:2">
      <c r="A58" s="86"/>
      <c r="B58" s="178"/>
    </row>
    <row r="59" spans="1:2">
      <c r="A59" s="86"/>
      <c r="B59" s="176"/>
    </row>
    <row r="60" spans="1:2">
      <c r="A60" s="86"/>
      <c r="B60" s="176"/>
    </row>
    <row r="61" spans="1:2">
      <c r="A61" s="86"/>
      <c r="B61" s="176"/>
    </row>
    <row r="62" spans="1:2">
      <c r="A62" s="86"/>
      <c r="B62" s="176"/>
    </row>
    <row r="63" spans="1:2">
      <c r="A63" s="86"/>
      <c r="B63" s="176"/>
    </row>
    <row r="64" spans="1:2">
      <c r="A64" s="86"/>
      <c r="B64" s="176"/>
    </row>
    <row r="65" spans="1:2">
      <c r="A65" s="86"/>
      <c r="B65" s="176"/>
    </row>
    <row r="66" spans="1:2">
      <c r="A66" s="86"/>
      <c r="B66" s="176"/>
    </row>
    <row r="67" spans="1:2">
      <c r="A67" s="86"/>
      <c r="B67" s="176"/>
    </row>
    <row r="68" spans="1:2">
      <c r="A68" s="86"/>
      <c r="B68" s="176"/>
    </row>
    <row r="69" spans="1:2">
      <c r="A69" s="86"/>
      <c r="B69" s="176"/>
    </row>
    <row r="70" spans="1:2">
      <c r="A70" s="86"/>
      <c r="B70" s="176"/>
    </row>
    <row r="71" spans="1:2">
      <c r="A71" s="86"/>
      <c r="B71" s="176"/>
    </row>
    <row r="72" spans="1:2">
      <c r="A72" s="86"/>
      <c r="B72" s="176"/>
    </row>
    <row r="73" spans="1:2">
      <c r="A73" s="86"/>
      <c r="B73" s="176"/>
    </row>
    <row r="74" spans="1:2">
      <c r="A74" s="86"/>
      <c r="B74" s="176"/>
    </row>
    <row r="75" spans="1:2">
      <c r="A75" s="86"/>
      <c r="B75" s="176"/>
    </row>
    <row r="76" spans="1:2">
      <c r="A76" s="86"/>
      <c r="B76" s="176"/>
    </row>
    <row r="77" spans="1:2">
      <c r="A77" s="86"/>
      <c r="B77" s="176"/>
    </row>
    <row r="78" spans="1:2">
      <c r="A78" s="86"/>
      <c r="B78" s="176"/>
    </row>
    <row r="79" spans="1:2">
      <c r="A79" s="86"/>
      <c r="B79" s="176"/>
    </row>
    <row r="80" spans="1:2">
      <c r="A80" s="86"/>
      <c r="B80" s="176"/>
    </row>
    <row r="81" spans="1:2">
      <c r="A81" s="86"/>
      <c r="B81" s="176"/>
    </row>
    <row r="82" spans="1:2">
      <c r="A82" s="86"/>
      <c r="B82" s="176"/>
    </row>
    <row r="83" spans="1:2">
      <c r="A83" s="86"/>
      <c r="B83" s="176"/>
    </row>
    <row r="84" spans="1:2"/>
    <row r="85" spans="1:2"/>
    <row r="86" spans="1:2"/>
    <row r="87" spans="1:2"/>
    <row r="88" spans="1:2"/>
    <row r="89" spans="1:2"/>
    <row r="90" spans="1:2"/>
    <row r="91" spans="1:2"/>
    <row r="92" spans="1:2"/>
    <row r="93" spans="1:2"/>
    <row r="94" spans="1:2"/>
    <row r="95" spans="1:2"/>
    <row r="96" spans="1:2"/>
    <row r="97"/>
    <row r="98"/>
    <row r="99"/>
    <row r="100"/>
    <row r="101"/>
  </sheetData>
  <mergeCells count="2">
    <mergeCell ref="A1:B1"/>
    <mergeCell ref="A2:B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A19"/>
  <sheetViews>
    <sheetView workbookViewId="0">
      <selection activeCell="A3" sqref="A3"/>
    </sheetView>
  </sheetViews>
  <sheetFormatPr defaultColWidth="8.7109375" defaultRowHeight="12.75"/>
  <cols>
    <col min="1" max="1" width="105.28515625" style="32" customWidth="1"/>
    <col min="2" max="256" width="8.7109375" style="28"/>
    <col min="257" max="257" width="105.28515625" style="28" customWidth="1"/>
    <col min="258" max="512" width="8.7109375" style="28"/>
    <col min="513" max="513" width="105.28515625" style="28" customWidth="1"/>
    <col min="514" max="768" width="8.7109375" style="28"/>
    <col min="769" max="769" width="105.28515625" style="28" customWidth="1"/>
    <col min="770" max="1024" width="8.7109375" style="28"/>
    <col min="1025" max="1025" width="105.28515625" style="28" customWidth="1"/>
    <col min="1026" max="1280" width="8.7109375" style="28"/>
    <col min="1281" max="1281" width="105.28515625" style="28" customWidth="1"/>
    <col min="1282" max="1536" width="8.7109375" style="28"/>
    <col min="1537" max="1537" width="105.28515625" style="28" customWidth="1"/>
    <col min="1538" max="1792" width="8.7109375" style="28"/>
    <col min="1793" max="1793" width="105.28515625" style="28" customWidth="1"/>
    <col min="1794" max="2048" width="8.7109375" style="28"/>
    <col min="2049" max="2049" width="105.28515625" style="28" customWidth="1"/>
    <col min="2050" max="2304" width="8.7109375" style="28"/>
    <col min="2305" max="2305" width="105.28515625" style="28" customWidth="1"/>
    <col min="2306" max="2560" width="8.7109375" style="28"/>
    <col min="2561" max="2561" width="105.28515625" style="28" customWidth="1"/>
    <col min="2562" max="2816" width="8.7109375" style="28"/>
    <col min="2817" max="2817" width="105.28515625" style="28" customWidth="1"/>
    <col min="2818" max="3072" width="8.7109375" style="28"/>
    <col min="3073" max="3073" width="105.28515625" style="28" customWidth="1"/>
    <col min="3074" max="3328" width="8.7109375" style="28"/>
    <col min="3329" max="3329" width="105.28515625" style="28" customWidth="1"/>
    <col min="3330" max="3584" width="8.7109375" style="28"/>
    <col min="3585" max="3585" width="105.28515625" style="28" customWidth="1"/>
    <col min="3586" max="3840" width="8.7109375" style="28"/>
    <col min="3841" max="3841" width="105.28515625" style="28" customWidth="1"/>
    <col min="3842" max="4096" width="8.7109375" style="28"/>
    <col min="4097" max="4097" width="105.28515625" style="28" customWidth="1"/>
    <col min="4098" max="4352" width="8.7109375" style="28"/>
    <col min="4353" max="4353" width="105.28515625" style="28" customWidth="1"/>
    <col min="4354" max="4608" width="8.7109375" style="28"/>
    <col min="4609" max="4609" width="105.28515625" style="28" customWidth="1"/>
    <col min="4610" max="4864" width="8.7109375" style="28"/>
    <col min="4865" max="4865" width="105.28515625" style="28" customWidth="1"/>
    <col min="4866" max="5120" width="8.7109375" style="28"/>
    <col min="5121" max="5121" width="105.28515625" style="28" customWidth="1"/>
    <col min="5122" max="5376" width="8.7109375" style="28"/>
    <col min="5377" max="5377" width="105.28515625" style="28" customWidth="1"/>
    <col min="5378" max="5632" width="8.7109375" style="28"/>
    <col min="5633" max="5633" width="105.28515625" style="28" customWidth="1"/>
    <col min="5634" max="5888" width="8.7109375" style="28"/>
    <col min="5889" max="5889" width="105.28515625" style="28" customWidth="1"/>
    <col min="5890" max="6144" width="8.7109375" style="28"/>
    <col min="6145" max="6145" width="105.28515625" style="28" customWidth="1"/>
    <col min="6146" max="6400" width="8.7109375" style="28"/>
    <col min="6401" max="6401" width="105.28515625" style="28" customWidth="1"/>
    <col min="6402" max="6656" width="8.7109375" style="28"/>
    <col min="6657" max="6657" width="105.28515625" style="28" customWidth="1"/>
    <col min="6658" max="6912" width="8.7109375" style="28"/>
    <col min="6913" max="6913" width="105.28515625" style="28" customWidth="1"/>
    <col min="6914" max="7168" width="8.7109375" style="28"/>
    <col min="7169" max="7169" width="105.28515625" style="28" customWidth="1"/>
    <col min="7170" max="7424" width="8.7109375" style="28"/>
    <col min="7425" max="7425" width="105.28515625" style="28" customWidth="1"/>
    <col min="7426" max="7680" width="8.7109375" style="28"/>
    <col min="7681" max="7681" width="105.28515625" style="28" customWidth="1"/>
    <col min="7682" max="7936" width="8.7109375" style="28"/>
    <col min="7937" max="7937" width="105.28515625" style="28" customWidth="1"/>
    <col min="7938" max="8192" width="8.7109375" style="28"/>
    <col min="8193" max="8193" width="105.28515625" style="28" customWidth="1"/>
    <col min="8194" max="8448" width="8.7109375" style="28"/>
    <col min="8449" max="8449" width="105.28515625" style="28" customWidth="1"/>
    <col min="8450" max="8704" width="8.7109375" style="28"/>
    <col min="8705" max="8705" width="105.28515625" style="28" customWidth="1"/>
    <col min="8706" max="8960" width="8.7109375" style="28"/>
    <col min="8961" max="8961" width="105.28515625" style="28" customWidth="1"/>
    <col min="8962" max="9216" width="8.7109375" style="28"/>
    <col min="9217" max="9217" width="105.28515625" style="28" customWidth="1"/>
    <col min="9218" max="9472" width="8.7109375" style="28"/>
    <col min="9473" max="9473" width="105.28515625" style="28" customWidth="1"/>
    <col min="9474" max="9728" width="8.7109375" style="28"/>
    <col min="9729" max="9729" width="105.28515625" style="28" customWidth="1"/>
    <col min="9730" max="9984" width="8.7109375" style="28"/>
    <col min="9985" max="9985" width="105.28515625" style="28" customWidth="1"/>
    <col min="9986" max="10240" width="8.7109375" style="28"/>
    <col min="10241" max="10241" width="105.28515625" style="28" customWidth="1"/>
    <col min="10242" max="10496" width="8.7109375" style="28"/>
    <col min="10497" max="10497" width="105.28515625" style="28" customWidth="1"/>
    <col min="10498" max="10752" width="8.7109375" style="28"/>
    <col min="10753" max="10753" width="105.28515625" style="28" customWidth="1"/>
    <col min="10754" max="11008" width="8.7109375" style="28"/>
    <col min="11009" max="11009" width="105.28515625" style="28" customWidth="1"/>
    <col min="11010" max="11264" width="8.7109375" style="28"/>
    <col min="11265" max="11265" width="105.28515625" style="28" customWidth="1"/>
    <col min="11266" max="11520" width="8.7109375" style="28"/>
    <col min="11521" max="11521" width="105.28515625" style="28" customWidth="1"/>
    <col min="11522" max="11776" width="8.7109375" style="28"/>
    <col min="11777" max="11777" width="105.28515625" style="28" customWidth="1"/>
    <col min="11778" max="12032" width="8.7109375" style="28"/>
    <col min="12033" max="12033" width="105.28515625" style="28" customWidth="1"/>
    <col min="12034" max="12288" width="8.7109375" style="28"/>
    <col min="12289" max="12289" width="105.28515625" style="28" customWidth="1"/>
    <col min="12290" max="12544" width="8.7109375" style="28"/>
    <col min="12545" max="12545" width="105.28515625" style="28" customWidth="1"/>
    <col min="12546" max="12800" width="8.7109375" style="28"/>
    <col min="12801" max="12801" width="105.28515625" style="28" customWidth="1"/>
    <col min="12802" max="13056" width="8.7109375" style="28"/>
    <col min="13057" max="13057" width="105.28515625" style="28" customWidth="1"/>
    <col min="13058" max="13312" width="8.7109375" style="28"/>
    <col min="13313" max="13313" width="105.28515625" style="28" customWidth="1"/>
    <col min="13314" max="13568" width="8.7109375" style="28"/>
    <col min="13569" max="13569" width="105.28515625" style="28" customWidth="1"/>
    <col min="13570" max="13824" width="8.7109375" style="28"/>
    <col min="13825" max="13825" width="105.28515625" style="28" customWidth="1"/>
    <col min="13826" max="14080" width="8.7109375" style="28"/>
    <col min="14081" max="14081" width="105.28515625" style="28" customWidth="1"/>
    <col min="14082" max="14336" width="8.7109375" style="28"/>
    <col min="14337" max="14337" width="105.28515625" style="28" customWidth="1"/>
    <col min="14338" max="14592" width="8.7109375" style="28"/>
    <col min="14593" max="14593" width="105.28515625" style="28" customWidth="1"/>
    <col min="14594" max="14848" width="8.7109375" style="28"/>
    <col min="14849" max="14849" width="105.28515625" style="28" customWidth="1"/>
    <col min="14850" max="15104" width="8.7109375" style="28"/>
    <col min="15105" max="15105" width="105.28515625" style="28" customWidth="1"/>
    <col min="15106" max="15360" width="8.7109375" style="28"/>
    <col min="15361" max="15361" width="105.28515625" style="28" customWidth="1"/>
    <col min="15362" max="15616" width="8.7109375" style="28"/>
    <col min="15617" max="15617" width="105.28515625" style="28" customWidth="1"/>
    <col min="15618" max="15872" width="8.7109375" style="28"/>
    <col min="15873" max="15873" width="105.28515625" style="28" customWidth="1"/>
    <col min="15874" max="16128" width="8.7109375" style="28"/>
    <col min="16129" max="16129" width="105.28515625" style="28" customWidth="1"/>
    <col min="16130" max="16384" width="8.7109375" style="28"/>
  </cols>
  <sheetData>
    <row r="1" spans="1:1">
      <c r="A1" s="27" t="s">
        <v>75</v>
      </c>
    </row>
    <row r="2" spans="1:1">
      <c r="A2" s="29"/>
    </row>
    <row r="3" spans="1:1" ht="25.5">
      <c r="A3" s="30" t="s">
        <v>76</v>
      </c>
    </row>
    <row r="4" spans="1:1">
      <c r="A4" s="29"/>
    </row>
    <row r="5" spans="1:1">
      <c r="A5" s="31" t="s">
        <v>77</v>
      </c>
    </row>
    <row r="6" spans="1:1">
      <c r="A6" s="30"/>
    </row>
    <row r="7" spans="1:1">
      <c r="A7" s="30" t="s">
        <v>78</v>
      </c>
    </row>
    <row r="8" spans="1:1">
      <c r="A8" s="30" t="s">
        <v>79</v>
      </c>
    </row>
    <row r="9" spans="1:1">
      <c r="A9" s="30" t="s">
        <v>80</v>
      </c>
    </row>
    <row r="10" spans="1:1">
      <c r="A10" s="30" t="s">
        <v>81</v>
      </c>
    </row>
    <row r="11" spans="1:1">
      <c r="A11" s="30" t="s">
        <v>82</v>
      </c>
    </row>
    <row r="12" spans="1:1">
      <c r="A12" s="30" t="s">
        <v>83</v>
      </c>
    </row>
    <row r="13" spans="1:1">
      <c r="A13" s="30" t="s">
        <v>84</v>
      </c>
    </row>
    <row r="14" spans="1:1" ht="25.5">
      <c r="A14" s="30" t="s">
        <v>85</v>
      </c>
    </row>
    <row r="15" spans="1:1">
      <c r="A15" s="30" t="s">
        <v>86</v>
      </c>
    </row>
    <row r="16" spans="1:1">
      <c r="A16" s="30" t="s">
        <v>87</v>
      </c>
    </row>
    <row r="17" spans="1:1">
      <c r="A17" s="89" t="s">
        <v>107</v>
      </c>
    </row>
    <row r="18" spans="1:1">
      <c r="A18" s="89" t="s">
        <v>102</v>
      </c>
    </row>
    <row r="19" spans="1:1">
      <c r="A19" s="30" t="s">
        <v>88</v>
      </c>
    </row>
  </sheetData>
  <sheetProtection password="E89A" sheet="1" objects="1" scenarios="1"/>
  <pageMargins left="0.1" right="0.1" top="0.1" bottom="0.1"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20"/>
  <sheetViews>
    <sheetView workbookViewId="0">
      <selection activeCell="A18" sqref="A18"/>
    </sheetView>
  </sheetViews>
  <sheetFormatPr defaultColWidth="8.7109375" defaultRowHeight="12.75"/>
  <cols>
    <col min="1" max="1" width="104.28515625" style="28" customWidth="1"/>
    <col min="2" max="256" width="8.7109375" style="28"/>
    <col min="257" max="257" width="104.28515625" style="28" customWidth="1"/>
    <col min="258" max="512" width="8.7109375" style="28"/>
    <col min="513" max="513" width="104.28515625" style="28" customWidth="1"/>
    <col min="514" max="768" width="8.7109375" style="28"/>
    <col min="769" max="769" width="104.28515625" style="28" customWidth="1"/>
    <col min="770" max="1024" width="8.7109375" style="28"/>
    <col min="1025" max="1025" width="104.28515625" style="28" customWidth="1"/>
    <col min="1026" max="1280" width="8.7109375" style="28"/>
    <col min="1281" max="1281" width="104.28515625" style="28" customWidth="1"/>
    <col min="1282" max="1536" width="8.7109375" style="28"/>
    <col min="1537" max="1537" width="104.28515625" style="28" customWidth="1"/>
    <col min="1538" max="1792" width="8.7109375" style="28"/>
    <col min="1793" max="1793" width="104.28515625" style="28" customWidth="1"/>
    <col min="1794" max="2048" width="8.7109375" style="28"/>
    <col min="2049" max="2049" width="104.28515625" style="28" customWidth="1"/>
    <col min="2050" max="2304" width="8.7109375" style="28"/>
    <col min="2305" max="2305" width="104.28515625" style="28" customWidth="1"/>
    <col min="2306" max="2560" width="8.7109375" style="28"/>
    <col min="2561" max="2561" width="104.28515625" style="28" customWidth="1"/>
    <col min="2562" max="2816" width="8.7109375" style="28"/>
    <col min="2817" max="2817" width="104.28515625" style="28" customWidth="1"/>
    <col min="2818" max="3072" width="8.7109375" style="28"/>
    <col min="3073" max="3073" width="104.28515625" style="28" customWidth="1"/>
    <col min="3074" max="3328" width="8.7109375" style="28"/>
    <col min="3329" max="3329" width="104.28515625" style="28" customWidth="1"/>
    <col min="3330" max="3584" width="8.7109375" style="28"/>
    <col min="3585" max="3585" width="104.28515625" style="28" customWidth="1"/>
    <col min="3586" max="3840" width="8.7109375" style="28"/>
    <col min="3841" max="3841" width="104.28515625" style="28" customWidth="1"/>
    <col min="3842" max="4096" width="8.7109375" style="28"/>
    <col min="4097" max="4097" width="104.28515625" style="28" customWidth="1"/>
    <col min="4098" max="4352" width="8.7109375" style="28"/>
    <col min="4353" max="4353" width="104.28515625" style="28" customWidth="1"/>
    <col min="4354" max="4608" width="8.7109375" style="28"/>
    <col min="4609" max="4609" width="104.28515625" style="28" customWidth="1"/>
    <col min="4610" max="4864" width="8.7109375" style="28"/>
    <col min="4865" max="4865" width="104.28515625" style="28" customWidth="1"/>
    <col min="4866" max="5120" width="8.7109375" style="28"/>
    <col min="5121" max="5121" width="104.28515625" style="28" customWidth="1"/>
    <col min="5122" max="5376" width="8.7109375" style="28"/>
    <col min="5377" max="5377" width="104.28515625" style="28" customWidth="1"/>
    <col min="5378" max="5632" width="8.7109375" style="28"/>
    <col min="5633" max="5633" width="104.28515625" style="28" customWidth="1"/>
    <col min="5634" max="5888" width="8.7109375" style="28"/>
    <col min="5889" max="5889" width="104.28515625" style="28" customWidth="1"/>
    <col min="5890" max="6144" width="8.7109375" style="28"/>
    <col min="6145" max="6145" width="104.28515625" style="28" customWidth="1"/>
    <col min="6146" max="6400" width="8.7109375" style="28"/>
    <col min="6401" max="6401" width="104.28515625" style="28" customWidth="1"/>
    <col min="6402" max="6656" width="8.7109375" style="28"/>
    <col min="6657" max="6657" width="104.28515625" style="28" customWidth="1"/>
    <col min="6658" max="6912" width="8.7109375" style="28"/>
    <col min="6913" max="6913" width="104.28515625" style="28" customWidth="1"/>
    <col min="6914" max="7168" width="8.7109375" style="28"/>
    <col min="7169" max="7169" width="104.28515625" style="28" customWidth="1"/>
    <col min="7170" max="7424" width="8.7109375" style="28"/>
    <col min="7425" max="7425" width="104.28515625" style="28" customWidth="1"/>
    <col min="7426" max="7680" width="8.7109375" style="28"/>
    <col min="7681" max="7681" width="104.28515625" style="28" customWidth="1"/>
    <col min="7682" max="7936" width="8.7109375" style="28"/>
    <col min="7937" max="7937" width="104.28515625" style="28" customWidth="1"/>
    <col min="7938" max="8192" width="8.7109375" style="28"/>
    <col min="8193" max="8193" width="104.28515625" style="28" customWidth="1"/>
    <col min="8194" max="8448" width="8.7109375" style="28"/>
    <col min="8449" max="8449" width="104.28515625" style="28" customWidth="1"/>
    <col min="8450" max="8704" width="8.7109375" style="28"/>
    <col min="8705" max="8705" width="104.28515625" style="28" customWidth="1"/>
    <col min="8706" max="8960" width="8.7109375" style="28"/>
    <col min="8961" max="8961" width="104.28515625" style="28" customWidth="1"/>
    <col min="8962" max="9216" width="8.7109375" style="28"/>
    <col min="9217" max="9217" width="104.28515625" style="28" customWidth="1"/>
    <col min="9218" max="9472" width="8.7109375" style="28"/>
    <col min="9473" max="9473" width="104.28515625" style="28" customWidth="1"/>
    <col min="9474" max="9728" width="8.7109375" style="28"/>
    <col min="9729" max="9729" width="104.28515625" style="28" customWidth="1"/>
    <col min="9730" max="9984" width="8.7109375" style="28"/>
    <col min="9985" max="9985" width="104.28515625" style="28" customWidth="1"/>
    <col min="9986" max="10240" width="8.7109375" style="28"/>
    <col min="10241" max="10241" width="104.28515625" style="28" customWidth="1"/>
    <col min="10242" max="10496" width="8.7109375" style="28"/>
    <col min="10497" max="10497" width="104.28515625" style="28" customWidth="1"/>
    <col min="10498" max="10752" width="8.7109375" style="28"/>
    <col min="10753" max="10753" width="104.28515625" style="28" customWidth="1"/>
    <col min="10754" max="11008" width="8.7109375" style="28"/>
    <col min="11009" max="11009" width="104.28515625" style="28" customWidth="1"/>
    <col min="11010" max="11264" width="8.7109375" style="28"/>
    <col min="11265" max="11265" width="104.28515625" style="28" customWidth="1"/>
    <col min="11266" max="11520" width="8.7109375" style="28"/>
    <col min="11521" max="11521" width="104.28515625" style="28" customWidth="1"/>
    <col min="11522" max="11776" width="8.7109375" style="28"/>
    <col min="11777" max="11777" width="104.28515625" style="28" customWidth="1"/>
    <col min="11778" max="12032" width="8.7109375" style="28"/>
    <col min="12033" max="12033" width="104.28515625" style="28" customWidth="1"/>
    <col min="12034" max="12288" width="8.7109375" style="28"/>
    <col min="12289" max="12289" width="104.28515625" style="28" customWidth="1"/>
    <col min="12290" max="12544" width="8.7109375" style="28"/>
    <col min="12545" max="12545" width="104.28515625" style="28" customWidth="1"/>
    <col min="12546" max="12800" width="8.7109375" style="28"/>
    <col min="12801" max="12801" width="104.28515625" style="28" customWidth="1"/>
    <col min="12802" max="13056" width="8.7109375" style="28"/>
    <col min="13057" max="13057" width="104.28515625" style="28" customWidth="1"/>
    <col min="13058" max="13312" width="8.7109375" style="28"/>
    <col min="13313" max="13313" width="104.28515625" style="28" customWidth="1"/>
    <col min="13314" max="13568" width="8.7109375" style="28"/>
    <col min="13569" max="13569" width="104.28515625" style="28" customWidth="1"/>
    <col min="13570" max="13824" width="8.7109375" style="28"/>
    <col min="13825" max="13825" width="104.28515625" style="28" customWidth="1"/>
    <col min="13826" max="14080" width="8.7109375" style="28"/>
    <col min="14081" max="14081" width="104.28515625" style="28" customWidth="1"/>
    <col min="14082" max="14336" width="8.7109375" style="28"/>
    <col min="14337" max="14337" width="104.28515625" style="28" customWidth="1"/>
    <col min="14338" max="14592" width="8.7109375" style="28"/>
    <col min="14593" max="14593" width="104.28515625" style="28" customWidth="1"/>
    <col min="14594" max="14848" width="8.7109375" style="28"/>
    <col min="14849" max="14849" width="104.28515625" style="28" customWidth="1"/>
    <col min="14850" max="15104" width="8.7109375" style="28"/>
    <col min="15105" max="15105" width="104.28515625" style="28" customWidth="1"/>
    <col min="15106" max="15360" width="8.7109375" style="28"/>
    <col min="15361" max="15361" width="104.28515625" style="28" customWidth="1"/>
    <col min="15362" max="15616" width="8.7109375" style="28"/>
    <col min="15617" max="15617" width="104.28515625" style="28" customWidth="1"/>
    <col min="15618" max="15872" width="8.7109375" style="28"/>
    <col min="15873" max="15873" width="104.28515625" style="28" customWidth="1"/>
    <col min="15874" max="16128" width="8.7109375" style="28"/>
    <col min="16129" max="16129" width="104.28515625" style="28" customWidth="1"/>
    <col min="16130" max="16384" width="8.7109375" style="28"/>
  </cols>
  <sheetData>
    <row r="1" spans="1:1">
      <c r="A1" s="27" t="s">
        <v>109</v>
      </c>
    </row>
    <row r="2" spans="1:1">
      <c r="A2" s="93" t="s">
        <v>112</v>
      </c>
    </row>
    <row r="3" spans="1:1">
      <c r="A3" s="77"/>
    </row>
    <row r="4" spans="1:1">
      <c r="A4" s="30" t="s">
        <v>123</v>
      </c>
    </row>
    <row r="5" spans="1:1">
      <c r="A5" s="30" t="s">
        <v>89</v>
      </c>
    </row>
    <row r="6" spans="1:1">
      <c r="A6" s="30" t="s">
        <v>103</v>
      </c>
    </row>
    <row r="7" spans="1:1">
      <c r="A7" s="30"/>
    </row>
    <row r="8" spans="1:1">
      <c r="A8" s="30"/>
    </row>
    <row r="9" spans="1:1">
      <c r="A9" s="27"/>
    </row>
    <row r="10" spans="1:1">
      <c r="A10" s="30"/>
    </row>
    <row r="11" spans="1:1">
      <c r="A11" s="30"/>
    </row>
    <row r="12" spans="1:1">
      <c r="A12" s="27" t="s">
        <v>110</v>
      </c>
    </row>
    <row r="13" spans="1:1" ht="25.5">
      <c r="A13" s="29" t="s">
        <v>124</v>
      </c>
    </row>
    <row r="14" spans="1:1" ht="38.25">
      <c r="A14" s="30" t="s">
        <v>108</v>
      </c>
    </row>
    <row r="15" spans="1:1">
      <c r="A15" s="30" t="s">
        <v>92</v>
      </c>
    </row>
    <row r="16" spans="1:1">
      <c r="A16" s="30" t="s">
        <v>93</v>
      </c>
    </row>
    <row r="17" spans="1:1">
      <c r="A17" s="30"/>
    </row>
    <row r="18" spans="1:1">
      <c r="A18" s="30" t="s">
        <v>90</v>
      </c>
    </row>
    <row r="19" spans="1:1">
      <c r="A19" s="30"/>
    </row>
    <row r="20" spans="1:1">
      <c r="A20" s="30"/>
    </row>
  </sheetData>
  <sheetProtection password="E89A" sheet="1" objects="1" scenarios="1"/>
  <pageMargins left="0.1" right="0.1" top="0.1" bottom="0.1"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H36"/>
  <sheetViews>
    <sheetView tabSelected="1" zoomScaleNormal="100" workbookViewId="0">
      <selection activeCell="B21" sqref="B21"/>
    </sheetView>
  </sheetViews>
  <sheetFormatPr defaultColWidth="0" defaultRowHeight="12.75" zeroHeight="1"/>
  <cols>
    <col min="1" max="1" width="10.7109375" style="284" customWidth="1"/>
    <col min="2" max="4" width="30.7109375" style="35" customWidth="1"/>
    <col min="5" max="5" width="16.7109375" style="35" customWidth="1"/>
    <col min="6" max="6" width="18.7109375" style="35" customWidth="1"/>
    <col min="7" max="7" width="38.5703125" style="35" hidden="1" customWidth="1"/>
    <col min="8" max="8" width="12.28515625" style="35" hidden="1" customWidth="1"/>
    <col min="9" max="16384" width="14.28515625" style="35" hidden="1"/>
  </cols>
  <sheetData>
    <row r="1" spans="1:8" s="281" customFormat="1" ht="18.75" customHeight="1">
      <c r="A1" s="353" t="s">
        <v>113</v>
      </c>
      <c r="B1" s="353"/>
      <c r="C1" s="353"/>
      <c r="D1" s="353"/>
      <c r="E1" s="353"/>
      <c r="F1" s="353"/>
      <c r="G1" s="353"/>
      <c r="H1" s="280"/>
    </row>
    <row r="2" spans="1:8" s="281" customFormat="1" ht="18">
      <c r="A2" s="354" t="s">
        <v>741</v>
      </c>
      <c r="B2" s="354"/>
      <c r="C2" s="354"/>
      <c r="D2" s="354"/>
      <c r="E2" s="354"/>
      <c r="F2" s="354"/>
      <c r="G2" s="354"/>
      <c r="H2" s="283"/>
    </row>
    <row r="3" spans="1:8" s="281" customFormat="1" ht="18">
      <c r="A3" s="357" t="s">
        <v>744</v>
      </c>
      <c r="B3" s="357"/>
      <c r="C3" s="357"/>
      <c r="D3" s="357"/>
      <c r="E3" s="357"/>
      <c r="F3" s="357"/>
      <c r="G3" s="282"/>
      <c r="H3" s="283"/>
    </row>
    <row r="4" spans="1:8" s="281" customFormat="1" ht="18">
      <c r="A4" s="357" t="s">
        <v>745</v>
      </c>
      <c r="B4" s="357"/>
      <c r="C4" s="357"/>
      <c r="D4" s="357"/>
      <c r="E4" s="357"/>
      <c r="F4" s="357"/>
      <c r="G4" s="282"/>
      <c r="H4" s="283"/>
    </row>
    <row r="5" spans="1:8" s="281" customFormat="1" ht="15.75">
      <c r="A5" s="284"/>
      <c r="B5" s="285"/>
      <c r="C5" s="35"/>
      <c r="D5" s="286"/>
      <c r="E5" s="35"/>
      <c r="F5" s="35"/>
      <c r="G5" s="35"/>
    </row>
    <row r="6" spans="1:8" ht="20.25" customHeight="1">
      <c r="B6" s="287" t="s">
        <v>99</v>
      </c>
      <c r="C6" s="348"/>
      <c r="D6" s="349"/>
    </row>
    <row r="7" spans="1:8" ht="25.5">
      <c r="B7" s="288" t="s">
        <v>222</v>
      </c>
      <c r="C7" s="350"/>
      <c r="D7" s="350"/>
    </row>
    <row r="8" spans="1:8">
      <c r="B8" s="287" t="s">
        <v>56</v>
      </c>
      <c r="C8" s="87"/>
      <c r="D8" s="289"/>
      <c r="E8" s="290"/>
      <c r="F8" s="291"/>
    </row>
    <row r="9" spans="1:8">
      <c r="B9" s="287" t="s">
        <v>57</v>
      </c>
      <c r="C9" s="90"/>
      <c r="D9" s="284"/>
      <c r="E9" s="292"/>
    </row>
    <row r="10" spans="1:8">
      <c r="B10" s="287" t="s">
        <v>1</v>
      </c>
      <c r="C10" s="92"/>
      <c r="D10" s="284"/>
      <c r="E10" s="292"/>
    </row>
    <row r="11" spans="1:8">
      <c r="B11" s="287"/>
      <c r="D11" s="284"/>
      <c r="E11" s="292"/>
    </row>
    <row r="12" spans="1:8" hidden="1">
      <c r="A12" s="293">
        <v>2</v>
      </c>
      <c r="B12" s="294"/>
      <c r="C12" s="295"/>
      <c r="D12" s="295"/>
    </row>
    <row r="13" spans="1:8" hidden="1">
      <c r="A13" s="293">
        <v>3</v>
      </c>
      <c r="B13" s="296"/>
      <c r="C13" s="295"/>
      <c r="D13" s="295"/>
    </row>
    <row r="14" spans="1:8" hidden="1">
      <c r="A14" s="293">
        <v>4</v>
      </c>
      <c r="B14" s="296"/>
      <c r="C14" s="295"/>
      <c r="D14" s="295"/>
    </row>
    <row r="15" spans="1:8" hidden="1">
      <c r="A15" s="293">
        <v>5</v>
      </c>
      <c r="B15" s="296"/>
      <c r="C15" s="295"/>
      <c r="D15" s="295"/>
    </row>
    <row r="16" spans="1:8">
      <c r="B16" s="287"/>
      <c r="C16" s="297"/>
    </row>
    <row r="17" spans="1:7">
      <c r="B17" s="298" t="s">
        <v>59</v>
      </c>
      <c r="D17" s="299"/>
    </row>
    <row r="18" spans="1:7">
      <c r="B18" s="287" t="s">
        <v>2</v>
      </c>
      <c r="C18" s="355"/>
      <c r="D18" s="355"/>
      <c r="E18" s="355"/>
    </row>
    <row r="19" spans="1:7">
      <c r="B19" s="287" t="s">
        <v>3</v>
      </c>
      <c r="C19" s="355"/>
      <c r="D19" s="355"/>
      <c r="E19" s="355"/>
    </row>
    <row r="20" spans="1:7">
      <c r="B20" s="287" t="s">
        <v>4</v>
      </c>
      <c r="C20" s="356"/>
      <c r="D20" s="355"/>
      <c r="E20" s="355"/>
    </row>
    <row r="21" spans="1:7">
      <c r="B21" s="298" t="s">
        <v>58</v>
      </c>
      <c r="C21" s="287"/>
      <c r="D21" s="287"/>
      <c r="E21" s="287"/>
    </row>
    <row r="22" spans="1:7">
      <c r="B22" s="287" t="s">
        <v>2</v>
      </c>
      <c r="C22" s="355"/>
      <c r="D22" s="355"/>
      <c r="E22" s="355"/>
    </row>
    <row r="23" spans="1:7">
      <c r="B23" s="287" t="s">
        <v>3</v>
      </c>
      <c r="C23" s="355"/>
      <c r="D23" s="355"/>
      <c r="E23" s="355"/>
    </row>
    <row r="24" spans="1:7">
      <c r="B24" s="287" t="s">
        <v>4</v>
      </c>
      <c r="C24" s="356"/>
      <c r="D24" s="355"/>
      <c r="E24" s="355"/>
    </row>
    <row r="25" spans="1:7">
      <c r="B25" s="287"/>
      <c r="C25" s="284"/>
      <c r="D25" s="284"/>
      <c r="E25" s="284"/>
    </row>
    <row r="26" spans="1:7">
      <c r="A26" s="300"/>
      <c r="B26" s="301" t="s">
        <v>36</v>
      </c>
      <c r="C26" s="84" t="s">
        <v>737</v>
      </c>
      <c r="D26" s="302"/>
    </row>
    <row r="27" spans="1:7">
      <c r="A27" s="300"/>
      <c r="B27" s="301"/>
      <c r="C27" s="36"/>
      <c r="D27" s="302"/>
    </row>
    <row r="28" spans="1:7">
      <c r="A28" s="293"/>
      <c r="B28" s="303" t="s">
        <v>128</v>
      </c>
      <c r="C28" s="302" t="s">
        <v>223</v>
      </c>
      <c r="D28" s="304"/>
    </row>
    <row r="29" spans="1:7">
      <c r="A29" s="293"/>
      <c r="B29" s="305" t="s">
        <v>38</v>
      </c>
      <c r="C29" s="304" t="s">
        <v>743</v>
      </c>
      <c r="D29" s="304"/>
    </row>
    <row r="30" spans="1:7">
      <c r="A30" s="351"/>
      <c r="B30" s="352"/>
      <c r="C30" s="352"/>
      <c r="D30" s="352"/>
      <c r="E30" s="302"/>
      <c r="F30" s="302"/>
      <c r="G30" s="302"/>
    </row>
    <row r="31" spans="1:7"/>
    <row r="32" spans="1:7"/>
    <row r="33" spans="1:4">
      <c r="D33" s="306"/>
    </row>
    <row r="34" spans="1:4">
      <c r="C34" s="307" t="s">
        <v>742</v>
      </c>
      <c r="D34" s="308"/>
    </row>
    <row r="35" spans="1:4"/>
    <row r="36" spans="1:4" hidden="1">
      <c r="A36" s="284" t="s">
        <v>757</v>
      </c>
    </row>
  </sheetData>
  <sheetProtection algorithmName="SHA-512" hashValue="WhHkG5HEpyFFEjwHIONjHx3uaAsHccj3pSwGdjd5ezyzCpIrJlALx+MznjyoE3p85KT7K7D0Sq2Zw2dFQxCX7A==" saltValue="uADW42HhvqrRDKhfh5eA9Q==" spinCount="100000" sheet="1"/>
  <protectedRanges>
    <protectedRange sqref="C9" name="Range4"/>
    <protectedRange sqref="D28:D29" name="Range1"/>
  </protectedRanges>
  <dataConsolidate/>
  <mergeCells count="13">
    <mergeCell ref="C6:D6"/>
    <mergeCell ref="C7:D7"/>
    <mergeCell ref="A30:D30"/>
    <mergeCell ref="A1:G1"/>
    <mergeCell ref="A2:G2"/>
    <mergeCell ref="C18:E18"/>
    <mergeCell ref="C19:E19"/>
    <mergeCell ref="C24:E24"/>
    <mergeCell ref="C23:E23"/>
    <mergeCell ref="C22:E22"/>
    <mergeCell ref="C20:E20"/>
    <mergeCell ref="A3:F3"/>
    <mergeCell ref="A4:F4"/>
  </mergeCells>
  <phoneticPr fontId="10" type="noConversion"/>
  <conditionalFormatting sqref="C9">
    <cfRule type="expression" dxfId="16" priority="3" stopIfTrue="1">
      <formula>AND(OR(#REF!="original budget",#REF!="Annual financial report"),ISBLANK($C$9)=FALSE)</formula>
    </cfRule>
    <cfRule type="expression" dxfId="15" priority="4" stopIfTrue="1">
      <formula>OR(#REF!="original budget",#REF!="Annual financial report")</formula>
    </cfRule>
  </conditionalFormatting>
  <dataValidations count="1">
    <dataValidation type="list" allowBlank="1" showInputMessage="1" showErrorMessage="1" sqref="C8" xr:uid="{00000000-0002-0000-0300-000000000000}">
      <formula1>budget</formula1>
    </dataValidation>
  </dataValidations>
  <pageMargins left="0.5" right="0.5" top="0.75" bottom="0.75" header="0.5" footer="0.5"/>
  <pageSetup scale="67" orientation="landscape" r:id="rId1"/>
  <headerFooter alignWithMargins="0">
    <oddFooter>&amp;LPage &amp;P of &amp;N&amp;C&amp;D &amp;T&amp;R&amp;A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'7 - Codes'!$C$4:$C$154</xm:f>
          </x14:formula1>
          <xm:sqref>C6:D6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XFD1048576"/>
  <sheetViews>
    <sheetView zoomScale="90" zoomScaleNormal="90" workbookViewId="0">
      <pane ySplit="7" topLeftCell="A8" activePane="bottomLeft" state="frozen"/>
      <selection pane="bottomLeft" activeCell="F15" sqref="F15"/>
    </sheetView>
  </sheetViews>
  <sheetFormatPr defaultColWidth="9.28515625" defaultRowHeight="15" zeroHeight="1"/>
  <cols>
    <col min="1" max="1" width="56.140625" style="263" customWidth="1"/>
    <col min="2" max="2" width="13.140625" style="269" customWidth="1"/>
    <col min="3" max="6" width="15.7109375" style="269" customWidth="1"/>
    <col min="7" max="9" width="15.7109375" style="269" hidden="1" customWidth="1"/>
    <col min="10" max="10" width="15.7109375" style="270" customWidth="1"/>
    <col min="11" max="11" width="17.5703125" style="270" customWidth="1"/>
    <col min="12" max="12" width="15.7109375" style="270" customWidth="1"/>
    <col min="13" max="13" width="85.5703125" style="271" customWidth="1"/>
    <col min="14" max="14" width="62.42578125" style="271" customWidth="1"/>
    <col min="15" max="15" width="17" style="263" customWidth="1"/>
    <col min="16" max="16" width="0.28515625" style="263" customWidth="1"/>
    <col min="17" max="18" width="9.28515625" style="263" customWidth="1"/>
    <col min="19" max="19" width="17" style="263" customWidth="1"/>
    <col min="20" max="25" width="0.28515625" style="263" customWidth="1"/>
    <col min="26" max="16383" width="9.28515625" style="263" customWidth="1"/>
    <col min="16384" max="16384" width="9.28515625" style="263"/>
  </cols>
  <sheetData>
    <row r="1" spans="1:16384" s="245" customFormat="1" ht="18.75">
      <c r="A1" s="360" t="str">
        <f>'Cover Page'!$A$1</f>
        <v>COLORADO ADULT EDUCATION &amp; LITERACY GRANT</v>
      </c>
      <c r="B1" s="360"/>
      <c r="C1" s="360"/>
      <c r="D1" s="360"/>
      <c r="E1" s="360"/>
      <c r="F1" s="360"/>
      <c r="G1" s="360"/>
      <c r="H1" s="360"/>
      <c r="I1" s="360"/>
      <c r="J1" s="360"/>
      <c r="K1" s="360"/>
      <c r="L1" s="360"/>
      <c r="M1" s="360"/>
      <c r="N1" s="360"/>
    </row>
    <row r="2" spans="1:16384" s="245" customFormat="1" ht="18.75">
      <c r="A2" s="360" t="str">
        <f>'Cover Page'!$A$2</f>
        <v>January 1, 2024 - June 30, 2025</v>
      </c>
      <c r="B2" s="360"/>
      <c r="C2" s="360"/>
      <c r="D2" s="360"/>
      <c r="E2" s="360"/>
      <c r="F2" s="360"/>
      <c r="G2" s="360"/>
      <c r="H2" s="360"/>
      <c r="I2" s="360"/>
      <c r="J2" s="360"/>
      <c r="K2" s="360"/>
      <c r="L2" s="360"/>
      <c r="M2" s="360"/>
      <c r="N2" s="360"/>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c r="IX2" s="359"/>
      <c r="IY2" s="359"/>
      <c r="IZ2" s="359"/>
      <c r="JA2" s="359"/>
      <c r="JB2" s="359"/>
      <c r="JC2" s="359"/>
      <c r="JD2" s="359"/>
      <c r="JE2" s="359"/>
      <c r="JF2" s="359"/>
      <c r="JG2" s="359"/>
      <c r="JH2" s="359"/>
      <c r="JI2" s="359"/>
      <c r="JJ2" s="359"/>
      <c r="JK2" s="359"/>
      <c r="JL2" s="359"/>
      <c r="JM2" s="359"/>
      <c r="JN2" s="359"/>
      <c r="JO2" s="359"/>
      <c r="JP2" s="359"/>
      <c r="JQ2" s="359"/>
      <c r="JR2" s="359"/>
      <c r="JS2" s="359"/>
      <c r="JT2" s="359"/>
      <c r="JU2" s="359"/>
      <c r="JV2" s="359"/>
      <c r="JW2" s="359"/>
      <c r="JX2" s="359"/>
      <c r="JY2" s="359"/>
      <c r="JZ2" s="359"/>
      <c r="KA2" s="359"/>
      <c r="KB2" s="359"/>
      <c r="KC2" s="359"/>
      <c r="KD2" s="359"/>
      <c r="KE2" s="359"/>
      <c r="KF2" s="359"/>
      <c r="KG2" s="359"/>
      <c r="KH2" s="359"/>
      <c r="KI2" s="359"/>
      <c r="KJ2" s="359"/>
      <c r="KK2" s="359"/>
      <c r="KL2" s="359"/>
      <c r="KM2" s="359"/>
      <c r="KN2" s="359"/>
      <c r="KO2" s="359"/>
      <c r="KP2" s="359"/>
      <c r="KQ2" s="359"/>
      <c r="KR2" s="359"/>
      <c r="KS2" s="359"/>
      <c r="KT2" s="359"/>
      <c r="KU2" s="359"/>
      <c r="KV2" s="359"/>
      <c r="KW2" s="359"/>
      <c r="KX2" s="359"/>
      <c r="KY2" s="359"/>
      <c r="KZ2" s="359"/>
      <c r="LA2" s="359"/>
      <c r="LB2" s="359"/>
      <c r="LC2" s="359"/>
      <c r="LD2" s="35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359"/>
      <c r="MV2" s="359"/>
      <c r="MW2" s="359"/>
      <c r="MX2" s="359"/>
      <c r="MY2" s="359"/>
      <c r="MZ2" s="359"/>
      <c r="NA2" s="359"/>
      <c r="NB2" s="359"/>
      <c r="NC2" s="359"/>
      <c r="ND2" s="359"/>
      <c r="NE2" s="359"/>
      <c r="NF2" s="359"/>
      <c r="NG2" s="359"/>
      <c r="NH2" s="359"/>
      <c r="NI2" s="359"/>
      <c r="NJ2" s="359"/>
      <c r="NK2" s="359"/>
      <c r="NL2" s="359"/>
      <c r="NM2" s="359"/>
      <c r="NN2" s="359"/>
      <c r="NO2" s="359"/>
      <c r="NP2" s="359"/>
      <c r="NQ2" s="359"/>
      <c r="NR2" s="359"/>
      <c r="NS2" s="359"/>
      <c r="NT2" s="359"/>
      <c r="NU2" s="359"/>
      <c r="NV2" s="359"/>
      <c r="NW2" s="359"/>
      <c r="NX2" s="359"/>
      <c r="NY2" s="359"/>
      <c r="NZ2" s="359"/>
      <c r="OA2" s="359"/>
      <c r="OB2" s="359"/>
      <c r="OC2" s="359"/>
      <c r="OD2" s="359"/>
      <c r="OE2" s="359"/>
      <c r="OF2" s="359"/>
      <c r="OG2" s="359"/>
      <c r="OH2" s="359"/>
      <c r="OI2" s="359"/>
      <c r="OJ2" s="359"/>
      <c r="OK2" s="359"/>
      <c r="OL2" s="359"/>
      <c r="OM2" s="359"/>
      <c r="ON2" s="359"/>
      <c r="OO2" s="359"/>
      <c r="OP2" s="359"/>
      <c r="OQ2" s="359"/>
      <c r="OR2" s="359"/>
      <c r="OS2" s="359"/>
      <c r="OT2" s="359"/>
      <c r="OU2" s="359"/>
      <c r="OV2" s="359"/>
      <c r="OW2" s="359"/>
      <c r="OX2" s="359"/>
      <c r="OY2" s="359"/>
      <c r="OZ2" s="359"/>
      <c r="PA2" s="359"/>
      <c r="PB2" s="359"/>
      <c r="PC2" s="359"/>
      <c r="PD2" s="359"/>
      <c r="PE2" s="359"/>
      <c r="PF2" s="359"/>
      <c r="PG2" s="359"/>
      <c r="PH2" s="359"/>
      <c r="PI2" s="359"/>
      <c r="PJ2" s="359"/>
      <c r="PK2" s="359"/>
      <c r="PL2" s="359"/>
      <c r="PM2" s="359"/>
      <c r="PN2" s="359"/>
      <c r="PO2" s="359"/>
      <c r="PP2" s="359"/>
      <c r="PQ2" s="359"/>
      <c r="PR2" s="359"/>
      <c r="PS2" s="359"/>
      <c r="PT2" s="359"/>
      <c r="PU2" s="359"/>
      <c r="PV2" s="359"/>
      <c r="PW2" s="359"/>
      <c r="PX2" s="359"/>
      <c r="PY2" s="359"/>
      <c r="PZ2" s="359"/>
      <c r="QA2" s="359"/>
      <c r="QB2" s="359"/>
      <c r="QC2" s="359"/>
      <c r="QD2" s="359"/>
      <c r="QE2" s="359"/>
      <c r="QF2" s="359"/>
      <c r="QG2" s="359"/>
      <c r="QH2" s="359"/>
      <c r="QI2" s="359"/>
      <c r="QJ2" s="359"/>
      <c r="QK2" s="359"/>
      <c r="QL2" s="359"/>
      <c r="QM2" s="359"/>
      <c r="QN2" s="359"/>
      <c r="QO2" s="359"/>
      <c r="QP2" s="359"/>
      <c r="QQ2" s="359"/>
      <c r="QR2" s="359"/>
      <c r="QS2" s="359"/>
      <c r="QT2" s="359"/>
      <c r="QU2" s="359"/>
      <c r="QV2" s="359"/>
      <c r="QW2" s="359"/>
      <c r="QX2" s="359"/>
      <c r="QY2" s="359"/>
      <c r="QZ2" s="359"/>
      <c r="RA2" s="359"/>
      <c r="RB2" s="359"/>
      <c r="RC2" s="359"/>
      <c r="RD2" s="359"/>
      <c r="RE2" s="359"/>
      <c r="RF2" s="359"/>
      <c r="RG2" s="359"/>
      <c r="RH2" s="359"/>
      <c r="RI2" s="359"/>
      <c r="RJ2" s="359"/>
      <c r="RK2" s="359"/>
      <c r="RL2" s="359"/>
      <c r="RM2" s="359"/>
      <c r="RN2" s="359"/>
      <c r="RO2" s="359"/>
      <c r="RP2" s="359"/>
      <c r="RQ2" s="359"/>
      <c r="RR2" s="359"/>
      <c r="RS2" s="359"/>
      <c r="RT2" s="359"/>
      <c r="RU2" s="359"/>
      <c r="RV2" s="359"/>
      <c r="RW2" s="359"/>
      <c r="RX2" s="359"/>
      <c r="RY2" s="359"/>
      <c r="RZ2" s="359"/>
      <c r="SA2" s="359"/>
      <c r="SB2" s="359"/>
      <c r="SC2" s="359"/>
      <c r="SD2" s="359"/>
      <c r="SE2" s="359"/>
      <c r="SF2" s="359"/>
      <c r="SG2" s="359"/>
      <c r="SH2" s="359"/>
      <c r="SI2" s="359"/>
      <c r="SJ2" s="359"/>
      <c r="SK2" s="359"/>
      <c r="SL2" s="359"/>
      <c r="SM2" s="359"/>
      <c r="SN2" s="359"/>
      <c r="SO2" s="359"/>
      <c r="SP2" s="359"/>
      <c r="SQ2" s="359"/>
      <c r="SR2" s="359"/>
      <c r="SS2" s="359"/>
      <c r="ST2" s="359"/>
      <c r="SU2" s="359"/>
      <c r="SV2" s="359"/>
      <c r="SW2" s="359"/>
      <c r="SX2" s="359"/>
      <c r="SY2" s="359"/>
      <c r="SZ2" s="359"/>
      <c r="TA2" s="359"/>
      <c r="TB2" s="359"/>
      <c r="TC2" s="359"/>
      <c r="TD2" s="359"/>
      <c r="TE2" s="359"/>
      <c r="TF2" s="359"/>
      <c r="TG2" s="359"/>
      <c r="TH2" s="359"/>
      <c r="TI2" s="359"/>
      <c r="TJ2" s="359"/>
      <c r="TK2" s="359"/>
      <c r="TL2" s="359"/>
      <c r="TM2" s="359"/>
      <c r="TN2" s="359"/>
      <c r="TO2" s="359"/>
      <c r="TP2" s="359"/>
      <c r="TQ2" s="359"/>
      <c r="TR2" s="359"/>
      <c r="TS2" s="359"/>
      <c r="TT2" s="359"/>
      <c r="TU2" s="359"/>
      <c r="TV2" s="359"/>
      <c r="TW2" s="359"/>
      <c r="TX2" s="359"/>
      <c r="TY2" s="359"/>
      <c r="TZ2" s="359"/>
      <c r="UA2" s="359"/>
      <c r="UB2" s="359"/>
      <c r="UC2" s="359"/>
      <c r="UD2" s="359"/>
      <c r="UE2" s="359"/>
      <c r="UF2" s="359"/>
      <c r="UG2" s="359"/>
      <c r="UH2" s="359"/>
      <c r="UI2" s="359"/>
      <c r="UJ2" s="359"/>
      <c r="UK2" s="359"/>
      <c r="UL2" s="359"/>
      <c r="UM2" s="359"/>
      <c r="UN2" s="359"/>
      <c r="UO2" s="359"/>
      <c r="UP2" s="359"/>
      <c r="UQ2" s="359"/>
      <c r="UR2" s="359"/>
      <c r="US2" s="359"/>
      <c r="UT2" s="359"/>
      <c r="UU2" s="359"/>
      <c r="UV2" s="359"/>
      <c r="UW2" s="359"/>
      <c r="UX2" s="359"/>
      <c r="UY2" s="359"/>
      <c r="UZ2" s="359"/>
      <c r="VA2" s="359"/>
      <c r="VB2" s="359"/>
      <c r="VC2" s="359"/>
      <c r="VD2" s="359"/>
      <c r="VE2" s="359"/>
      <c r="VF2" s="359"/>
      <c r="VG2" s="359"/>
      <c r="VH2" s="359"/>
      <c r="VI2" s="359"/>
      <c r="VJ2" s="359"/>
      <c r="VK2" s="359"/>
      <c r="VL2" s="359"/>
      <c r="VM2" s="359"/>
      <c r="VN2" s="359"/>
      <c r="VO2" s="359"/>
      <c r="VP2" s="359"/>
      <c r="VQ2" s="359"/>
      <c r="VR2" s="359"/>
      <c r="VS2" s="359"/>
      <c r="VT2" s="359"/>
      <c r="VU2" s="359"/>
      <c r="VV2" s="359"/>
      <c r="VW2" s="359"/>
      <c r="VX2" s="359"/>
      <c r="VY2" s="359"/>
      <c r="VZ2" s="359"/>
      <c r="WA2" s="359"/>
      <c r="WB2" s="359"/>
      <c r="WC2" s="359"/>
      <c r="WD2" s="359"/>
      <c r="WE2" s="359"/>
      <c r="WF2" s="359"/>
      <c r="WG2" s="359"/>
      <c r="WH2" s="359"/>
      <c r="WI2" s="359"/>
      <c r="WJ2" s="359"/>
      <c r="WK2" s="359"/>
      <c r="WL2" s="359"/>
      <c r="WM2" s="359"/>
      <c r="WN2" s="359"/>
      <c r="WO2" s="359"/>
      <c r="WP2" s="359"/>
      <c r="WQ2" s="359"/>
      <c r="WR2" s="359"/>
      <c r="WS2" s="359"/>
      <c r="WT2" s="359"/>
      <c r="WU2" s="359"/>
      <c r="WV2" s="359"/>
      <c r="WW2" s="359"/>
      <c r="WX2" s="359"/>
      <c r="WY2" s="359"/>
      <c r="WZ2" s="359"/>
      <c r="XA2" s="359"/>
      <c r="XB2" s="359"/>
      <c r="XC2" s="359"/>
      <c r="XD2" s="359"/>
      <c r="XE2" s="359"/>
      <c r="XF2" s="359"/>
      <c r="XG2" s="359"/>
      <c r="XH2" s="359"/>
      <c r="XI2" s="359"/>
      <c r="XJ2" s="359"/>
      <c r="XK2" s="359"/>
      <c r="XL2" s="359"/>
      <c r="XM2" s="359"/>
      <c r="XN2" s="359"/>
      <c r="XO2" s="359"/>
      <c r="XP2" s="359"/>
      <c r="XQ2" s="359"/>
      <c r="XR2" s="359"/>
      <c r="XS2" s="359"/>
      <c r="XT2" s="359"/>
      <c r="XU2" s="359"/>
      <c r="XV2" s="359"/>
      <c r="XW2" s="359"/>
      <c r="XX2" s="359"/>
      <c r="XY2" s="359"/>
      <c r="XZ2" s="359"/>
      <c r="YA2" s="359"/>
      <c r="YB2" s="359"/>
      <c r="YC2" s="359"/>
      <c r="YD2" s="359"/>
      <c r="YE2" s="359"/>
      <c r="YF2" s="359"/>
      <c r="YG2" s="359"/>
      <c r="YH2" s="359"/>
      <c r="YI2" s="359"/>
      <c r="YJ2" s="359"/>
      <c r="YK2" s="359"/>
      <c r="YL2" s="359"/>
      <c r="YM2" s="359"/>
      <c r="YN2" s="359"/>
      <c r="YO2" s="359"/>
      <c r="YP2" s="359"/>
      <c r="YQ2" s="359"/>
      <c r="YR2" s="359"/>
      <c r="YS2" s="359"/>
      <c r="YT2" s="359"/>
      <c r="YU2" s="359"/>
      <c r="YV2" s="359"/>
      <c r="YW2" s="359"/>
      <c r="YX2" s="359"/>
      <c r="YY2" s="359"/>
      <c r="YZ2" s="359"/>
      <c r="ZA2" s="359"/>
      <c r="ZB2" s="359"/>
      <c r="ZC2" s="359"/>
      <c r="ZD2" s="359"/>
      <c r="ZE2" s="359"/>
      <c r="ZF2" s="359"/>
      <c r="ZG2" s="359"/>
      <c r="ZH2" s="359"/>
      <c r="ZI2" s="359"/>
      <c r="ZJ2" s="359"/>
      <c r="ZK2" s="359"/>
      <c r="ZL2" s="359"/>
      <c r="ZM2" s="359"/>
      <c r="ZN2" s="359"/>
      <c r="ZO2" s="359"/>
      <c r="ZP2" s="359"/>
      <c r="ZQ2" s="359"/>
      <c r="ZR2" s="359"/>
      <c r="ZS2" s="359"/>
      <c r="ZT2" s="359"/>
      <c r="ZU2" s="359"/>
      <c r="ZV2" s="359"/>
      <c r="ZW2" s="359"/>
      <c r="ZX2" s="359"/>
      <c r="ZY2" s="359"/>
      <c r="ZZ2" s="359"/>
      <c r="AAA2" s="359"/>
      <c r="AAB2" s="359"/>
      <c r="AAC2" s="359"/>
      <c r="AAD2" s="359"/>
      <c r="AAE2" s="359"/>
      <c r="AAF2" s="359"/>
      <c r="AAG2" s="359"/>
      <c r="AAH2" s="359"/>
      <c r="AAI2" s="359"/>
      <c r="AAJ2" s="359"/>
      <c r="AAK2" s="359"/>
      <c r="AAL2" s="359"/>
      <c r="AAM2" s="359"/>
      <c r="AAN2" s="359"/>
      <c r="AAO2" s="359"/>
      <c r="AAP2" s="359"/>
      <c r="AAQ2" s="359"/>
      <c r="AAR2" s="359"/>
      <c r="AAS2" s="359"/>
      <c r="AAT2" s="359"/>
      <c r="AAU2" s="359"/>
      <c r="AAV2" s="359"/>
      <c r="AAW2" s="359"/>
      <c r="AAX2" s="359"/>
      <c r="AAY2" s="359"/>
      <c r="AAZ2" s="359"/>
      <c r="ABA2" s="359"/>
      <c r="ABB2" s="359"/>
      <c r="ABC2" s="359"/>
      <c r="ABD2" s="359"/>
      <c r="ABE2" s="359"/>
      <c r="ABF2" s="359"/>
      <c r="ABG2" s="359"/>
      <c r="ABH2" s="359"/>
      <c r="ABI2" s="359"/>
      <c r="ABJ2" s="359"/>
      <c r="ABK2" s="359"/>
      <c r="ABL2" s="359"/>
      <c r="ABM2" s="359"/>
      <c r="ABN2" s="359"/>
      <c r="ABO2" s="359"/>
      <c r="ABP2" s="359"/>
      <c r="ABQ2" s="359"/>
      <c r="ABR2" s="359"/>
      <c r="ABS2" s="359"/>
      <c r="ABT2" s="359"/>
      <c r="ABU2" s="359"/>
      <c r="ABV2" s="359"/>
      <c r="ABW2" s="359"/>
      <c r="ABX2" s="359"/>
      <c r="ABY2" s="359"/>
      <c r="ABZ2" s="359"/>
      <c r="ACA2" s="359"/>
      <c r="ACB2" s="359"/>
      <c r="ACC2" s="359"/>
      <c r="ACD2" s="359"/>
      <c r="ACE2" s="359"/>
      <c r="ACF2" s="359"/>
      <c r="ACG2" s="359"/>
      <c r="ACH2" s="359"/>
      <c r="ACI2" s="359"/>
      <c r="ACJ2" s="359"/>
      <c r="ACK2" s="359"/>
      <c r="ACL2" s="359"/>
      <c r="ACM2" s="359"/>
      <c r="ACN2" s="359"/>
      <c r="ACO2" s="359"/>
      <c r="ACP2" s="359"/>
      <c r="ACQ2" s="359"/>
      <c r="ACR2" s="359"/>
      <c r="ACS2" s="359"/>
      <c r="ACT2" s="359"/>
      <c r="ACU2" s="359"/>
      <c r="ACV2" s="359"/>
      <c r="ACW2" s="359"/>
      <c r="ACX2" s="359"/>
      <c r="ACY2" s="359"/>
      <c r="ACZ2" s="359"/>
      <c r="ADA2" s="359"/>
      <c r="ADB2" s="359"/>
      <c r="ADC2" s="359"/>
      <c r="ADD2" s="359"/>
      <c r="ADE2" s="359"/>
      <c r="ADF2" s="359"/>
      <c r="ADG2" s="359"/>
      <c r="ADH2" s="359"/>
      <c r="ADI2" s="359"/>
      <c r="ADJ2" s="359"/>
      <c r="ADK2" s="359"/>
      <c r="ADL2" s="359"/>
      <c r="ADM2" s="359"/>
      <c r="ADN2" s="359"/>
      <c r="ADO2" s="359"/>
      <c r="ADP2" s="359"/>
      <c r="ADQ2" s="359"/>
      <c r="ADR2" s="359"/>
      <c r="ADS2" s="359"/>
      <c r="ADT2" s="359"/>
      <c r="ADU2" s="359"/>
      <c r="ADV2" s="359"/>
      <c r="ADW2" s="359"/>
      <c r="ADX2" s="359"/>
      <c r="ADY2" s="359"/>
      <c r="ADZ2" s="359"/>
      <c r="AEA2" s="359"/>
      <c r="AEB2" s="359"/>
      <c r="AEC2" s="359"/>
      <c r="AED2" s="359"/>
      <c r="AEE2" s="359"/>
      <c r="AEF2" s="359"/>
      <c r="AEG2" s="359"/>
      <c r="AEH2" s="359"/>
      <c r="AEI2" s="359"/>
      <c r="AEJ2" s="359"/>
      <c r="AEK2" s="359"/>
      <c r="AEL2" s="359"/>
      <c r="AEM2" s="359"/>
      <c r="AEN2" s="359"/>
      <c r="AEO2" s="359"/>
      <c r="AEP2" s="359"/>
      <c r="AEQ2" s="359"/>
      <c r="AER2" s="359"/>
      <c r="AES2" s="359"/>
      <c r="AET2" s="359"/>
      <c r="AEU2" s="359"/>
      <c r="AEV2" s="359"/>
      <c r="AEW2" s="359"/>
      <c r="AEX2" s="359"/>
      <c r="AEY2" s="359"/>
      <c r="AEZ2" s="359"/>
      <c r="AFA2" s="359"/>
      <c r="AFB2" s="359"/>
      <c r="AFC2" s="359"/>
      <c r="AFD2" s="359"/>
      <c r="AFE2" s="359"/>
      <c r="AFF2" s="359"/>
      <c r="AFG2" s="359"/>
      <c r="AFH2" s="359"/>
      <c r="AFI2" s="359"/>
      <c r="AFJ2" s="359"/>
      <c r="AFK2" s="359"/>
      <c r="AFL2" s="359"/>
      <c r="AFM2" s="359"/>
      <c r="AFN2" s="359"/>
      <c r="AFO2" s="359"/>
      <c r="AFP2" s="359"/>
      <c r="AFQ2" s="359"/>
      <c r="AFR2" s="359"/>
      <c r="AFS2" s="359"/>
      <c r="AFT2" s="359"/>
      <c r="AFU2" s="359"/>
      <c r="AFV2" s="359"/>
      <c r="AFW2" s="359"/>
      <c r="AFX2" s="359"/>
      <c r="AFY2" s="359"/>
      <c r="AFZ2" s="359"/>
      <c r="AGA2" s="359"/>
      <c r="AGB2" s="359"/>
      <c r="AGC2" s="359"/>
      <c r="AGD2" s="359"/>
      <c r="AGE2" s="359"/>
      <c r="AGF2" s="359"/>
      <c r="AGG2" s="359"/>
      <c r="AGH2" s="359"/>
      <c r="AGI2" s="359"/>
      <c r="AGJ2" s="359"/>
      <c r="AGK2" s="359"/>
      <c r="AGL2" s="359"/>
      <c r="AGM2" s="359"/>
      <c r="AGN2" s="359"/>
      <c r="AGO2" s="359"/>
      <c r="AGP2" s="359"/>
      <c r="AGQ2" s="359"/>
      <c r="AGR2" s="359"/>
      <c r="AGS2" s="359"/>
      <c r="AGT2" s="359"/>
      <c r="AGU2" s="359"/>
      <c r="AGV2" s="359"/>
      <c r="AGW2" s="359"/>
      <c r="AGX2" s="359"/>
      <c r="AGY2" s="359"/>
      <c r="AGZ2" s="359"/>
      <c r="AHA2" s="359"/>
      <c r="AHB2" s="359"/>
      <c r="AHC2" s="359"/>
      <c r="AHD2" s="359"/>
      <c r="AHE2" s="359"/>
      <c r="AHF2" s="359"/>
      <c r="AHG2" s="359"/>
      <c r="AHH2" s="359"/>
      <c r="AHI2" s="359"/>
      <c r="AHJ2" s="359"/>
      <c r="AHK2" s="359"/>
      <c r="AHL2" s="359"/>
      <c r="AHM2" s="359"/>
      <c r="AHN2" s="359"/>
      <c r="AHO2" s="359"/>
      <c r="AHP2" s="359"/>
      <c r="AHQ2" s="359"/>
      <c r="AHR2" s="359"/>
      <c r="AHS2" s="359"/>
      <c r="AHT2" s="359"/>
      <c r="AHU2" s="359"/>
      <c r="AHV2" s="359"/>
      <c r="AHW2" s="359"/>
      <c r="AHX2" s="359"/>
      <c r="AHY2" s="359"/>
      <c r="AHZ2" s="359"/>
      <c r="AIA2" s="359"/>
      <c r="AIB2" s="359"/>
      <c r="AIC2" s="359"/>
      <c r="AID2" s="359"/>
      <c r="AIE2" s="359"/>
      <c r="AIF2" s="359"/>
      <c r="AIG2" s="359"/>
      <c r="AIH2" s="359"/>
      <c r="AII2" s="359"/>
      <c r="AIJ2" s="359"/>
      <c r="AIK2" s="359"/>
      <c r="AIL2" s="359"/>
      <c r="AIM2" s="359"/>
      <c r="AIN2" s="359"/>
      <c r="AIO2" s="359"/>
      <c r="AIP2" s="359"/>
      <c r="AIQ2" s="359"/>
      <c r="AIR2" s="359"/>
      <c r="AIS2" s="359"/>
      <c r="AIT2" s="359"/>
      <c r="AIU2" s="359"/>
      <c r="AIV2" s="359"/>
      <c r="AIW2" s="359"/>
      <c r="AIX2" s="359"/>
      <c r="AIY2" s="359"/>
      <c r="AIZ2" s="359"/>
      <c r="AJA2" s="359"/>
      <c r="AJB2" s="359"/>
      <c r="AJC2" s="359"/>
      <c r="AJD2" s="359"/>
      <c r="AJE2" s="359"/>
      <c r="AJF2" s="359"/>
      <c r="AJG2" s="359"/>
      <c r="AJH2" s="359"/>
      <c r="AJI2" s="359"/>
      <c r="AJJ2" s="359"/>
      <c r="AJK2" s="359"/>
      <c r="AJL2" s="359"/>
      <c r="AJM2" s="359"/>
      <c r="AJN2" s="359"/>
      <c r="AJO2" s="359"/>
      <c r="AJP2" s="359"/>
      <c r="AJQ2" s="359"/>
      <c r="AJR2" s="359"/>
      <c r="AJS2" s="359"/>
      <c r="AJT2" s="359"/>
      <c r="AJU2" s="359"/>
      <c r="AJV2" s="359"/>
      <c r="AJW2" s="359"/>
      <c r="AJX2" s="359"/>
      <c r="AJY2" s="359"/>
      <c r="AJZ2" s="359"/>
      <c r="AKA2" s="359"/>
      <c r="AKB2" s="359"/>
      <c r="AKC2" s="359"/>
      <c r="AKD2" s="359"/>
      <c r="AKE2" s="359"/>
      <c r="AKF2" s="359"/>
      <c r="AKG2" s="359"/>
      <c r="AKH2" s="359"/>
      <c r="AKI2" s="359"/>
      <c r="AKJ2" s="359"/>
      <c r="AKK2" s="359"/>
      <c r="AKL2" s="359"/>
      <c r="AKM2" s="359"/>
      <c r="AKN2" s="359"/>
      <c r="AKO2" s="359"/>
      <c r="AKP2" s="359"/>
      <c r="AKQ2" s="359"/>
      <c r="AKR2" s="359"/>
      <c r="AKS2" s="359"/>
      <c r="AKT2" s="359"/>
      <c r="AKU2" s="359"/>
      <c r="AKV2" s="359"/>
      <c r="AKW2" s="359"/>
      <c r="AKX2" s="359"/>
      <c r="AKY2" s="359"/>
      <c r="AKZ2" s="359"/>
      <c r="ALA2" s="359"/>
      <c r="ALB2" s="359"/>
      <c r="ALC2" s="359"/>
      <c r="ALD2" s="359"/>
      <c r="ALE2" s="359"/>
      <c r="ALF2" s="359"/>
      <c r="ALG2" s="359"/>
      <c r="ALH2" s="359"/>
      <c r="ALI2" s="359"/>
      <c r="ALJ2" s="359"/>
      <c r="ALK2" s="359"/>
      <c r="ALL2" s="359"/>
      <c r="ALM2" s="359"/>
      <c r="ALN2" s="359"/>
      <c r="ALO2" s="359"/>
      <c r="ALP2" s="359"/>
      <c r="ALQ2" s="359"/>
      <c r="ALR2" s="359"/>
      <c r="ALS2" s="359"/>
      <c r="ALT2" s="359"/>
      <c r="ALU2" s="359"/>
      <c r="ALV2" s="359"/>
      <c r="ALW2" s="359"/>
      <c r="ALX2" s="359"/>
      <c r="ALY2" s="359"/>
      <c r="ALZ2" s="359"/>
      <c r="AMA2" s="359"/>
      <c r="AMB2" s="359"/>
      <c r="AMC2" s="359"/>
      <c r="AMD2" s="359"/>
      <c r="AME2" s="359"/>
      <c r="AMF2" s="359"/>
      <c r="AMG2" s="359"/>
      <c r="AMH2" s="359"/>
      <c r="AMI2" s="359"/>
      <c r="AMJ2" s="359"/>
      <c r="AMK2" s="359"/>
      <c r="AML2" s="359"/>
      <c r="AMM2" s="359"/>
      <c r="AMN2" s="359"/>
      <c r="AMO2" s="359"/>
      <c r="AMP2" s="359"/>
      <c r="AMQ2" s="359"/>
      <c r="AMR2" s="359"/>
      <c r="AMS2" s="359"/>
      <c r="AMT2" s="359"/>
      <c r="AMU2" s="359"/>
      <c r="AMV2" s="359"/>
      <c r="AMW2" s="359"/>
      <c r="AMX2" s="359"/>
      <c r="AMY2" s="359"/>
      <c r="AMZ2" s="359"/>
      <c r="ANA2" s="359"/>
      <c r="ANB2" s="359"/>
      <c r="ANC2" s="359"/>
      <c r="AND2" s="359"/>
      <c r="ANE2" s="359"/>
      <c r="ANF2" s="359"/>
      <c r="ANG2" s="359"/>
      <c r="ANH2" s="359"/>
      <c r="ANI2" s="359"/>
      <c r="ANJ2" s="359"/>
      <c r="ANK2" s="359"/>
      <c r="ANL2" s="359"/>
      <c r="ANM2" s="359"/>
      <c r="ANN2" s="359"/>
      <c r="ANO2" s="359"/>
      <c r="ANP2" s="359"/>
      <c r="ANQ2" s="359"/>
      <c r="ANR2" s="359"/>
      <c r="ANS2" s="359"/>
      <c r="ANT2" s="359"/>
      <c r="ANU2" s="359"/>
      <c r="ANV2" s="359"/>
      <c r="ANW2" s="359"/>
      <c r="ANX2" s="359"/>
      <c r="ANY2" s="359"/>
      <c r="ANZ2" s="359"/>
      <c r="AOA2" s="359"/>
      <c r="AOB2" s="359"/>
      <c r="AOC2" s="359"/>
      <c r="AOD2" s="359"/>
      <c r="AOE2" s="359"/>
      <c r="AOF2" s="359"/>
      <c r="AOG2" s="359"/>
      <c r="AOH2" s="359"/>
      <c r="AOI2" s="359"/>
      <c r="AOJ2" s="359"/>
      <c r="AOK2" s="359"/>
      <c r="AOL2" s="359"/>
      <c r="AOM2" s="359"/>
      <c r="AON2" s="359"/>
      <c r="AOO2" s="359"/>
      <c r="AOP2" s="359"/>
      <c r="AOQ2" s="359"/>
      <c r="AOR2" s="359"/>
      <c r="AOS2" s="359"/>
      <c r="AOT2" s="359"/>
      <c r="AOU2" s="359"/>
      <c r="AOV2" s="359"/>
      <c r="AOW2" s="359"/>
      <c r="AOX2" s="359"/>
      <c r="AOY2" s="359"/>
      <c r="AOZ2" s="359"/>
      <c r="APA2" s="359"/>
      <c r="APB2" s="359"/>
      <c r="APC2" s="359"/>
      <c r="APD2" s="359"/>
      <c r="APE2" s="359"/>
      <c r="APF2" s="359"/>
      <c r="APG2" s="359"/>
      <c r="APH2" s="359"/>
      <c r="API2" s="359"/>
      <c r="APJ2" s="359"/>
      <c r="APK2" s="359"/>
      <c r="APL2" s="359"/>
      <c r="APM2" s="359"/>
      <c r="APN2" s="359"/>
      <c r="APO2" s="359"/>
      <c r="APP2" s="359"/>
      <c r="APQ2" s="359"/>
      <c r="APR2" s="359"/>
      <c r="APS2" s="359"/>
      <c r="APT2" s="359"/>
      <c r="APU2" s="359"/>
      <c r="APV2" s="359"/>
      <c r="APW2" s="359"/>
      <c r="APX2" s="359"/>
      <c r="APY2" s="359"/>
      <c r="APZ2" s="359"/>
      <c r="AQA2" s="359"/>
      <c r="AQB2" s="359"/>
      <c r="AQC2" s="359"/>
      <c r="AQD2" s="359"/>
      <c r="AQE2" s="359"/>
      <c r="AQF2" s="359"/>
      <c r="AQG2" s="359"/>
      <c r="AQH2" s="359"/>
      <c r="AQI2" s="359"/>
      <c r="AQJ2" s="359"/>
      <c r="AQK2" s="359"/>
      <c r="AQL2" s="359"/>
      <c r="AQM2" s="359"/>
      <c r="AQN2" s="359"/>
      <c r="AQO2" s="359"/>
      <c r="AQP2" s="359"/>
      <c r="AQQ2" s="359"/>
      <c r="AQR2" s="359"/>
      <c r="AQS2" s="359"/>
      <c r="AQT2" s="359"/>
      <c r="AQU2" s="359"/>
      <c r="AQV2" s="359"/>
      <c r="AQW2" s="359"/>
      <c r="AQX2" s="359"/>
      <c r="AQY2" s="359"/>
      <c r="AQZ2" s="359"/>
      <c r="ARA2" s="359"/>
      <c r="ARB2" s="359"/>
      <c r="ARC2" s="359"/>
      <c r="ARD2" s="359"/>
      <c r="ARE2" s="359"/>
      <c r="ARF2" s="359"/>
      <c r="ARG2" s="359"/>
      <c r="ARH2" s="359"/>
      <c r="ARI2" s="359"/>
      <c r="ARJ2" s="359"/>
      <c r="ARK2" s="359"/>
      <c r="ARL2" s="359"/>
      <c r="ARM2" s="359"/>
      <c r="ARN2" s="359"/>
      <c r="ARO2" s="359"/>
      <c r="ARP2" s="359"/>
      <c r="ARQ2" s="359"/>
      <c r="ARR2" s="359"/>
      <c r="ARS2" s="359"/>
      <c r="ART2" s="359"/>
      <c r="ARU2" s="359"/>
      <c r="ARV2" s="359"/>
      <c r="ARW2" s="359"/>
      <c r="ARX2" s="359"/>
      <c r="ARY2" s="359"/>
      <c r="ARZ2" s="359"/>
      <c r="ASA2" s="359"/>
      <c r="ASB2" s="359"/>
      <c r="ASC2" s="359"/>
      <c r="ASD2" s="359"/>
      <c r="ASE2" s="359"/>
      <c r="ASF2" s="359"/>
      <c r="ASG2" s="359"/>
      <c r="ASH2" s="359"/>
      <c r="ASI2" s="359"/>
      <c r="ASJ2" s="359"/>
      <c r="ASK2" s="359"/>
      <c r="ASL2" s="359"/>
      <c r="ASM2" s="359"/>
      <c r="ASN2" s="359"/>
      <c r="ASO2" s="359"/>
      <c r="ASP2" s="359"/>
      <c r="ASQ2" s="359"/>
      <c r="ASR2" s="359"/>
      <c r="ASS2" s="359"/>
      <c r="AST2" s="359"/>
      <c r="ASU2" s="359"/>
      <c r="ASV2" s="359"/>
      <c r="ASW2" s="359"/>
      <c r="ASX2" s="359"/>
      <c r="ASY2" s="359"/>
      <c r="ASZ2" s="359"/>
      <c r="ATA2" s="359"/>
      <c r="ATB2" s="359"/>
      <c r="ATC2" s="359"/>
      <c r="ATD2" s="359"/>
      <c r="ATE2" s="359"/>
      <c r="ATF2" s="359"/>
      <c r="ATG2" s="359"/>
      <c r="ATH2" s="359"/>
      <c r="ATI2" s="359"/>
      <c r="ATJ2" s="359"/>
      <c r="ATK2" s="359"/>
      <c r="ATL2" s="359"/>
      <c r="ATM2" s="359"/>
      <c r="ATN2" s="359"/>
      <c r="ATO2" s="359"/>
      <c r="ATP2" s="359"/>
      <c r="ATQ2" s="359"/>
      <c r="ATR2" s="359"/>
      <c r="ATS2" s="359"/>
      <c r="ATT2" s="359"/>
      <c r="ATU2" s="359"/>
      <c r="ATV2" s="359"/>
      <c r="ATW2" s="359"/>
      <c r="ATX2" s="359"/>
      <c r="ATY2" s="359"/>
      <c r="ATZ2" s="359"/>
      <c r="AUA2" s="359"/>
      <c r="AUB2" s="359"/>
      <c r="AUC2" s="359"/>
      <c r="AUD2" s="359"/>
      <c r="AUE2" s="359"/>
      <c r="AUF2" s="359"/>
      <c r="AUG2" s="359"/>
      <c r="AUH2" s="359"/>
      <c r="AUI2" s="359"/>
      <c r="AUJ2" s="359"/>
      <c r="AUK2" s="359"/>
      <c r="AUL2" s="359"/>
      <c r="AUM2" s="359"/>
      <c r="AUN2" s="359"/>
      <c r="AUO2" s="359"/>
      <c r="AUP2" s="359"/>
      <c r="AUQ2" s="359"/>
      <c r="AUR2" s="359"/>
      <c r="AUS2" s="359"/>
      <c r="AUT2" s="359"/>
      <c r="AUU2" s="359"/>
      <c r="AUV2" s="359"/>
      <c r="AUW2" s="359"/>
      <c r="AUX2" s="359"/>
      <c r="AUY2" s="359"/>
      <c r="AUZ2" s="359"/>
      <c r="AVA2" s="359"/>
      <c r="AVB2" s="359"/>
      <c r="AVC2" s="359"/>
      <c r="AVD2" s="359"/>
      <c r="AVE2" s="359"/>
      <c r="AVF2" s="359"/>
      <c r="AVG2" s="359"/>
      <c r="AVH2" s="359"/>
      <c r="AVI2" s="359"/>
      <c r="AVJ2" s="359"/>
      <c r="AVK2" s="359"/>
      <c r="AVL2" s="359"/>
      <c r="AVM2" s="359"/>
      <c r="AVN2" s="359"/>
      <c r="AVO2" s="359"/>
      <c r="AVP2" s="359"/>
      <c r="AVQ2" s="359"/>
      <c r="AVR2" s="359"/>
      <c r="AVS2" s="359"/>
      <c r="AVT2" s="359"/>
      <c r="AVU2" s="359"/>
      <c r="AVV2" s="359"/>
      <c r="AVW2" s="359"/>
      <c r="AVX2" s="359"/>
      <c r="AVY2" s="359"/>
      <c r="AVZ2" s="359"/>
      <c r="AWA2" s="359"/>
      <c r="AWB2" s="359"/>
      <c r="AWC2" s="359"/>
      <c r="AWD2" s="359"/>
      <c r="AWE2" s="359"/>
      <c r="AWF2" s="359"/>
      <c r="AWG2" s="359"/>
      <c r="AWH2" s="359"/>
      <c r="AWI2" s="359"/>
      <c r="AWJ2" s="359"/>
      <c r="AWK2" s="359"/>
      <c r="AWL2" s="359"/>
      <c r="AWM2" s="359"/>
      <c r="AWN2" s="359"/>
      <c r="AWO2" s="359"/>
      <c r="AWP2" s="359"/>
      <c r="AWQ2" s="359"/>
      <c r="AWR2" s="359"/>
      <c r="AWS2" s="359"/>
      <c r="AWT2" s="359"/>
      <c r="AWU2" s="359"/>
      <c r="AWV2" s="359"/>
      <c r="AWW2" s="359"/>
      <c r="AWX2" s="359"/>
      <c r="AWY2" s="359"/>
      <c r="AWZ2" s="359"/>
      <c r="AXA2" s="359"/>
      <c r="AXB2" s="359"/>
      <c r="AXC2" s="359"/>
      <c r="AXD2" s="359"/>
      <c r="AXE2" s="359"/>
      <c r="AXF2" s="359"/>
      <c r="AXG2" s="359"/>
      <c r="AXH2" s="359"/>
      <c r="AXI2" s="359"/>
      <c r="AXJ2" s="359"/>
      <c r="AXK2" s="359"/>
      <c r="AXL2" s="359"/>
      <c r="AXM2" s="359"/>
      <c r="AXN2" s="359"/>
      <c r="AXO2" s="359"/>
      <c r="AXP2" s="359"/>
      <c r="AXQ2" s="359"/>
      <c r="AXR2" s="359"/>
      <c r="AXS2" s="359"/>
      <c r="AXT2" s="359"/>
      <c r="AXU2" s="359"/>
      <c r="AXV2" s="359"/>
      <c r="AXW2" s="359"/>
      <c r="AXX2" s="359"/>
      <c r="AXY2" s="359"/>
      <c r="AXZ2" s="359"/>
      <c r="AYA2" s="359"/>
      <c r="AYB2" s="359"/>
      <c r="AYC2" s="359"/>
      <c r="AYD2" s="359"/>
      <c r="AYE2" s="359"/>
      <c r="AYF2" s="359"/>
      <c r="AYG2" s="359"/>
      <c r="AYH2" s="359"/>
      <c r="AYI2" s="359"/>
      <c r="AYJ2" s="359"/>
      <c r="AYK2" s="359"/>
      <c r="AYL2" s="359"/>
      <c r="AYM2" s="359"/>
      <c r="AYN2" s="359"/>
      <c r="AYO2" s="359"/>
      <c r="AYP2" s="359"/>
      <c r="AYQ2" s="359"/>
      <c r="AYR2" s="359"/>
      <c r="AYS2" s="359"/>
      <c r="AYT2" s="359"/>
      <c r="AYU2" s="359"/>
      <c r="AYV2" s="359"/>
      <c r="AYW2" s="359"/>
      <c r="AYX2" s="359"/>
      <c r="AYY2" s="359"/>
      <c r="AYZ2" s="359"/>
      <c r="AZA2" s="359"/>
      <c r="AZB2" s="359"/>
      <c r="AZC2" s="359"/>
      <c r="AZD2" s="359"/>
      <c r="AZE2" s="359"/>
      <c r="AZF2" s="359"/>
      <c r="AZG2" s="359"/>
      <c r="AZH2" s="359"/>
      <c r="AZI2" s="359"/>
      <c r="AZJ2" s="359"/>
      <c r="AZK2" s="359"/>
      <c r="AZL2" s="359"/>
      <c r="AZM2" s="359"/>
      <c r="AZN2" s="359"/>
      <c r="AZO2" s="359"/>
      <c r="AZP2" s="359"/>
      <c r="AZQ2" s="359"/>
      <c r="AZR2" s="359"/>
      <c r="AZS2" s="359"/>
      <c r="AZT2" s="359"/>
      <c r="AZU2" s="359"/>
      <c r="AZV2" s="359"/>
      <c r="AZW2" s="359"/>
      <c r="AZX2" s="359"/>
      <c r="AZY2" s="359"/>
      <c r="AZZ2" s="359"/>
      <c r="BAA2" s="359"/>
      <c r="BAB2" s="359"/>
      <c r="BAC2" s="359"/>
      <c r="BAD2" s="359"/>
      <c r="BAE2" s="359"/>
      <c r="BAF2" s="359"/>
      <c r="BAG2" s="359"/>
      <c r="BAH2" s="359"/>
      <c r="BAI2" s="359"/>
      <c r="BAJ2" s="359"/>
      <c r="BAK2" s="359"/>
      <c r="BAL2" s="359"/>
      <c r="BAM2" s="359"/>
      <c r="BAN2" s="359"/>
      <c r="BAO2" s="359"/>
      <c r="BAP2" s="359"/>
      <c r="BAQ2" s="359"/>
      <c r="BAR2" s="359"/>
      <c r="BAS2" s="359"/>
      <c r="BAT2" s="359"/>
      <c r="BAU2" s="359"/>
      <c r="BAV2" s="359"/>
      <c r="BAW2" s="359"/>
      <c r="BAX2" s="359"/>
      <c r="BAY2" s="359"/>
      <c r="BAZ2" s="359"/>
      <c r="BBA2" s="359"/>
      <c r="BBB2" s="359"/>
      <c r="BBC2" s="359"/>
      <c r="BBD2" s="359"/>
      <c r="BBE2" s="359"/>
      <c r="BBF2" s="359"/>
      <c r="BBG2" s="359"/>
      <c r="BBH2" s="359"/>
      <c r="BBI2" s="359"/>
      <c r="BBJ2" s="359"/>
      <c r="BBK2" s="359"/>
      <c r="BBL2" s="359"/>
      <c r="BBM2" s="359"/>
      <c r="BBN2" s="359"/>
      <c r="BBO2" s="359"/>
      <c r="BBP2" s="359"/>
      <c r="BBQ2" s="359"/>
      <c r="BBR2" s="359"/>
      <c r="BBS2" s="359"/>
      <c r="BBT2" s="359"/>
      <c r="BBU2" s="359"/>
      <c r="BBV2" s="359"/>
      <c r="BBW2" s="359"/>
      <c r="BBX2" s="359"/>
      <c r="BBY2" s="359"/>
      <c r="BBZ2" s="359"/>
      <c r="BCA2" s="359"/>
      <c r="BCB2" s="359"/>
      <c r="BCC2" s="359"/>
      <c r="BCD2" s="359"/>
      <c r="BCE2" s="359"/>
      <c r="BCF2" s="359"/>
      <c r="BCG2" s="359"/>
      <c r="BCH2" s="359"/>
      <c r="BCI2" s="359"/>
      <c r="BCJ2" s="359"/>
      <c r="BCK2" s="359"/>
      <c r="BCL2" s="359"/>
      <c r="BCM2" s="359"/>
      <c r="BCN2" s="359"/>
      <c r="BCO2" s="359"/>
      <c r="BCP2" s="359"/>
      <c r="BCQ2" s="359"/>
      <c r="BCR2" s="359"/>
      <c r="BCS2" s="359"/>
      <c r="BCT2" s="359"/>
      <c r="BCU2" s="359"/>
      <c r="BCV2" s="359"/>
      <c r="BCW2" s="359"/>
      <c r="BCX2" s="359"/>
      <c r="BCY2" s="359"/>
      <c r="BCZ2" s="359"/>
      <c r="BDA2" s="359"/>
      <c r="BDB2" s="359"/>
      <c r="BDC2" s="359"/>
      <c r="BDD2" s="359"/>
      <c r="BDE2" s="359"/>
      <c r="BDF2" s="359"/>
      <c r="BDG2" s="359"/>
      <c r="BDH2" s="359"/>
      <c r="BDI2" s="359"/>
      <c r="BDJ2" s="359"/>
      <c r="BDK2" s="359"/>
      <c r="BDL2" s="359"/>
      <c r="BDM2" s="359"/>
      <c r="BDN2" s="359"/>
      <c r="BDO2" s="359"/>
      <c r="BDP2" s="359"/>
      <c r="BDQ2" s="359"/>
      <c r="BDR2" s="359"/>
      <c r="BDS2" s="359"/>
      <c r="BDT2" s="359"/>
      <c r="BDU2" s="359"/>
      <c r="BDV2" s="359"/>
      <c r="BDW2" s="359"/>
      <c r="BDX2" s="359"/>
      <c r="BDY2" s="359"/>
      <c r="BDZ2" s="359"/>
      <c r="BEA2" s="359"/>
      <c r="BEB2" s="359"/>
      <c r="BEC2" s="359"/>
      <c r="BED2" s="359"/>
      <c r="BEE2" s="359"/>
      <c r="BEF2" s="359"/>
      <c r="BEG2" s="359"/>
      <c r="BEH2" s="359"/>
      <c r="BEI2" s="359"/>
      <c r="BEJ2" s="359"/>
      <c r="BEK2" s="359"/>
      <c r="BEL2" s="359"/>
      <c r="BEM2" s="359"/>
      <c r="BEN2" s="359"/>
      <c r="BEO2" s="359"/>
      <c r="BEP2" s="359"/>
      <c r="BEQ2" s="359"/>
      <c r="BER2" s="359"/>
      <c r="BES2" s="359"/>
      <c r="BET2" s="359"/>
      <c r="BEU2" s="359"/>
      <c r="BEV2" s="359"/>
      <c r="BEW2" s="359"/>
      <c r="BEX2" s="359"/>
      <c r="BEY2" s="359"/>
      <c r="BEZ2" s="359"/>
      <c r="BFA2" s="359"/>
      <c r="BFB2" s="359"/>
      <c r="BFC2" s="359"/>
      <c r="BFD2" s="359"/>
      <c r="BFE2" s="359"/>
      <c r="BFF2" s="359"/>
      <c r="BFG2" s="359"/>
      <c r="BFH2" s="359"/>
      <c r="BFI2" s="359"/>
      <c r="BFJ2" s="359"/>
      <c r="BFK2" s="359"/>
      <c r="BFL2" s="359"/>
      <c r="BFM2" s="359"/>
      <c r="BFN2" s="359"/>
      <c r="BFO2" s="359"/>
      <c r="BFP2" s="359"/>
      <c r="BFQ2" s="359"/>
      <c r="BFR2" s="359"/>
      <c r="BFS2" s="359"/>
      <c r="BFT2" s="359"/>
      <c r="BFU2" s="359"/>
      <c r="BFV2" s="359"/>
      <c r="BFW2" s="359"/>
      <c r="BFX2" s="359"/>
      <c r="BFY2" s="359"/>
      <c r="BFZ2" s="359"/>
      <c r="BGA2" s="359"/>
      <c r="BGB2" s="359"/>
      <c r="BGC2" s="359"/>
      <c r="BGD2" s="359"/>
      <c r="BGE2" s="359"/>
      <c r="BGF2" s="359"/>
      <c r="BGG2" s="359"/>
      <c r="BGH2" s="359"/>
      <c r="BGI2" s="359"/>
      <c r="BGJ2" s="359"/>
      <c r="BGK2" s="359"/>
      <c r="BGL2" s="359"/>
      <c r="BGM2" s="359"/>
      <c r="BGN2" s="359"/>
      <c r="BGO2" s="359"/>
      <c r="BGP2" s="359"/>
      <c r="BGQ2" s="359"/>
      <c r="BGR2" s="359"/>
      <c r="BGS2" s="359"/>
      <c r="BGT2" s="359"/>
      <c r="BGU2" s="359"/>
      <c r="BGV2" s="359"/>
      <c r="BGW2" s="359"/>
      <c r="BGX2" s="359"/>
      <c r="BGY2" s="359"/>
      <c r="BGZ2" s="359"/>
      <c r="BHA2" s="359"/>
      <c r="BHB2" s="359"/>
      <c r="BHC2" s="359"/>
      <c r="BHD2" s="359"/>
      <c r="BHE2" s="359"/>
      <c r="BHF2" s="359"/>
      <c r="BHG2" s="359"/>
      <c r="BHH2" s="359"/>
      <c r="BHI2" s="359"/>
      <c r="BHJ2" s="359"/>
      <c r="BHK2" s="359"/>
      <c r="BHL2" s="359"/>
      <c r="BHM2" s="359"/>
      <c r="BHN2" s="359"/>
      <c r="BHO2" s="359"/>
      <c r="BHP2" s="359"/>
      <c r="BHQ2" s="359"/>
      <c r="BHR2" s="359"/>
      <c r="BHS2" s="359"/>
      <c r="BHT2" s="359"/>
      <c r="BHU2" s="359"/>
      <c r="BHV2" s="359"/>
      <c r="BHW2" s="359"/>
      <c r="BHX2" s="359"/>
      <c r="BHY2" s="359"/>
      <c r="BHZ2" s="359"/>
      <c r="BIA2" s="359"/>
      <c r="BIB2" s="359"/>
      <c r="BIC2" s="359"/>
      <c r="BID2" s="359"/>
      <c r="BIE2" s="359"/>
      <c r="BIF2" s="359"/>
      <c r="BIG2" s="359"/>
      <c r="BIH2" s="359"/>
      <c r="BII2" s="359"/>
      <c r="BIJ2" s="359"/>
      <c r="BIK2" s="359"/>
      <c r="BIL2" s="359"/>
      <c r="BIM2" s="359"/>
      <c r="BIN2" s="359"/>
      <c r="BIO2" s="359"/>
      <c r="BIP2" s="359"/>
      <c r="BIQ2" s="359"/>
      <c r="BIR2" s="359"/>
      <c r="BIS2" s="359"/>
      <c r="BIT2" s="359"/>
      <c r="BIU2" s="359"/>
      <c r="BIV2" s="359"/>
      <c r="BIW2" s="359"/>
      <c r="BIX2" s="359"/>
      <c r="BIY2" s="359"/>
      <c r="BIZ2" s="359"/>
      <c r="BJA2" s="359"/>
      <c r="BJB2" s="359"/>
      <c r="BJC2" s="359"/>
      <c r="BJD2" s="359"/>
      <c r="BJE2" s="359"/>
      <c r="BJF2" s="359"/>
      <c r="BJG2" s="359"/>
      <c r="BJH2" s="359"/>
      <c r="BJI2" s="359"/>
      <c r="BJJ2" s="359"/>
      <c r="BJK2" s="359"/>
      <c r="BJL2" s="359"/>
      <c r="BJM2" s="359"/>
      <c r="BJN2" s="359"/>
      <c r="BJO2" s="359"/>
      <c r="BJP2" s="359"/>
      <c r="BJQ2" s="359"/>
      <c r="BJR2" s="359"/>
      <c r="BJS2" s="359"/>
      <c r="BJT2" s="359"/>
      <c r="BJU2" s="359"/>
      <c r="BJV2" s="359"/>
      <c r="BJW2" s="359"/>
      <c r="BJX2" s="359"/>
      <c r="BJY2" s="359"/>
      <c r="BJZ2" s="359"/>
      <c r="BKA2" s="359"/>
      <c r="BKB2" s="359"/>
      <c r="BKC2" s="359"/>
      <c r="BKD2" s="359"/>
      <c r="BKE2" s="359"/>
      <c r="BKF2" s="359"/>
      <c r="BKG2" s="359"/>
      <c r="BKH2" s="359"/>
      <c r="BKI2" s="359"/>
      <c r="BKJ2" s="359"/>
      <c r="BKK2" s="359"/>
      <c r="BKL2" s="359"/>
      <c r="BKM2" s="359"/>
      <c r="BKN2" s="359"/>
      <c r="BKO2" s="359"/>
      <c r="BKP2" s="359"/>
      <c r="BKQ2" s="359"/>
      <c r="BKR2" s="359"/>
      <c r="BKS2" s="359"/>
      <c r="BKT2" s="359"/>
      <c r="BKU2" s="359"/>
      <c r="BKV2" s="359"/>
      <c r="BKW2" s="359"/>
      <c r="BKX2" s="359"/>
      <c r="BKY2" s="359"/>
      <c r="BKZ2" s="359"/>
      <c r="BLA2" s="359"/>
      <c r="BLB2" s="359"/>
      <c r="BLC2" s="359"/>
      <c r="BLD2" s="359"/>
      <c r="BLE2" s="359"/>
      <c r="BLF2" s="359"/>
      <c r="BLG2" s="359"/>
      <c r="BLH2" s="359"/>
      <c r="BLI2" s="359"/>
      <c r="BLJ2" s="359"/>
      <c r="BLK2" s="359"/>
      <c r="BLL2" s="359"/>
      <c r="BLM2" s="359"/>
      <c r="BLN2" s="359"/>
      <c r="BLO2" s="359"/>
      <c r="BLP2" s="359"/>
      <c r="BLQ2" s="359"/>
      <c r="BLR2" s="359"/>
      <c r="BLS2" s="359"/>
      <c r="BLT2" s="359"/>
      <c r="BLU2" s="359"/>
      <c r="BLV2" s="359"/>
      <c r="BLW2" s="359"/>
      <c r="BLX2" s="359"/>
      <c r="BLY2" s="359"/>
      <c r="BLZ2" s="359"/>
      <c r="BMA2" s="359"/>
      <c r="BMB2" s="359"/>
      <c r="BMC2" s="359"/>
      <c r="BMD2" s="359"/>
      <c r="BME2" s="359"/>
      <c r="BMF2" s="359"/>
      <c r="BMG2" s="359"/>
      <c r="BMH2" s="359"/>
      <c r="BMI2" s="359"/>
      <c r="BMJ2" s="359"/>
      <c r="BMK2" s="359"/>
      <c r="BML2" s="359"/>
      <c r="BMM2" s="359"/>
      <c r="BMN2" s="359"/>
      <c r="BMO2" s="359"/>
      <c r="BMP2" s="359"/>
      <c r="BMQ2" s="359"/>
      <c r="BMR2" s="359"/>
      <c r="BMS2" s="359"/>
      <c r="BMT2" s="359"/>
      <c r="BMU2" s="359"/>
      <c r="BMV2" s="359"/>
      <c r="BMW2" s="359"/>
      <c r="BMX2" s="359"/>
      <c r="BMY2" s="359"/>
      <c r="BMZ2" s="359"/>
      <c r="BNA2" s="359"/>
      <c r="BNB2" s="359"/>
      <c r="BNC2" s="359"/>
      <c r="BND2" s="359"/>
      <c r="BNE2" s="359"/>
      <c r="BNF2" s="359"/>
      <c r="BNG2" s="359"/>
      <c r="BNH2" s="359"/>
      <c r="BNI2" s="359"/>
      <c r="BNJ2" s="359"/>
      <c r="BNK2" s="359"/>
      <c r="BNL2" s="359"/>
      <c r="BNM2" s="359"/>
      <c r="BNN2" s="359"/>
      <c r="BNO2" s="359"/>
      <c r="BNP2" s="359"/>
      <c r="BNQ2" s="359"/>
      <c r="BNR2" s="359"/>
      <c r="BNS2" s="359"/>
      <c r="BNT2" s="359"/>
      <c r="BNU2" s="359"/>
      <c r="BNV2" s="359"/>
      <c r="BNW2" s="359"/>
      <c r="BNX2" s="359"/>
      <c r="BNY2" s="359"/>
      <c r="BNZ2" s="359"/>
      <c r="BOA2" s="359"/>
      <c r="BOB2" s="359"/>
      <c r="BOC2" s="359"/>
      <c r="BOD2" s="359"/>
      <c r="BOE2" s="359"/>
      <c r="BOF2" s="359"/>
      <c r="BOG2" s="359"/>
      <c r="BOH2" s="359"/>
      <c r="BOI2" s="359"/>
      <c r="BOJ2" s="359"/>
      <c r="BOK2" s="359"/>
      <c r="BOL2" s="359"/>
      <c r="BOM2" s="359"/>
      <c r="BON2" s="359"/>
      <c r="BOO2" s="359"/>
      <c r="BOP2" s="359"/>
      <c r="BOQ2" s="359"/>
      <c r="BOR2" s="359"/>
      <c r="BOS2" s="359"/>
      <c r="BOT2" s="359"/>
      <c r="BOU2" s="359"/>
      <c r="BOV2" s="359"/>
      <c r="BOW2" s="359"/>
      <c r="BOX2" s="359"/>
      <c r="BOY2" s="359"/>
      <c r="BOZ2" s="359"/>
      <c r="BPA2" s="359"/>
      <c r="BPB2" s="359"/>
      <c r="BPC2" s="359"/>
      <c r="BPD2" s="359"/>
      <c r="BPE2" s="359"/>
      <c r="BPF2" s="359"/>
      <c r="BPG2" s="359"/>
      <c r="BPH2" s="359"/>
      <c r="BPI2" s="359"/>
      <c r="BPJ2" s="359"/>
      <c r="BPK2" s="359"/>
      <c r="BPL2" s="359"/>
      <c r="BPM2" s="359"/>
      <c r="BPN2" s="359"/>
      <c r="BPO2" s="359"/>
      <c r="BPP2" s="359"/>
      <c r="BPQ2" s="359"/>
      <c r="BPR2" s="359"/>
      <c r="BPS2" s="359"/>
      <c r="BPT2" s="359"/>
      <c r="BPU2" s="359"/>
      <c r="BPV2" s="359"/>
      <c r="BPW2" s="359"/>
      <c r="BPX2" s="359"/>
      <c r="BPY2" s="359"/>
      <c r="BPZ2" s="359"/>
      <c r="BQA2" s="359"/>
      <c r="BQB2" s="359"/>
      <c r="BQC2" s="359"/>
      <c r="BQD2" s="359"/>
      <c r="BQE2" s="359"/>
      <c r="BQF2" s="359"/>
      <c r="BQG2" s="359"/>
      <c r="BQH2" s="359"/>
      <c r="BQI2" s="359"/>
      <c r="BQJ2" s="359"/>
      <c r="BQK2" s="359"/>
      <c r="BQL2" s="359"/>
      <c r="BQM2" s="359"/>
      <c r="BQN2" s="359"/>
      <c r="BQO2" s="359"/>
      <c r="BQP2" s="359"/>
      <c r="BQQ2" s="359"/>
      <c r="BQR2" s="359"/>
      <c r="BQS2" s="359"/>
      <c r="BQT2" s="359"/>
      <c r="BQU2" s="359"/>
      <c r="BQV2" s="359"/>
      <c r="BQW2" s="359"/>
      <c r="BQX2" s="359"/>
      <c r="BQY2" s="359"/>
      <c r="BQZ2" s="359"/>
      <c r="BRA2" s="359"/>
      <c r="BRB2" s="359"/>
      <c r="BRC2" s="359"/>
      <c r="BRD2" s="359"/>
      <c r="BRE2" s="359"/>
      <c r="BRF2" s="359"/>
      <c r="BRG2" s="359"/>
      <c r="BRH2" s="359"/>
      <c r="BRI2" s="359"/>
      <c r="BRJ2" s="359"/>
      <c r="BRK2" s="359"/>
      <c r="BRL2" s="359"/>
      <c r="BRM2" s="359"/>
      <c r="BRN2" s="359"/>
      <c r="BRO2" s="359"/>
      <c r="BRP2" s="359"/>
      <c r="BRQ2" s="359"/>
      <c r="BRR2" s="359"/>
      <c r="BRS2" s="359"/>
      <c r="BRT2" s="359"/>
      <c r="BRU2" s="359"/>
      <c r="BRV2" s="359"/>
      <c r="BRW2" s="359"/>
      <c r="BRX2" s="359"/>
      <c r="BRY2" s="359"/>
      <c r="BRZ2" s="359"/>
      <c r="BSA2" s="359"/>
      <c r="BSB2" s="359"/>
      <c r="BSC2" s="359"/>
      <c r="BSD2" s="359"/>
      <c r="BSE2" s="359"/>
      <c r="BSF2" s="359"/>
      <c r="BSG2" s="359"/>
      <c r="BSH2" s="359"/>
      <c r="BSI2" s="359"/>
      <c r="BSJ2" s="359"/>
      <c r="BSK2" s="359"/>
      <c r="BSL2" s="359"/>
      <c r="BSM2" s="359"/>
      <c r="BSN2" s="359"/>
      <c r="BSO2" s="359"/>
      <c r="BSP2" s="359"/>
      <c r="BSQ2" s="359"/>
      <c r="BSR2" s="359"/>
      <c r="BSS2" s="359"/>
      <c r="BST2" s="359"/>
      <c r="BSU2" s="359"/>
      <c r="BSV2" s="359"/>
      <c r="BSW2" s="359"/>
      <c r="BSX2" s="359"/>
      <c r="BSY2" s="359"/>
      <c r="BSZ2" s="359"/>
      <c r="BTA2" s="359"/>
      <c r="BTB2" s="359"/>
      <c r="BTC2" s="359"/>
      <c r="BTD2" s="359"/>
      <c r="BTE2" s="359"/>
      <c r="BTF2" s="359"/>
      <c r="BTG2" s="359"/>
      <c r="BTH2" s="359"/>
      <c r="BTI2" s="359"/>
      <c r="BTJ2" s="359"/>
      <c r="BTK2" s="359"/>
      <c r="BTL2" s="359"/>
      <c r="BTM2" s="359"/>
      <c r="BTN2" s="359"/>
      <c r="BTO2" s="359"/>
      <c r="BTP2" s="359"/>
      <c r="BTQ2" s="359"/>
      <c r="BTR2" s="359"/>
      <c r="BTS2" s="359"/>
      <c r="BTT2" s="359"/>
      <c r="BTU2" s="359"/>
      <c r="BTV2" s="359"/>
      <c r="BTW2" s="359"/>
      <c r="BTX2" s="359"/>
      <c r="BTY2" s="359"/>
      <c r="BTZ2" s="359"/>
      <c r="BUA2" s="359"/>
      <c r="BUB2" s="359"/>
      <c r="BUC2" s="359"/>
      <c r="BUD2" s="359"/>
      <c r="BUE2" s="359"/>
      <c r="BUF2" s="359"/>
      <c r="BUG2" s="359"/>
      <c r="BUH2" s="359"/>
      <c r="BUI2" s="359"/>
      <c r="BUJ2" s="359"/>
      <c r="BUK2" s="359"/>
      <c r="BUL2" s="359"/>
      <c r="BUM2" s="359"/>
      <c r="BUN2" s="359"/>
      <c r="BUO2" s="359"/>
      <c r="BUP2" s="359"/>
      <c r="BUQ2" s="359"/>
      <c r="BUR2" s="359"/>
      <c r="BUS2" s="359"/>
      <c r="BUT2" s="359"/>
      <c r="BUU2" s="359"/>
      <c r="BUV2" s="359"/>
      <c r="BUW2" s="359"/>
      <c r="BUX2" s="359"/>
      <c r="BUY2" s="359"/>
      <c r="BUZ2" s="359"/>
      <c r="BVA2" s="359"/>
      <c r="BVB2" s="359"/>
      <c r="BVC2" s="359"/>
      <c r="BVD2" s="359"/>
      <c r="BVE2" s="359"/>
      <c r="BVF2" s="359"/>
      <c r="BVG2" s="359"/>
      <c r="BVH2" s="359"/>
      <c r="BVI2" s="359"/>
      <c r="BVJ2" s="359"/>
      <c r="BVK2" s="359"/>
      <c r="BVL2" s="359"/>
      <c r="BVM2" s="359"/>
      <c r="BVN2" s="359"/>
      <c r="BVO2" s="359"/>
      <c r="BVP2" s="359"/>
      <c r="BVQ2" s="359"/>
      <c r="BVR2" s="359"/>
      <c r="BVS2" s="359"/>
      <c r="BVT2" s="359"/>
      <c r="BVU2" s="359"/>
      <c r="BVV2" s="359"/>
      <c r="BVW2" s="359"/>
      <c r="BVX2" s="359"/>
      <c r="BVY2" s="359"/>
      <c r="BVZ2" s="359"/>
      <c r="BWA2" s="359"/>
      <c r="BWB2" s="359"/>
      <c r="BWC2" s="359"/>
      <c r="BWD2" s="359"/>
      <c r="BWE2" s="359"/>
      <c r="BWF2" s="359"/>
      <c r="BWG2" s="359"/>
      <c r="BWH2" s="359"/>
      <c r="BWI2" s="359"/>
      <c r="BWJ2" s="359"/>
      <c r="BWK2" s="359"/>
      <c r="BWL2" s="359"/>
      <c r="BWM2" s="359"/>
      <c r="BWN2" s="359"/>
      <c r="BWO2" s="359"/>
      <c r="BWP2" s="359"/>
      <c r="BWQ2" s="359"/>
      <c r="BWR2" s="359"/>
      <c r="BWS2" s="359"/>
      <c r="BWT2" s="359"/>
      <c r="BWU2" s="359"/>
      <c r="BWV2" s="359"/>
      <c r="BWW2" s="359"/>
      <c r="BWX2" s="359"/>
      <c r="BWY2" s="359"/>
      <c r="BWZ2" s="359"/>
      <c r="BXA2" s="359"/>
      <c r="BXB2" s="359"/>
      <c r="BXC2" s="359"/>
      <c r="BXD2" s="359"/>
      <c r="BXE2" s="359"/>
      <c r="BXF2" s="359"/>
      <c r="BXG2" s="359"/>
      <c r="BXH2" s="359"/>
      <c r="BXI2" s="359"/>
      <c r="BXJ2" s="359"/>
      <c r="BXK2" s="359"/>
      <c r="BXL2" s="359"/>
      <c r="BXM2" s="359"/>
      <c r="BXN2" s="359"/>
      <c r="BXO2" s="359"/>
      <c r="BXP2" s="359"/>
      <c r="BXQ2" s="359"/>
      <c r="BXR2" s="359"/>
      <c r="BXS2" s="359"/>
      <c r="BXT2" s="359"/>
      <c r="BXU2" s="359"/>
      <c r="BXV2" s="359"/>
      <c r="BXW2" s="359"/>
      <c r="BXX2" s="359"/>
      <c r="BXY2" s="359"/>
      <c r="BXZ2" s="359"/>
      <c r="BYA2" s="359"/>
      <c r="BYB2" s="359"/>
      <c r="BYC2" s="359"/>
      <c r="BYD2" s="359"/>
      <c r="BYE2" s="359"/>
      <c r="BYF2" s="359"/>
      <c r="BYG2" s="359"/>
      <c r="BYH2" s="359"/>
      <c r="BYI2" s="359"/>
      <c r="BYJ2" s="359"/>
      <c r="BYK2" s="359"/>
      <c r="BYL2" s="359"/>
      <c r="BYM2" s="359"/>
      <c r="BYN2" s="359"/>
      <c r="BYO2" s="359"/>
      <c r="BYP2" s="359"/>
      <c r="BYQ2" s="359"/>
      <c r="BYR2" s="359"/>
      <c r="BYS2" s="359"/>
      <c r="BYT2" s="359"/>
      <c r="BYU2" s="359"/>
      <c r="BYV2" s="359"/>
      <c r="BYW2" s="359"/>
      <c r="BYX2" s="359"/>
      <c r="BYY2" s="359"/>
      <c r="BYZ2" s="359"/>
      <c r="BZA2" s="359"/>
      <c r="BZB2" s="359"/>
      <c r="BZC2" s="359"/>
      <c r="BZD2" s="359"/>
      <c r="BZE2" s="359"/>
      <c r="BZF2" s="359"/>
      <c r="BZG2" s="359"/>
      <c r="BZH2" s="359"/>
      <c r="BZI2" s="359"/>
      <c r="BZJ2" s="359"/>
      <c r="BZK2" s="359"/>
      <c r="BZL2" s="359"/>
      <c r="BZM2" s="359"/>
      <c r="BZN2" s="359"/>
      <c r="BZO2" s="359"/>
      <c r="BZP2" s="359"/>
      <c r="BZQ2" s="359"/>
      <c r="BZR2" s="359"/>
      <c r="BZS2" s="359"/>
      <c r="BZT2" s="359"/>
      <c r="BZU2" s="359"/>
      <c r="BZV2" s="359"/>
      <c r="BZW2" s="359"/>
      <c r="BZX2" s="359"/>
      <c r="BZY2" s="359"/>
      <c r="BZZ2" s="359"/>
      <c r="CAA2" s="359"/>
      <c r="CAB2" s="359"/>
      <c r="CAC2" s="359"/>
      <c r="CAD2" s="359"/>
      <c r="CAE2" s="359"/>
      <c r="CAF2" s="359"/>
      <c r="CAG2" s="359"/>
      <c r="CAH2" s="359"/>
      <c r="CAI2" s="359"/>
      <c r="CAJ2" s="359"/>
      <c r="CAK2" s="359"/>
      <c r="CAL2" s="359"/>
      <c r="CAM2" s="359"/>
      <c r="CAN2" s="359"/>
      <c r="CAO2" s="359"/>
      <c r="CAP2" s="359"/>
      <c r="CAQ2" s="359"/>
      <c r="CAR2" s="359"/>
      <c r="CAS2" s="359"/>
      <c r="CAT2" s="359"/>
      <c r="CAU2" s="359"/>
      <c r="CAV2" s="359"/>
      <c r="CAW2" s="359"/>
      <c r="CAX2" s="359"/>
      <c r="CAY2" s="359"/>
      <c r="CAZ2" s="359"/>
      <c r="CBA2" s="359"/>
      <c r="CBB2" s="359"/>
      <c r="CBC2" s="359"/>
      <c r="CBD2" s="359"/>
      <c r="CBE2" s="359"/>
      <c r="CBF2" s="359"/>
      <c r="CBG2" s="359"/>
      <c r="CBH2" s="359"/>
      <c r="CBI2" s="359"/>
      <c r="CBJ2" s="359"/>
      <c r="CBK2" s="359"/>
      <c r="CBL2" s="359"/>
      <c r="CBM2" s="359"/>
      <c r="CBN2" s="359"/>
      <c r="CBO2" s="359"/>
      <c r="CBP2" s="359"/>
      <c r="CBQ2" s="359"/>
      <c r="CBR2" s="359"/>
      <c r="CBS2" s="359"/>
      <c r="CBT2" s="359"/>
      <c r="CBU2" s="359"/>
      <c r="CBV2" s="359"/>
      <c r="CBW2" s="359"/>
      <c r="CBX2" s="359"/>
      <c r="CBY2" s="359"/>
      <c r="CBZ2" s="359"/>
      <c r="CCA2" s="359"/>
      <c r="CCB2" s="359"/>
      <c r="CCC2" s="359"/>
      <c r="CCD2" s="359"/>
      <c r="CCE2" s="359"/>
      <c r="CCF2" s="359"/>
      <c r="CCG2" s="359"/>
      <c r="CCH2" s="359"/>
      <c r="CCI2" s="359"/>
      <c r="CCJ2" s="359"/>
      <c r="CCK2" s="359"/>
      <c r="CCL2" s="359"/>
      <c r="CCM2" s="359"/>
      <c r="CCN2" s="359"/>
      <c r="CCO2" s="359"/>
      <c r="CCP2" s="359"/>
      <c r="CCQ2" s="359"/>
      <c r="CCR2" s="359"/>
      <c r="CCS2" s="359"/>
      <c r="CCT2" s="359"/>
      <c r="CCU2" s="359"/>
      <c r="CCV2" s="359"/>
      <c r="CCW2" s="359"/>
      <c r="CCX2" s="359"/>
      <c r="CCY2" s="359"/>
      <c r="CCZ2" s="359"/>
      <c r="CDA2" s="359"/>
      <c r="CDB2" s="359"/>
      <c r="CDC2" s="359"/>
      <c r="CDD2" s="359"/>
      <c r="CDE2" s="359"/>
      <c r="CDF2" s="359"/>
      <c r="CDG2" s="359"/>
      <c r="CDH2" s="359"/>
      <c r="CDI2" s="359"/>
      <c r="CDJ2" s="359"/>
      <c r="CDK2" s="359"/>
      <c r="CDL2" s="359"/>
      <c r="CDM2" s="359"/>
      <c r="CDN2" s="359"/>
      <c r="CDO2" s="359"/>
      <c r="CDP2" s="359"/>
      <c r="CDQ2" s="359"/>
      <c r="CDR2" s="359"/>
      <c r="CDS2" s="359"/>
      <c r="CDT2" s="359"/>
      <c r="CDU2" s="359"/>
      <c r="CDV2" s="359"/>
      <c r="CDW2" s="359"/>
      <c r="CDX2" s="359"/>
      <c r="CDY2" s="359"/>
      <c r="CDZ2" s="359"/>
      <c r="CEA2" s="359"/>
      <c r="CEB2" s="359"/>
      <c r="CEC2" s="359"/>
      <c r="CED2" s="359"/>
      <c r="CEE2" s="359"/>
      <c r="CEF2" s="359"/>
      <c r="CEG2" s="359"/>
      <c r="CEH2" s="359"/>
      <c r="CEI2" s="359"/>
      <c r="CEJ2" s="359"/>
      <c r="CEK2" s="359"/>
      <c r="CEL2" s="359"/>
      <c r="CEM2" s="359"/>
      <c r="CEN2" s="359"/>
      <c r="CEO2" s="359"/>
      <c r="CEP2" s="359"/>
      <c r="CEQ2" s="359"/>
      <c r="CER2" s="359"/>
      <c r="CES2" s="359"/>
      <c r="CET2" s="359"/>
      <c r="CEU2" s="359"/>
      <c r="CEV2" s="359"/>
      <c r="CEW2" s="359"/>
      <c r="CEX2" s="359"/>
      <c r="CEY2" s="359"/>
      <c r="CEZ2" s="359"/>
      <c r="CFA2" s="359"/>
      <c r="CFB2" s="359"/>
      <c r="CFC2" s="359"/>
      <c r="CFD2" s="359"/>
      <c r="CFE2" s="359"/>
      <c r="CFF2" s="359"/>
      <c r="CFG2" s="359"/>
      <c r="CFH2" s="359"/>
      <c r="CFI2" s="359"/>
      <c r="CFJ2" s="359"/>
      <c r="CFK2" s="359"/>
      <c r="CFL2" s="359"/>
      <c r="CFM2" s="359"/>
      <c r="CFN2" s="359"/>
      <c r="CFO2" s="359"/>
      <c r="CFP2" s="359"/>
      <c r="CFQ2" s="359"/>
      <c r="CFR2" s="359"/>
      <c r="CFS2" s="359"/>
      <c r="CFT2" s="359"/>
      <c r="CFU2" s="359"/>
      <c r="CFV2" s="359"/>
      <c r="CFW2" s="359"/>
      <c r="CFX2" s="359"/>
      <c r="CFY2" s="359"/>
      <c r="CFZ2" s="359"/>
      <c r="CGA2" s="359"/>
      <c r="CGB2" s="359"/>
      <c r="CGC2" s="359"/>
      <c r="CGD2" s="359"/>
      <c r="CGE2" s="359"/>
      <c r="CGF2" s="359"/>
      <c r="CGG2" s="359"/>
      <c r="CGH2" s="359"/>
      <c r="CGI2" s="359"/>
      <c r="CGJ2" s="359"/>
      <c r="CGK2" s="359"/>
      <c r="CGL2" s="359"/>
      <c r="CGM2" s="359"/>
      <c r="CGN2" s="359"/>
      <c r="CGO2" s="359"/>
      <c r="CGP2" s="359"/>
      <c r="CGQ2" s="359"/>
      <c r="CGR2" s="359"/>
      <c r="CGS2" s="359"/>
      <c r="CGT2" s="359"/>
      <c r="CGU2" s="359"/>
      <c r="CGV2" s="359"/>
      <c r="CGW2" s="359"/>
      <c r="CGX2" s="359"/>
      <c r="CGY2" s="359"/>
      <c r="CGZ2" s="359"/>
      <c r="CHA2" s="359"/>
      <c r="CHB2" s="359"/>
      <c r="CHC2" s="359"/>
      <c r="CHD2" s="359"/>
      <c r="CHE2" s="359"/>
      <c r="CHF2" s="359"/>
      <c r="CHG2" s="359"/>
      <c r="CHH2" s="359"/>
      <c r="CHI2" s="359"/>
      <c r="CHJ2" s="359"/>
      <c r="CHK2" s="359"/>
      <c r="CHL2" s="359"/>
      <c r="CHM2" s="359"/>
      <c r="CHN2" s="359"/>
      <c r="CHO2" s="359"/>
      <c r="CHP2" s="359"/>
      <c r="CHQ2" s="359"/>
      <c r="CHR2" s="359"/>
      <c r="CHS2" s="359"/>
      <c r="CHT2" s="359"/>
      <c r="CHU2" s="359"/>
      <c r="CHV2" s="359"/>
      <c r="CHW2" s="359"/>
      <c r="CHX2" s="359"/>
      <c r="CHY2" s="359"/>
      <c r="CHZ2" s="359"/>
      <c r="CIA2" s="359"/>
      <c r="CIB2" s="359"/>
      <c r="CIC2" s="359"/>
      <c r="CID2" s="359"/>
      <c r="CIE2" s="359"/>
      <c r="CIF2" s="359"/>
      <c r="CIG2" s="359"/>
      <c r="CIH2" s="359"/>
      <c r="CII2" s="359"/>
      <c r="CIJ2" s="359"/>
      <c r="CIK2" s="359"/>
      <c r="CIL2" s="359"/>
      <c r="CIM2" s="359"/>
      <c r="CIN2" s="359"/>
      <c r="CIO2" s="359"/>
      <c r="CIP2" s="359"/>
      <c r="CIQ2" s="359"/>
      <c r="CIR2" s="359"/>
      <c r="CIS2" s="359"/>
      <c r="CIT2" s="359"/>
      <c r="CIU2" s="359"/>
      <c r="CIV2" s="359"/>
      <c r="CIW2" s="359"/>
      <c r="CIX2" s="359"/>
      <c r="CIY2" s="359"/>
      <c r="CIZ2" s="359"/>
      <c r="CJA2" s="359"/>
      <c r="CJB2" s="359"/>
      <c r="CJC2" s="359"/>
      <c r="CJD2" s="359"/>
      <c r="CJE2" s="359"/>
      <c r="CJF2" s="359"/>
      <c r="CJG2" s="359"/>
      <c r="CJH2" s="359"/>
      <c r="CJI2" s="359"/>
      <c r="CJJ2" s="359"/>
      <c r="CJK2" s="359"/>
      <c r="CJL2" s="359"/>
      <c r="CJM2" s="359"/>
      <c r="CJN2" s="359"/>
      <c r="CJO2" s="359"/>
      <c r="CJP2" s="359"/>
      <c r="CJQ2" s="359"/>
      <c r="CJR2" s="359"/>
      <c r="CJS2" s="359"/>
      <c r="CJT2" s="359"/>
      <c r="CJU2" s="359"/>
      <c r="CJV2" s="359"/>
      <c r="CJW2" s="359"/>
      <c r="CJX2" s="359"/>
      <c r="CJY2" s="359"/>
      <c r="CJZ2" s="359"/>
      <c r="CKA2" s="359"/>
      <c r="CKB2" s="359"/>
      <c r="CKC2" s="359"/>
      <c r="CKD2" s="359"/>
      <c r="CKE2" s="359"/>
      <c r="CKF2" s="359"/>
      <c r="CKG2" s="359"/>
      <c r="CKH2" s="359"/>
      <c r="CKI2" s="359"/>
      <c r="CKJ2" s="359"/>
      <c r="CKK2" s="359"/>
      <c r="CKL2" s="359"/>
      <c r="CKM2" s="359"/>
      <c r="CKN2" s="359"/>
      <c r="CKO2" s="359"/>
      <c r="CKP2" s="359"/>
      <c r="CKQ2" s="359"/>
      <c r="CKR2" s="359"/>
      <c r="CKS2" s="359"/>
      <c r="CKT2" s="359"/>
      <c r="CKU2" s="359"/>
      <c r="CKV2" s="359"/>
      <c r="CKW2" s="359"/>
      <c r="CKX2" s="359"/>
      <c r="CKY2" s="359"/>
      <c r="CKZ2" s="359"/>
      <c r="CLA2" s="359"/>
      <c r="CLB2" s="359"/>
      <c r="CLC2" s="359"/>
      <c r="CLD2" s="359"/>
      <c r="CLE2" s="359"/>
      <c r="CLF2" s="359"/>
      <c r="CLG2" s="359"/>
      <c r="CLH2" s="359"/>
      <c r="CLI2" s="359"/>
      <c r="CLJ2" s="359"/>
      <c r="CLK2" s="359"/>
      <c r="CLL2" s="359"/>
      <c r="CLM2" s="359"/>
      <c r="CLN2" s="359"/>
      <c r="CLO2" s="359"/>
      <c r="CLP2" s="359"/>
      <c r="CLQ2" s="359"/>
      <c r="CLR2" s="359"/>
      <c r="CLS2" s="359"/>
      <c r="CLT2" s="359"/>
      <c r="CLU2" s="359"/>
      <c r="CLV2" s="359"/>
      <c r="CLW2" s="359"/>
      <c r="CLX2" s="359"/>
      <c r="CLY2" s="359"/>
      <c r="CLZ2" s="359"/>
      <c r="CMA2" s="359"/>
      <c r="CMB2" s="359"/>
      <c r="CMC2" s="359"/>
      <c r="CMD2" s="359"/>
      <c r="CME2" s="359"/>
      <c r="CMF2" s="359"/>
      <c r="CMG2" s="359"/>
      <c r="CMH2" s="359"/>
      <c r="CMI2" s="359"/>
      <c r="CMJ2" s="359"/>
      <c r="CMK2" s="359"/>
      <c r="CML2" s="359"/>
      <c r="CMM2" s="359"/>
      <c r="CMN2" s="359"/>
      <c r="CMO2" s="359"/>
      <c r="CMP2" s="359"/>
      <c r="CMQ2" s="359"/>
      <c r="CMR2" s="359"/>
      <c r="CMS2" s="359"/>
      <c r="CMT2" s="359"/>
      <c r="CMU2" s="359"/>
      <c r="CMV2" s="359"/>
      <c r="CMW2" s="359"/>
      <c r="CMX2" s="359"/>
      <c r="CMY2" s="359"/>
      <c r="CMZ2" s="359"/>
      <c r="CNA2" s="359"/>
      <c r="CNB2" s="359"/>
      <c r="CNC2" s="359"/>
      <c r="CND2" s="359"/>
      <c r="CNE2" s="359"/>
      <c r="CNF2" s="359"/>
      <c r="CNG2" s="359"/>
      <c r="CNH2" s="359"/>
      <c r="CNI2" s="359"/>
      <c r="CNJ2" s="359"/>
      <c r="CNK2" s="359"/>
      <c r="CNL2" s="359"/>
      <c r="CNM2" s="359"/>
      <c r="CNN2" s="359"/>
      <c r="CNO2" s="359"/>
      <c r="CNP2" s="359"/>
      <c r="CNQ2" s="359"/>
      <c r="CNR2" s="359"/>
      <c r="CNS2" s="359"/>
      <c r="CNT2" s="359"/>
      <c r="CNU2" s="359"/>
      <c r="CNV2" s="359"/>
      <c r="CNW2" s="359"/>
      <c r="CNX2" s="359"/>
      <c r="CNY2" s="359"/>
      <c r="CNZ2" s="359"/>
      <c r="COA2" s="359"/>
      <c r="COB2" s="359"/>
      <c r="COC2" s="359"/>
      <c r="COD2" s="359"/>
      <c r="COE2" s="359"/>
      <c r="COF2" s="359"/>
      <c r="COG2" s="359"/>
      <c r="COH2" s="359"/>
      <c r="COI2" s="359"/>
      <c r="COJ2" s="359"/>
      <c r="COK2" s="359"/>
      <c r="COL2" s="359"/>
      <c r="COM2" s="359"/>
      <c r="CON2" s="359"/>
      <c r="COO2" s="359"/>
      <c r="COP2" s="359"/>
      <c r="COQ2" s="359"/>
      <c r="COR2" s="359"/>
      <c r="COS2" s="359"/>
      <c r="COT2" s="359"/>
      <c r="COU2" s="359"/>
      <c r="COV2" s="359"/>
      <c r="COW2" s="359"/>
      <c r="COX2" s="359"/>
      <c r="COY2" s="359"/>
      <c r="COZ2" s="359"/>
      <c r="CPA2" s="359"/>
      <c r="CPB2" s="359"/>
      <c r="CPC2" s="359"/>
      <c r="CPD2" s="359"/>
      <c r="CPE2" s="359"/>
      <c r="CPF2" s="359"/>
      <c r="CPG2" s="359"/>
      <c r="CPH2" s="359"/>
      <c r="CPI2" s="359"/>
      <c r="CPJ2" s="359"/>
      <c r="CPK2" s="359"/>
      <c r="CPL2" s="359"/>
      <c r="CPM2" s="359"/>
      <c r="CPN2" s="359"/>
      <c r="CPO2" s="359"/>
      <c r="CPP2" s="359"/>
      <c r="CPQ2" s="359"/>
      <c r="CPR2" s="359"/>
      <c r="CPS2" s="359"/>
      <c r="CPT2" s="359"/>
      <c r="CPU2" s="359"/>
      <c r="CPV2" s="359"/>
      <c r="CPW2" s="359"/>
      <c r="CPX2" s="359"/>
      <c r="CPY2" s="359"/>
      <c r="CPZ2" s="359"/>
      <c r="CQA2" s="359"/>
      <c r="CQB2" s="359"/>
      <c r="CQC2" s="359"/>
      <c r="CQD2" s="359"/>
      <c r="CQE2" s="359"/>
      <c r="CQF2" s="359"/>
      <c r="CQG2" s="359"/>
      <c r="CQH2" s="359"/>
      <c r="CQI2" s="359"/>
      <c r="CQJ2" s="359"/>
      <c r="CQK2" s="359"/>
      <c r="CQL2" s="359"/>
      <c r="CQM2" s="359"/>
      <c r="CQN2" s="359"/>
      <c r="CQO2" s="359"/>
      <c r="CQP2" s="359"/>
      <c r="CQQ2" s="359"/>
      <c r="CQR2" s="359"/>
      <c r="CQS2" s="359"/>
      <c r="CQT2" s="359"/>
      <c r="CQU2" s="359"/>
      <c r="CQV2" s="359"/>
      <c r="CQW2" s="359"/>
      <c r="CQX2" s="359"/>
      <c r="CQY2" s="359"/>
      <c r="CQZ2" s="359"/>
      <c r="CRA2" s="359"/>
      <c r="CRB2" s="359"/>
      <c r="CRC2" s="359"/>
      <c r="CRD2" s="359"/>
      <c r="CRE2" s="359"/>
      <c r="CRF2" s="359"/>
      <c r="CRG2" s="359"/>
      <c r="CRH2" s="359"/>
      <c r="CRI2" s="359"/>
      <c r="CRJ2" s="359"/>
      <c r="CRK2" s="359"/>
      <c r="CRL2" s="359"/>
      <c r="CRM2" s="359"/>
      <c r="CRN2" s="359"/>
      <c r="CRO2" s="359"/>
      <c r="CRP2" s="359"/>
      <c r="CRQ2" s="359"/>
      <c r="CRR2" s="359"/>
      <c r="CRS2" s="359"/>
      <c r="CRT2" s="359"/>
      <c r="CRU2" s="359"/>
      <c r="CRV2" s="359"/>
      <c r="CRW2" s="359"/>
      <c r="CRX2" s="359"/>
      <c r="CRY2" s="359"/>
      <c r="CRZ2" s="359"/>
      <c r="CSA2" s="359"/>
      <c r="CSB2" s="359"/>
      <c r="CSC2" s="359"/>
      <c r="CSD2" s="359"/>
      <c r="CSE2" s="359"/>
      <c r="CSF2" s="359"/>
      <c r="CSG2" s="359"/>
      <c r="CSH2" s="359"/>
      <c r="CSI2" s="359"/>
      <c r="CSJ2" s="359"/>
      <c r="CSK2" s="359"/>
      <c r="CSL2" s="359"/>
      <c r="CSM2" s="359"/>
      <c r="CSN2" s="359"/>
      <c r="CSO2" s="359"/>
      <c r="CSP2" s="359"/>
      <c r="CSQ2" s="359"/>
      <c r="CSR2" s="359"/>
      <c r="CSS2" s="359"/>
      <c r="CST2" s="359"/>
      <c r="CSU2" s="359"/>
      <c r="CSV2" s="359"/>
      <c r="CSW2" s="359"/>
      <c r="CSX2" s="359"/>
      <c r="CSY2" s="359"/>
      <c r="CSZ2" s="359"/>
      <c r="CTA2" s="359"/>
      <c r="CTB2" s="359"/>
      <c r="CTC2" s="359"/>
      <c r="CTD2" s="359"/>
      <c r="CTE2" s="359"/>
      <c r="CTF2" s="359"/>
      <c r="CTG2" s="359"/>
      <c r="CTH2" s="359"/>
      <c r="CTI2" s="359"/>
      <c r="CTJ2" s="359"/>
      <c r="CTK2" s="359"/>
      <c r="CTL2" s="359"/>
      <c r="CTM2" s="359"/>
      <c r="CTN2" s="359"/>
      <c r="CTO2" s="359"/>
      <c r="CTP2" s="359"/>
      <c r="CTQ2" s="359"/>
      <c r="CTR2" s="359"/>
      <c r="CTS2" s="359"/>
      <c r="CTT2" s="359"/>
      <c r="CTU2" s="359"/>
      <c r="CTV2" s="359"/>
      <c r="CTW2" s="359"/>
      <c r="CTX2" s="359"/>
      <c r="CTY2" s="359"/>
      <c r="CTZ2" s="359"/>
      <c r="CUA2" s="359"/>
      <c r="CUB2" s="359"/>
      <c r="CUC2" s="359"/>
      <c r="CUD2" s="359"/>
      <c r="CUE2" s="359"/>
      <c r="CUF2" s="359"/>
      <c r="CUG2" s="359"/>
      <c r="CUH2" s="359"/>
      <c r="CUI2" s="359"/>
      <c r="CUJ2" s="359"/>
      <c r="CUK2" s="359"/>
      <c r="CUL2" s="359"/>
      <c r="CUM2" s="359"/>
      <c r="CUN2" s="359"/>
      <c r="CUO2" s="359"/>
      <c r="CUP2" s="359"/>
      <c r="CUQ2" s="359"/>
      <c r="CUR2" s="359"/>
      <c r="CUS2" s="359"/>
      <c r="CUT2" s="359"/>
      <c r="CUU2" s="359"/>
      <c r="CUV2" s="359"/>
      <c r="CUW2" s="359"/>
      <c r="CUX2" s="359"/>
      <c r="CUY2" s="359"/>
      <c r="CUZ2" s="359"/>
      <c r="CVA2" s="359"/>
      <c r="CVB2" s="359"/>
      <c r="CVC2" s="359"/>
      <c r="CVD2" s="359"/>
      <c r="CVE2" s="359"/>
      <c r="CVF2" s="359"/>
      <c r="CVG2" s="359"/>
      <c r="CVH2" s="359"/>
      <c r="CVI2" s="359"/>
      <c r="CVJ2" s="359"/>
      <c r="CVK2" s="359"/>
      <c r="CVL2" s="359"/>
      <c r="CVM2" s="359"/>
      <c r="CVN2" s="359"/>
      <c r="CVO2" s="359"/>
      <c r="CVP2" s="359"/>
      <c r="CVQ2" s="359"/>
      <c r="CVR2" s="359"/>
      <c r="CVS2" s="359"/>
      <c r="CVT2" s="359"/>
      <c r="CVU2" s="359"/>
      <c r="CVV2" s="359"/>
      <c r="CVW2" s="359"/>
      <c r="CVX2" s="359"/>
      <c r="CVY2" s="359"/>
      <c r="CVZ2" s="359"/>
      <c r="CWA2" s="359"/>
      <c r="CWB2" s="359"/>
      <c r="CWC2" s="359"/>
      <c r="CWD2" s="359"/>
      <c r="CWE2" s="359"/>
      <c r="CWF2" s="359"/>
      <c r="CWG2" s="359"/>
      <c r="CWH2" s="359"/>
      <c r="CWI2" s="359"/>
      <c r="CWJ2" s="359"/>
      <c r="CWK2" s="359"/>
      <c r="CWL2" s="359"/>
      <c r="CWM2" s="359"/>
      <c r="CWN2" s="359"/>
      <c r="CWO2" s="359"/>
      <c r="CWP2" s="359"/>
      <c r="CWQ2" s="359"/>
      <c r="CWR2" s="359"/>
      <c r="CWS2" s="359"/>
      <c r="CWT2" s="359"/>
      <c r="CWU2" s="359"/>
      <c r="CWV2" s="359"/>
      <c r="CWW2" s="359"/>
      <c r="CWX2" s="359"/>
      <c r="CWY2" s="359"/>
      <c r="CWZ2" s="359"/>
      <c r="CXA2" s="359"/>
      <c r="CXB2" s="359"/>
      <c r="CXC2" s="359"/>
      <c r="CXD2" s="359"/>
      <c r="CXE2" s="359"/>
      <c r="CXF2" s="359"/>
      <c r="CXG2" s="359"/>
      <c r="CXH2" s="359"/>
      <c r="CXI2" s="359"/>
      <c r="CXJ2" s="359"/>
      <c r="CXK2" s="359"/>
      <c r="CXL2" s="359"/>
      <c r="CXM2" s="359"/>
      <c r="CXN2" s="359"/>
      <c r="CXO2" s="359"/>
      <c r="CXP2" s="359"/>
      <c r="CXQ2" s="359"/>
      <c r="CXR2" s="359"/>
      <c r="CXS2" s="359"/>
      <c r="CXT2" s="359"/>
      <c r="CXU2" s="359"/>
      <c r="CXV2" s="359"/>
      <c r="CXW2" s="359"/>
      <c r="CXX2" s="359"/>
      <c r="CXY2" s="359"/>
      <c r="CXZ2" s="359"/>
      <c r="CYA2" s="359"/>
      <c r="CYB2" s="359"/>
      <c r="CYC2" s="359"/>
      <c r="CYD2" s="359"/>
      <c r="CYE2" s="359"/>
      <c r="CYF2" s="359"/>
      <c r="CYG2" s="359"/>
      <c r="CYH2" s="359"/>
      <c r="CYI2" s="359"/>
      <c r="CYJ2" s="359"/>
      <c r="CYK2" s="359"/>
      <c r="CYL2" s="359"/>
      <c r="CYM2" s="359"/>
      <c r="CYN2" s="359"/>
      <c r="CYO2" s="359"/>
      <c r="CYP2" s="359"/>
      <c r="CYQ2" s="359"/>
      <c r="CYR2" s="359"/>
      <c r="CYS2" s="359"/>
      <c r="CYT2" s="359"/>
      <c r="CYU2" s="359"/>
      <c r="CYV2" s="359"/>
      <c r="CYW2" s="359"/>
      <c r="CYX2" s="359"/>
      <c r="CYY2" s="359"/>
      <c r="CYZ2" s="359"/>
      <c r="CZA2" s="359"/>
      <c r="CZB2" s="359"/>
      <c r="CZC2" s="359"/>
      <c r="CZD2" s="359"/>
      <c r="CZE2" s="359"/>
      <c r="CZF2" s="359"/>
      <c r="CZG2" s="359"/>
      <c r="CZH2" s="359"/>
      <c r="CZI2" s="359"/>
      <c r="CZJ2" s="359"/>
      <c r="CZK2" s="359"/>
      <c r="CZL2" s="359"/>
      <c r="CZM2" s="359"/>
      <c r="CZN2" s="359"/>
      <c r="CZO2" s="359"/>
      <c r="CZP2" s="359"/>
      <c r="CZQ2" s="359"/>
      <c r="CZR2" s="359"/>
      <c r="CZS2" s="359"/>
      <c r="CZT2" s="359"/>
      <c r="CZU2" s="359"/>
      <c r="CZV2" s="359"/>
      <c r="CZW2" s="359"/>
      <c r="CZX2" s="359"/>
      <c r="CZY2" s="359"/>
      <c r="CZZ2" s="359"/>
      <c r="DAA2" s="359"/>
      <c r="DAB2" s="359"/>
      <c r="DAC2" s="359"/>
      <c r="DAD2" s="359"/>
      <c r="DAE2" s="359"/>
      <c r="DAF2" s="359"/>
      <c r="DAG2" s="359"/>
      <c r="DAH2" s="359"/>
      <c r="DAI2" s="359"/>
      <c r="DAJ2" s="359"/>
      <c r="DAK2" s="359"/>
      <c r="DAL2" s="359"/>
      <c r="DAM2" s="359"/>
      <c r="DAN2" s="359"/>
      <c r="DAO2" s="359"/>
      <c r="DAP2" s="359"/>
      <c r="DAQ2" s="359"/>
      <c r="DAR2" s="359"/>
      <c r="DAS2" s="359"/>
      <c r="DAT2" s="359"/>
      <c r="DAU2" s="359"/>
      <c r="DAV2" s="359"/>
      <c r="DAW2" s="359"/>
      <c r="DAX2" s="359"/>
      <c r="DAY2" s="359"/>
      <c r="DAZ2" s="359"/>
      <c r="DBA2" s="359"/>
      <c r="DBB2" s="359"/>
      <c r="DBC2" s="359"/>
      <c r="DBD2" s="359"/>
      <c r="DBE2" s="359"/>
      <c r="DBF2" s="359"/>
      <c r="DBG2" s="359"/>
      <c r="DBH2" s="359"/>
      <c r="DBI2" s="359"/>
      <c r="DBJ2" s="359"/>
      <c r="DBK2" s="359"/>
      <c r="DBL2" s="359"/>
      <c r="DBM2" s="359"/>
      <c r="DBN2" s="359"/>
      <c r="DBO2" s="359"/>
      <c r="DBP2" s="359"/>
      <c r="DBQ2" s="359"/>
      <c r="DBR2" s="359"/>
      <c r="DBS2" s="359"/>
      <c r="DBT2" s="359"/>
      <c r="DBU2" s="359"/>
      <c r="DBV2" s="359"/>
      <c r="DBW2" s="359"/>
      <c r="DBX2" s="359"/>
      <c r="DBY2" s="359"/>
      <c r="DBZ2" s="359"/>
      <c r="DCA2" s="359"/>
      <c r="DCB2" s="359"/>
      <c r="DCC2" s="359"/>
      <c r="DCD2" s="359"/>
      <c r="DCE2" s="359"/>
      <c r="DCF2" s="359"/>
      <c r="DCG2" s="359"/>
      <c r="DCH2" s="359"/>
      <c r="DCI2" s="359"/>
      <c r="DCJ2" s="359"/>
      <c r="DCK2" s="359"/>
      <c r="DCL2" s="359"/>
      <c r="DCM2" s="359"/>
      <c r="DCN2" s="359"/>
      <c r="DCO2" s="359"/>
      <c r="DCP2" s="359"/>
      <c r="DCQ2" s="359"/>
      <c r="DCR2" s="359"/>
      <c r="DCS2" s="359"/>
      <c r="DCT2" s="359"/>
      <c r="DCU2" s="359"/>
      <c r="DCV2" s="359"/>
      <c r="DCW2" s="359"/>
      <c r="DCX2" s="359"/>
      <c r="DCY2" s="359"/>
      <c r="DCZ2" s="359"/>
      <c r="DDA2" s="359"/>
      <c r="DDB2" s="359"/>
      <c r="DDC2" s="359"/>
      <c r="DDD2" s="359"/>
      <c r="DDE2" s="359"/>
      <c r="DDF2" s="359"/>
      <c r="DDG2" s="359"/>
      <c r="DDH2" s="359"/>
      <c r="DDI2" s="359"/>
      <c r="DDJ2" s="359"/>
      <c r="DDK2" s="359"/>
      <c r="DDL2" s="359"/>
      <c r="DDM2" s="359"/>
      <c r="DDN2" s="359"/>
      <c r="DDO2" s="359"/>
      <c r="DDP2" s="359"/>
      <c r="DDQ2" s="359"/>
      <c r="DDR2" s="359"/>
      <c r="DDS2" s="359"/>
      <c r="DDT2" s="359"/>
      <c r="DDU2" s="359"/>
      <c r="DDV2" s="359"/>
      <c r="DDW2" s="359"/>
      <c r="DDX2" s="359"/>
      <c r="DDY2" s="359"/>
      <c r="DDZ2" s="359"/>
      <c r="DEA2" s="359"/>
      <c r="DEB2" s="359"/>
      <c r="DEC2" s="359"/>
      <c r="DED2" s="359"/>
      <c r="DEE2" s="359"/>
      <c r="DEF2" s="359"/>
      <c r="DEG2" s="359"/>
      <c r="DEH2" s="359"/>
      <c r="DEI2" s="359"/>
      <c r="DEJ2" s="359"/>
      <c r="DEK2" s="359"/>
      <c r="DEL2" s="359"/>
      <c r="DEM2" s="359"/>
      <c r="DEN2" s="359"/>
      <c r="DEO2" s="359"/>
      <c r="DEP2" s="359"/>
      <c r="DEQ2" s="359"/>
      <c r="DER2" s="359"/>
      <c r="DES2" s="359"/>
      <c r="DET2" s="359"/>
      <c r="DEU2" s="359"/>
      <c r="DEV2" s="359"/>
      <c r="DEW2" s="359"/>
      <c r="DEX2" s="359"/>
      <c r="DEY2" s="359"/>
      <c r="DEZ2" s="359"/>
      <c r="DFA2" s="359"/>
      <c r="DFB2" s="359"/>
      <c r="DFC2" s="359"/>
      <c r="DFD2" s="359"/>
      <c r="DFE2" s="359"/>
      <c r="DFF2" s="359"/>
      <c r="DFG2" s="359"/>
      <c r="DFH2" s="359"/>
      <c r="DFI2" s="359"/>
      <c r="DFJ2" s="359"/>
      <c r="DFK2" s="359"/>
      <c r="DFL2" s="359"/>
      <c r="DFM2" s="359"/>
      <c r="DFN2" s="359"/>
      <c r="DFO2" s="359"/>
      <c r="DFP2" s="359"/>
      <c r="DFQ2" s="359"/>
      <c r="DFR2" s="359"/>
      <c r="DFS2" s="359"/>
      <c r="DFT2" s="359"/>
      <c r="DFU2" s="359"/>
      <c r="DFV2" s="359"/>
      <c r="DFW2" s="359"/>
      <c r="DFX2" s="359"/>
      <c r="DFY2" s="359"/>
      <c r="DFZ2" s="359"/>
      <c r="DGA2" s="359"/>
      <c r="DGB2" s="359"/>
      <c r="DGC2" s="359"/>
      <c r="DGD2" s="359"/>
      <c r="DGE2" s="359"/>
      <c r="DGF2" s="359"/>
      <c r="DGG2" s="359"/>
      <c r="DGH2" s="359"/>
      <c r="DGI2" s="359"/>
      <c r="DGJ2" s="359"/>
      <c r="DGK2" s="359"/>
      <c r="DGL2" s="359"/>
      <c r="DGM2" s="359"/>
      <c r="DGN2" s="359"/>
      <c r="DGO2" s="359"/>
      <c r="DGP2" s="359"/>
      <c r="DGQ2" s="359"/>
      <c r="DGR2" s="359"/>
      <c r="DGS2" s="359"/>
      <c r="DGT2" s="359"/>
      <c r="DGU2" s="359"/>
      <c r="DGV2" s="359"/>
      <c r="DGW2" s="359"/>
      <c r="DGX2" s="359"/>
      <c r="DGY2" s="359"/>
      <c r="DGZ2" s="359"/>
      <c r="DHA2" s="359"/>
      <c r="DHB2" s="359"/>
      <c r="DHC2" s="359"/>
      <c r="DHD2" s="359"/>
      <c r="DHE2" s="359"/>
      <c r="DHF2" s="359"/>
      <c r="DHG2" s="359"/>
      <c r="DHH2" s="359"/>
      <c r="DHI2" s="359"/>
      <c r="DHJ2" s="359"/>
      <c r="DHK2" s="359"/>
      <c r="DHL2" s="359"/>
      <c r="DHM2" s="359"/>
      <c r="DHN2" s="359"/>
      <c r="DHO2" s="359"/>
      <c r="DHP2" s="359"/>
      <c r="DHQ2" s="359"/>
      <c r="DHR2" s="359"/>
      <c r="DHS2" s="359"/>
      <c r="DHT2" s="359"/>
      <c r="DHU2" s="359"/>
      <c r="DHV2" s="359"/>
      <c r="DHW2" s="359"/>
      <c r="DHX2" s="359"/>
      <c r="DHY2" s="359"/>
      <c r="DHZ2" s="359"/>
      <c r="DIA2" s="359"/>
      <c r="DIB2" s="359"/>
      <c r="DIC2" s="359"/>
      <c r="DID2" s="359"/>
      <c r="DIE2" s="359"/>
      <c r="DIF2" s="359"/>
      <c r="DIG2" s="359"/>
      <c r="DIH2" s="359"/>
      <c r="DII2" s="359"/>
      <c r="DIJ2" s="359"/>
      <c r="DIK2" s="359"/>
      <c r="DIL2" s="359"/>
      <c r="DIM2" s="359"/>
      <c r="DIN2" s="359"/>
      <c r="DIO2" s="359"/>
      <c r="DIP2" s="359"/>
      <c r="DIQ2" s="359"/>
      <c r="DIR2" s="359"/>
      <c r="DIS2" s="359"/>
      <c r="DIT2" s="359"/>
      <c r="DIU2" s="359"/>
      <c r="DIV2" s="359"/>
      <c r="DIW2" s="359"/>
      <c r="DIX2" s="359"/>
      <c r="DIY2" s="359"/>
      <c r="DIZ2" s="359"/>
      <c r="DJA2" s="359"/>
      <c r="DJB2" s="359"/>
      <c r="DJC2" s="359"/>
      <c r="DJD2" s="359"/>
      <c r="DJE2" s="359"/>
      <c r="DJF2" s="359"/>
      <c r="DJG2" s="359"/>
      <c r="DJH2" s="359"/>
      <c r="DJI2" s="359"/>
      <c r="DJJ2" s="359"/>
      <c r="DJK2" s="359"/>
      <c r="DJL2" s="359"/>
      <c r="DJM2" s="359"/>
      <c r="DJN2" s="359"/>
      <c r="DJO2" s="359"/>
      <c r="DJP2" s="359"/>
      <c r="DJQ2" s="359"/>
      <c r="DJR2" s="359"/>
      <c r="DJS2" s="359"/>
      <c r="DJT2" s="359"/>
      <c r="DJU2" s="359"/>
      <c r="DJV2" s="359"/>
      <c r="DJW2" s="359"/>
      <c r="DJX2" s="359"/>
      <c r="DJY2" s="359"/>
      <c r="DJZ2" s="359"/>
      <c r="DKA2" s="359"/>
      <c r="DKB2" s="359"/>
      <c r="DKC2" s="359"/>
      <c r="DKD2" s="359"/>
      <c r="DKE2" s="359"/>
      <c r="DKF2" s="359"/>
      <c r="DKG2" s="359"/>
      <c r="DKH2" s="359"/>
      <c r="DKI2" s="359"/>
      <c r="DKJ2" s="359"/>
      <c r="DKK2" s="359"/>
      <c r="DKL2" s="359"/>
      <c r="DKM2" s="359"/>
      <c r="DKN2" s="359"/>
      <c r="DKO2" s="359"/>
      <c r="DKP2" s="359"/>
      <c r="DKQ2" s="359"/>
      <c r="DKR2" s="359"/>
      <c r="DKS2" s="359"/>
      <c r="DKT2" s="359"/>
      <c r="DKU2" s="359"/>
      <c r="DKV2" s="359"/>
      <c r="DKW2" s="359"/>
      <c r="DKX2" s="359"/>
      <c r="DKY2" s="359"/>
      <c r="DKZ2" s="359"/>
      <c r="DLA2" s="359"/>
      <c r="DLB2" s="359"/>
      <c r="DLC2" s="359"/>
      <c r="DLD2" s="359"/>
      <c r="DLE2" s="359"/>
      <c r="DLF2" s="359"/>
      <c r="DLG2" s="359"/>
      <c r="DLH2" s="359"/>
      <c r="DLI2" s="359"/>
      <c r="DLJ2" s="359"/>
      <c r="DLK2" s="359"/>
      <c r="DLL2" s="359"/>
      <c r="DLM2" s="359"/>
      <c r="DLN2" s="359"/>
      <c r="DLO2" s="359"/>
      <c r="DLP2" s="359"/>
      <c r="DLQ2" s="359"/>
      <c r="DLR2" s="359"/>
      <c r="DLS2" s="359"/>
      <c r="DLT2" s="359"/>
      <c r="DLU2" s="359"/>
      <c r="DLV2" s="359"/>
      <c r="DLW2" s="359"/>
      <c r="DLX2" s="359"/>
      <c r="DLY2" s="359"/>
      <c r="DLZ2" s="359"/>
      <c r="DMA2" s="359"/>
      <c r="DMB2" s="359"/>
      <c r="DMC2" s="359"/>
      <c r="DMD2" s="359"/>
      <c r="DME2" s="359"/>
      <c r="DMF2" s="359"/>
      <c r="DMG2" s="359"/>
      <c r="DMH2" s="359"/>
      <c r="DMI2" s="359"/>
      <c r="DMJ2" s="359"/>
      <c r="DMK2" s="359"/>
      <c r="DML2" s="359"/>
      <c r="DMM2" s="359"/>
      <c r="DMN2" s="359"/>
      <c r="DMO2" s="359"/>
      <c r="DMP2" s="359"/>
      <c r="DMQ2" s="359"/>
      <c r="DMR2" s="359"/>
      <c r="DMS2" s="359"/>
      <c r="DMT2" s="359"/>
      <c r="DMU2" s="359"/>
      <c r="DMV2" s="359"/>
      <c r="DMW2" s="359"/>
      <c r="DMX2" s="359"/>
      <c r="DMY2" s="359"/>
      <c r="DMZ2" s="359"/>
      <c r="DNA2" s="359"/>
      <c r="DNB2" s="359"/>
      <c r="DNC2" s="359"/>
      <c r="DND2" s="359"/>
      <c r="DNE2" s="359"/>
      <c r="DNF2" s="359"/>
      <c r="DNG2" s="359"/>
      <c r="DNH2" s="359"/>
      <c r="DNI2" s="359"/>
      <c r="DNJ2" s="359"/>
      <c r="DNK2" s="359"/>
      <c r="DNL2" s="359"/>
      <c r="DNM2" s="359"/>
      <c r="DNN2" s="359"/>
      <c r="DNO2" s="359"/>
      <c r="DNP2" s="359"/>
      <c r="DNQ2" s="359"/>
      <c r="DNR2" s="359"/>
      <c r="DNS2" s="359"/>
      <c r="DNT2" s="359"/>
      <c r="DNU2" s="359"/>
      <c r="DNV2" s="359"/>
      <c r="DNW2" s="359"/>
      <c r="DNX2" s="359"/>
      <c r="DNY2" s="359"/>
      <c r="DNZ2" s="359"/>
      <c r="DOA2" s="359"/>
      <c r="DOB2" s="359"/>
      <c r="DOC2" s="359"/>
      <c r="DOD2" s="359"/>
      <c r="DOE2" s="359"/>
      <c r="DOF2" s="359"/>
      <c r="DOG2" s="359"/>
      <c r="DOH2" s="359"/>
      <c r="DOI2" s="359"/>
      <c r="DOJ2" s="359"/>
      <c r="DOK2" s="359"/>
      <c r="DOL2" s="359"/>
      <c r="DOM2" s="359"/>
      <c r="DON2" s="359"/>
      <c r="DOO2" s="359"/>
      <c r="DOP2" s="359"/>
      <c r="DOQ2" s="359"/>
      <c r="DOR2" s="359"/>
      <c r="DOS2" s="359"/>
      <c r="DOT2" s="359"/>
      <c r="DOU2" s="359"/>
      <c r="DOV2" s="359"/>
      <c r="DOW2" s="359"/>
      <c r="DOX2" s="359"/>
      <c r="DOY2" s="359"/>
      <c r="DOZ2" s="359"/>
      <c r="DPA2" s="359"/>
      <c r="DPB2" s="359"/>
      <c r="DPC2" s="359"/>
      <c r="DPD2" s="359"/>
      <c r="DPE2" s="359"/>
      <c r="DPF2" s="359"/>
      <c r="DPG2" s="359"/>
      <c r="DPH2" s="359"/>
      <c r="DPI2" s="359"/>
      <c r="DPJ2" s="359"/>
      <c r="DPK2" s="359"/>
      <c r="DPL2" s="359"/>
      <c r="DPM2" s="359"/>
      <c r="DPN2" s="359"/>
      <c r="DPO2" s="359"/>
      <c r="DPP2" s="359"/>
      <c r="DPQ2" s="359"/>
      <c r="DPR2" s="359"/>
      <c r="DPS2" s="359"/>
      <c r="DPT2" s="359"/>
      <c r="DPU2" s="359"/>
      <c r="DPV2" s="359"/>
      <c r="DPW2" s="359"/>
      <c r="DPX2" s="359"/>
      <c r="DPY2" s="359"/>
      <c r="DPZ2" s="359"/>
      <c r="DQA2" s="359"/>
      <c r="DQB2" s="359"/>
      <c r="DQC2" s="359"/>
      <c r="DQD2" s="359"/>
      <c r="DQE2" s="359"/>
      <c r="DQF2" s="359"/>
      <c r="DQG2" s="359"/>
      <c r="DQH2" s="359"/>
      <c r="DQI2" s="359"/>
      <c r="DQJ2" s="359"/>
      <c r="DQK2" s="359"/>
      <c r="DQL2" s="359"/>
      <c r="DQM2" s="359"/>
      <c r="DQN2" s="359"/>
      <c r="DQO2" s="359"/>
      <c r="DQP2" s="359"/>
      <c r="DQQ2" s="359"/>
      <c r="DQR2" s="359"/>
      <c r="DQS2" s="359"/>
      <c r="DQT2" s="359"/>
      <c r="DQU2" s="359"/>
      <c r="DQV2" s="359"/>
      <c r="DQW2" s="359"/>
      <c r="DQX2" s="359"/>
      <c r="DQY2" s="359"/>
      <c r="DQZ2" s="359"/>
      <c r="DRA2" s="359"/>
      <c r="DRB2" s="359"/>
      <c r="DRC2" s="359"/>
      <c r="DRD2" s="359"/>
      <c r="DRE2" s="359"/>
      <c r="DRF2" s="359"/>
      <c r="DRG2" s="359"/>
      <c r="DRH2" s="359"/>
      <c r="DRI2" s="359"/>
      <c r="DRJ2" s="359"/>
      <c r="DRK2" s="359"/>
      <c r="DRL2" s="359"/>
      <c r="DRM2" s="359"/>
      <c r="DRN2" s="359"/>
      <c r="DRO2" s="359"/>
      <c r="DRP2" s="359"/>
      <c r="DRQ2" s="359"/>
      <c r="DRR2" s="359"/>
      <c r="DRS2" s="359"/>
      <c r="DRT2" s="359"/>
      <c r="DRU2" s="359"/>
      <c r="DRV2" s="359"/>
      <c r="DRW2" s="359"/>
      <c r="DRX2" s="359"/>
      <c r="DRY2" s="359"/>
      <c r="DRZ2" s="359"/>
      <c r="DSA2" s="359"/>
      <c r="DSB2" s="359"/>
      <c r="DSC2" s="359"/>
      <c r="DSD2" s="359"/>
      <c r="DSE2" s="359"/>
      <c r="DSF2" s="359"/>
      <c r="DSG2" s="359"/>
      <c r="DSH2" s="359"/>
      <c r="DSI2" s="359"/>
      <c r="DSJ2" s="359"/>
      <c r="DSK2" s="359"/>
      <c r="DSL2" s="359"/>
      <c r="DSM2" s="359"/>
      <c r="DSN2" s="359"/>
      <c r="DSO2" s="359"/>
      <c r="DSP2" s="359"/>
      <c r="DSQ2" s="359"/>
      <c r="DSR2" s="359"/>
      <c r="DSS2" s="359"/>
      <c r="DST2" s="359"/>
      <c r="DSU2" s="359"/>
      <c r="DSV2" s="359"/>
      <c r="DSW2" s="359"/>
      <c r="DSX2" s="359"/>
      <c r="DSY2" s="359"/>
      <c r="DSZ2" s="359"/>
      <c r="DTA2" s="359"/>
      <c r="DTB2" s="359"/>
      <c r="DTC2" s="359"/>
      <c r="DTD2" s="359"/>
      <c r="DTE2" s="359"/>
      <c r="DTF2" s="359"/>
      <c r="DTG2" s="359"/>
      <c r="DTH2" s="359"/>
      <c r="DTI2" s="359"/>
      <c r="DTJ2" s="359"/>
      <c r="DTK2" s="359"/>
      <c r="DTL2" s="359"/>
      <c r="DTM2" s="359"/>
      <c r="DTN2" s="359"/>
      <c r="DTO2" s="359"/>
      <c r="DTP2" s="359"/>
      <c r="DTQ2" s="359"/>
      <c r="DTR2" s="359"/>
      <c r="DTS2" s="359"/>
      <c r="DTT2" s="359"/>
      <c r="DTU2" s="359"/>
      <c r="DTV2" s="359"/>
      <c r="DTW2" s="359"/>
      <c r="DTX2" s="359"/>
      <c r="DTY2" s="359"/>
      <c r="DTZ2" s="359"/>
      <c r="DUA2" s="359"/>
      <c r="DUB2" s="359"/>
      <c r="DUC2" s="359"/>
      <c r="DUD2" s="359"/>
      <c r="DUE2" s="359"/>
      <c r="DUF2" s="359"/>
      <c r="DUG2" s="359"/>
      <c r="DUH2" s="359"/>
      <c r="DUI2" s="359"/>
      <c r="DUJ2" s="359"/>
      <c r="DUK2" s="359"/>
      <c r="DUL2" s="359"/>
      <c r="DUM2" s="359"/>
      <c r="DUN2" s="359"/>
      <c r="DUO2" s="359"/>
      <c r="DUP2" s="359"/>
      <c r="DUQ2" s="359"/>
      <c r="DUR2" s="359"/>
      <c r="DUS2" s="359"/>
      <c r="DUT2" s="359"/>
      <c r="DUU2" s="359"/>
      <c r="DUV2" s="359"/>
      <c r="DUW2" s="359"/>
      <c r="DUX2" s="359"/>
      <c r="DUY2" s="359"/>
      <c r="DUZ2" s="359"/>
      <c r="DVA2" s="359"/>
      <c r="DVB2" s="359"/>
      <c r="DVC2" s="359"/>
      <c r="DVD2" s="359"/>
      <c r="DVE2" s="359"/>
      <c r="DVF2" s="359"/>
      <c r="DVG2" s="359"/>
      <c r="DVH2" s="359"/>
      <c r="DVI2" s="359"/>
      <c r="DVJ2" s="359"/>
      <c r="DVK2" s="359"/>
      <c r="DVL2" s="359"/>
      <c r="DVM2" s="359"/>
      <c r="DVN2" s="359"/>
      <c r="DVO2" s="359"/>
      <c r="DVP2" s="359"/>
      <c r="DVQ2" s="359"/>
      <c r="DVR2" s="359"/>
      <c r="DVS2" s="359"/>
      <c r="DVT2" s="359"/>
      <c r="DVU2" s="359"/>
      <c r="DVV2" s="359"/>
      <c r="DVW2" s="359"/>
      <c r="DVX2" s="359"/>
      <c r="DVY2" s="359"/>
      <c r="DVZ2" s="359"/>
      <c r="DWA2" s="359"/>
      <c r="DWB2" s="359"/>
      <c r="DWC2" s="359"/>
      <c r="DWD2" s="359"/>
      <c r="DWE2" s="359"/>
      <c r="DWF2" s="359"/>
      <c r="DWG2" s="359"/>
      <c r="DWH2" s="359"/>
      <c r="DWI2" s="359"/>
      <c r="DWJ2" s="359"/>
      <c r="DWK2" s="359"/>
      <c r="DWL2" s="359"/>
      <c r="DWM2" s="359"/>
      <c r="DWN2" s="359"/>
      <c r="DWO2" s="359"/>
      <c r="DWP2" s="359"/>
      <c r="DWQ2" s="359"/>
      <c r="DWR2" s="359"/>
      <c r="DWS2" s="359"/>
      <c r="DWT2" s="359"/>
      <c r="DWU2" s="359"/>
      <c r="DWV2" s="359"/>
      <c r="DWW2" s="359"/>
      <c r="DWX2" s="359"/>
      <c r="DWY2" s="359"/>
      <c r="DWZ2" s="359"/>
      <c r="DXA2" s="359"/>
      <c r="DXB2" s="359"/>
      <c r="DXC2" s="359"/>
      <c r="DXD2" s="359"/>
      <c r="DXE2" s="359"/>
      <c r="DXF2" s="359"/>
      <c r="DXG2" s="359"/>
      <c r="DXH2" s="359"/>
      <c r="DXI2" s="359"/>
      <c r="DXJ2" s="359"/>
      <c r="DXK2" s="359"/>
      <c r="DXL2" s="359"/>
      <c r="DXM2" s="359"/>
      <c r="DXN2" s="359"/>
      <c r="DXO2" s="359"/>
      <c r="DXP2" s="359"/>
      <c r="DXQ2" s="359"/>
      <c r="DXR2" s="359"/>
      <c r="DXS2" s="359"/>
      <c r="DXT2" s="359"/>
      <c r="DXU2" s="359"/>
      <c r="DXV2" s="359"/>
      <c r="DXW2" s="359"/>
      <c r="DXX2" s="359"/>
      <c r="DXY2" s="359"/>
      <c r="DXZ2" s="359"/>
      <c r="DYA2" s="359"/>
      <c r="DYB2" s="359"/>
      <c r="DYC2" s="359"/>
      <c r="DYD2" s="359"/>
      <c r="DYE2" s="359"/>
      <c r="DYF2" s="359"/>
      <c r="DYG2" s="359"/>
      <c r="DYH2" s="359"/>
      <c r="DYI2" s="359"/>
      <c r="DYJ2" s="359"/>
      <c r="DYK2" s="359"/>
      <c r="DYL2" s="359"/>
      <c r="DYM2" s="359"/>
      <c r="DYN2" s="359"/>
      <c r="DYO2" s="359"/>
      <c r="DYP2" s="359"/>
      <c r="DYQ2" s="359"/>
      <c r="DYR2" s="359"/>
      <c r="DYS2" s="359"/>
      <c r="DYT2" s="359"/>
      <c r="DYU2" s="359"/>
      <c r="DYV2" s="359"/>
      <c r="DYW2" s="359"/>
      <c r="DYX2" s="359"/>
      <c r="DYY2" s="359"/>
      <c r="DYZ2" s="359"/>
      <c r="DZA2" s="359"/>
      <c r="DZB2" s="359"/>
      <c r="DZC2" s="359"/>
      <c r="DZD2" s="359"/>
      <c r="DZE2" s="359"/>
      <c r="DZF2" s="359"/>
      <c r="DZG2" s="359"/>
      <c r="DZH2" s="359"/>
      <c r="DZI2" s="359"/>
      <c r="DZJ2" s="359"/>
      <c r="DZK2" s="359"/>
      <c r="DZL2" s="359"/>
      <c r="DZM2" s="359"/>
      <c r="DZN2" s="359"/>
      <c r="DZO2" s="359"/>
      <c r="DZP2" s="359"/>
      <c r="DZQ2" s="359"/>
      <c r="DZR2" s="359"/>
      <c r="DZS2" s="359"/>
      <c r="DZT2" s="359"/>
      <c r="DZU2" s="359"/>
      <c r="DZV2" s="359"/>
      <c r="DZW2" s="359"/>
      <c r="DZX2" s="359"/>
      <c r="DZY2" s="359"/>
      <c r="DZZ2" s="359"/>
      <c r="EAA2" s="359"/>
      <c r="EAB2" s="359"/>
      <c r="EAC2" s="359"/>
      <c r="EAD2" s="359"/>
      <c r="EAE2" s="359"/>
      <c r="EAF2" s="359"/>
      <c r="EAG2" s="359"/>
      <c r="EAH2" s="359"/>
      <c r="EAI2" s="359"/>
      <c r="EAJ2" s="359"/>
      <c r="EAK2" s="359"/>
      <c r="EAL2" s="359"/>
      <c r="EAM2" s="359"/>
      <c r="EAN2" s="359"/>
      <c r="EAO2" s="359"/>
      <c r="EAP2" s="359"/>
      <c r="EAQ2" s="359"/>
      <c r="EAR2" s="359"/>
      <c r="EAS2" s="359"/>
      <c r="EAT2" s="359"/>
      <c r="EAU2" s="359"/>
      <c r="EAV2" s="359"/>
      <c r="EAW2" s="359"/>
      <c r="EAX2" s="359"/>
      <c r="EAY2" s="359"/>
      <c r="EAZ2" s="359"/>
      <c r="EBA2" s="359"/>
      <c r="EBB2" s="359"/>
      <c r="EBC2" s="359"/>
      <c r="EBD2" s="359"/>
      <c r="EBE2" s="359"/>
      <c r="EBF2" s="359"/>
      <c r="EBG2" s="359"/>
      <c r="EBH2" s="359"/>
      <c r="EBI2" s="359"/>
      <c r="EBJ2" s="359"/>
      <c r="EBK2" s="359"/>
      <c r="EBL2" s="359"/>
      <c r="EBM2" s="359"/>
      <c r="EBN2" s="359"/>
      <c r="EBO2" s="359"/>
      <c r="EBP2" s="359"/>
      <c r="EBQ2" s="359"/>
      <c r="EBR2" s="359"/>
      <c r="EBS2" s="359"/>
      <c r="EBT2" s="359"/>
      <c r="EBU2" s="359"/>
      <c r="EBV2" s="359"/>
      <c r="EBW2" s="359"/>
      <c r="EBX2" s="359"/>
      <c r="EBY2" s="359"/>
      <c r="EBZ2" s="359"/>
      <c r="ECA2" s="359"/>
      <c r="ECB2" s="359"/>
      <c r="ECC2" s="359"/>
      <c r="ECD2" s="359"/>
      <c r="ECE2" s="359"/>
      <c r="ECF2" s="359"/>
      <c r="ECG2" s="359"/>
      <c r="ECH2" s="359"/>
      <c r="ECI2" s="359"/>
      <c r="ECJ2" s="359"/>
      <c r="ECK2" s="359"/>
      <c r="ECL2" s="359"/>
      <c r="ECM2" s="359"/>
      <c r="ECN2" s="359"/>
      <c r="ECO2" s="359"/>
      <c r="ECP2" s="359"/>
      <c r="ECQ2" s="359"/>
      <c r="ECR2" s="359"/>
      <c r="ECS2" s="359"/>
      <c r="ECT2" s="359"/>
      <c r="ECU2" s="359"/>
      <c r="ECV2" s="359"/>
      <c r="ECW2" s="359"/>
      <c r="ECX2" s="359"/>
      <c r="ECY2" s="359"/>
      <c r="ECZ2" s="359"/>
      <c r="EDA2" s="359"/>
      <c r="EDB2" s="359"/>
      <c r="EDC2" s="359"/>
      <c r="EDD2" s="359"/>
      <c r="EDE2" s="359"/>
      <c r="EDF2" s="359"/>
      <c r="EDG2" s="359"/>
      <c r="EDH2" s="359"/>
      <c r="EDI2" s="359"/>
      <c r="EDJ2" s="359"/>
      <c r="EDK2" s="359"/>
      <c r="EDL2" s="359"/>
      <c r="EDM2" s="359"/>
      <c r="EDN2" s="359"/>
      <c r="EDO2" s="359"/>
      <c r="EDP2" s="359"/>
      <c r="EDQ2" s="359"/>
      <c r="EDR2" s="359"/>
      <c r="EDS2" s="359"/>
      <c r="EDT2" s="359"/>
      <c r="EDU2" s="359"/>
      <c r="EDV2" s="359"/>
      <c r="EDW2" s="359"/>
      <c r="EDX2" s="359"/>
      <c r="EDY2" s="359"/>
      <c r="EDZ2" s="359"/>
      <c r="EEA2" s="359"/>
      <c r="EEB2" s="359"/>
      <c r="EEC2" s="359"/>
      <c r="EED2" s="359"/>
      <c r="EEE2" s="359"/>
      <c r="EEF2" s="359"/>
      <c r="EEG2" s="359"/>
      <c r="EEH2" s="359"/>
      <c r="EEI2" s="359"/>
      <c r="EEJ2" s="359"/>
      <c r="EEK2" s="359"/>
      <c r="EEL2" s="359"/>
      <c r="EEM2" s="359"/>
      <c r="EEN2" s="359"/>
      <c r="EEO2" s="359"/>
      <c r="EEP2" s="359"/>
      <c r="EEQ2" s="359"/>
      <c r="EER2" s="359"/>
      <c r="EES2" s="359"/>
      <c r="EET2" s="359"/>
      <c r="EEU2" s="359"/>
      <c r="EEV2" s="359"/>
      <c r="EEW2" s="359"/>
      <c r="EEX2" s="359"/>
      <c r="EEY2" s="359"/>
      <c r="EEZ2" s="359"/>
      <c r="EFA2" s="359"/>
      <c r="EFB2" s="359"/>
      <c r="EFC2" s="359"/>
      <c r="EFD2" s="359"/>
      <c r="EFE2" s="359"/>
      <c r="EFF2" s="359"/>
      <c r="EFG2" s="359"/>
      <c r="EFH2" s="359"/>
      <c r="EFI2" s="359"/>
      <c r="EFJ2" s="359"/>
      <c r="EFK2" s="359"/>
      <c r="EFL2" s="359"/>
      <c r="EFM2" s="359"/>
      <c r="EFN2" s="359"/>
      <c r="EFO2" s="359"/>
      <c r="EFP2" s="359"/>
      <c r="EFQ2" s="359"/>
      <c r="EFR2" s="359"/>
      <c r="EFS2" s="359"/>
      <c r="EFT2" s="359"/>
      <c r="EFU2" s="359"/>
      <c r="EFV2" s="359"/>
      <c r="EFW2" s="359"/>
      <c r="EFX2" s="359"/>
      <c r="EFY2" s="359"/>
      <c r="EFZ2" s="359"/>
      <c r="EGA2" s="359"/>
      <c r="EGB2" s="359"/>
      <c r="EGC2" s="359"/>
      <c r="EGD2" s="359"/>
      <c r="EGE2" s="359"/>
      <c r="EGF2" s="359"/>
      <c r="EGG2" s="359"/>
      <c r="EGH2" s="359"/>
      <c r="EGI2" s="359"/>
      <c r="EGJ2" s="359"/>
      <c r="EGK2" s="359"/>
      <c r="EGL2" s="359"/>
      <c r="EGM2" s="359"/>
      <c r="EGN2" s="359"/>
      <c r="EGO2" s="359"/>
      <c r="EGP2" s="359"/>
      <c r="EGQ2" s="359"/>
      <c r="EGR2" s="359"/>
      <c r="EGS2" s="359"/>
      <c r="EGT2" s="359"/>
      <c r="EGU2" s="359"/>
      <c r="EGV2" s="359"/>
      <c r="EGW2" s="359"/>
      <c r="EGX2" s="359"/>
      <c r="EGY2" s="359"/>
      <c r="EGZ2" s="359"/>
      <c r="EHA2" s="359"/>
      <c r="EHB2" s="359"/>
      <c r="EHC2" s="359"/>
      <c r="EHD2" s="359"/>
      <c r="EHE2" s="359"/>
      <c r="EHF2" s="359"/>
      <c r="EHG2" s="359"/>
      <c r="EHH2" s="359"/>
      <c r="EHI2" s="359"/>
      <c r="EHJ2" s="359"/>
      <c r="EHK2" s="359"/>
      <c r="EHL2" s="359"/>
      <c r="EHM2" s="359"/>
      <c r="EHN2" s="359"/>
      <c r="EHO2" s="359"/>
      <c r="EHP2" s="359"/>
      <c r="EHQ2" s="359"/>
      <c r="EHR2" s="359"/>
      <c r="EHS2" s="359"/>
      <c r="EHT2" s="359"/>
      <c r="EHU2" s="359"/>
      <c r="EHV2" s="359"/>
      <c r="EHW2" s="359"/>
      <c r="EHX2" s="359"/>
      <c r="EHY2" s="359"/>
      <c r="EHZ2" s="359"/>
      <c r="EIA2" s="359"/>
      <c r="EIB2" s="359"/>
      <c r="EIC2" s="359"/>
      <c r="EID2" s="359"/>
      <c r="EIE2" s="359"/>
      <c r="EIF2" s="359"/>
      <c r="EIG2" s="359"/>
      <c r="EIH2" s="359"/>
      <c r="EII2" s="359"/>
      <c r="EIJ2" s="359"/>
      <c r="EIK2" s="359"/>
      <c r="EIL2" s="359"/>
      <c r="EIM2" s="359"/>
      <c r="EIN2" s="359"/>
      <c r="EIO2" s="359"/>
      <c r="EIP2" s="359"/>
      <c r="EIQ2" s="359"/>
      <c r="EIR2" s="359"/>
      <c r="EIS2" s="359"/>
      <c r="EIT2" s="359"/>
      <c r="EIU2" s="359"/>
      <c r="EIV2" s="359"/>
      <c r="EIW2" s="359"/>
      <c r="EIX2" s="359"/>
      <c r="EIY2" s="359"/>
      <c r="EIZ2" s="359"/>
      <c r="EJA2" s="359"/>
      <c r="EJB2" s="359"/>
      <c r="EJC2" s="359"/>
      <c r="EJD2" s="359"/>
      <c r="EJE2" s="359"/>
      <c r="EJF2" s="359"/>
      <c r="EJG2" s="359"/>
      <c r="EJH2" s="359"/>
      <c r="EJI2" s="359"/>
      <c r="EJJ2" s="359"/>
      <c r="EJK2" s="359"/>
      <c r="EJL2" s="359"/>
      <c r="EJM2" s="359"/>
      <c r="EJN2" s="359"/>
      <c r="EJO2" s="359"/>
      <c r="EJP2" s="359"/>
      <c r="EJQ2" s="359"/>
      <c r="EJR2" s="359"/>
      <c r="EJS2" s="359"/>
      <c r="EJT2" s="359"/>
      <c r="EJU2" s="359"/>
      <c r="EJV2" s="359"/>
      <c r="EJW2" s="359"/>
      <c r="EJX2" s="359"/>
      <c r="EJY2" s="359"/>
      <c r="EJZ2" s="359"/>
      <c r="EKA2" s="359"/>
      <c r="EKB2" s="359"/>
      <c r="EKC2" s="359"/>
      <c r="EKD2" s="359"/>
      <c r="EKE2" s="359"/>
      <c r="EKF2" s="359"/>
      <c r="EKG2" s="359"/>
      <c r="EKH2" s="359"/>
      <c r="EKI2" s="359"/>
      <c r="EKJ2" s="359"/>
      <c r="EKK2" s="359"/>
      <c r="EKL2" s="359"/>
      <c r="EKM2" s="359"/>
      <c r="EKN2" s="359"/>
      <c r="EKO2" s="359"/>
      <c r="EKP2" s="359"/>
      <c r="EKQ2" s="359"/>
      <c r="EKR2" s="359"/>
      <c r="EKS2" s="359"/>
      <c r="EKT2" s="359"/>
      <c r="EKU2" s="359"/>
      <c r="EKV2" s="359"/>
      <c r="EKW2" s="359"/>
      <c r="EKX2" s="359"/>
      <c r="EKY2" s="359"/>
      <c r="EKZ2" s="359"/>
      <c r="ELA2" s="359"/>
      <c r="ELB2" s="359"/>
      <c r="ELC2" s="359"/>
      <c r="ELD2" s="359"/>
      <c r="ELE2" s="359"/>
      <c r="ELF2" s="359"/>
      <c r="ELG2" s="359"/>
      <c r="ELH2" s="359"/>
      <c r="ELI2" s="359"/>
      <c r="ELJ2" s="359"/>
      <c r="ELK2" s="359"/>
      <c r="ELL2" s="359"/>
      <c r="ELM2" s="359"/>
      <c r="ELN2" s="359"/>
      <c r="ELO2" s="359"/>
      <c r="ELP2" s="359"/>
      <c r="ELQ2" s="359"/>
      <c r="ELR2" s="359"/>
      <c r="ELS2" s="359"/>
      <c r="ELT2" s="359"/>
      <c r="ELU2" s="359"/>
      <c r="ELV2" s="359"/>
      <c r="ELW2" s="359"/>
      <c r="ELX2" s="359"/>
      <c r="ELY2" s="359"/>
      <c r="ELZ2" s="359"/>
      <c r="EMA2" s="359"/>
      <c r="EMB2" s="359"/>
      <c r="EMC2" s="359"/>
      <c r="EMD2" s="359"/>
      <c r="EME2" s="359"/>
      <c r="EMF2" s="359"/>
      <c r="EMG2" s="359"/>
      <c r="EMH2" s="359"/>
      <c r="EMI2" s="359"/>
      <c r="EMJ2" s="359"/>
      <c r="EMK2" s="359"/>
      <c r="EML2" s="359"/>
      <c r="EMM2" s="359"/>
      <c r="EMN2" s="359"/>
      <c r="EMO2" s="359"/>
      <c r="EMP2" s="359"/>
      <c r="EMQ2" s="359"/>
      <c r="EMR2" s="359"/>
      <c r="EMS2" s="359"/>
      <c r="EMT2" s="359"/>
      <c r="EMU2" s="359"/>
      <c r="EMV2" s="359"/>
      <c r="EMW2" s="359"/>
      <c r="EMX2" s="359"/>
      <c r="EMY2" s="359"/>
      <c r="EMZ2" s="359"/>
      <c r="ENA2" s="359"/>
      <c r="ENB2" s="359"/>
      <c r="ENC2" s="359"/>
      <c r="END2" s="359"/>
      <c r="ENE2" s="359"/>
      <c r="ENF2" s="359"/>
      <c r="ENG2" s="359"/>
      <c r="ENH2" s="359"/>
      <c r="ENI2" s="359"/>
      <c r="ENJ2" s="359"/>
      <c r="ENK2" s="359"/>
      <c r="ENL2" s="359"/>
      <c r="ENM2" s="359"/>
      <c r="ENN2" s="359"/>
      <c r="ENO2" s="359"/>
      <c r="ENP2" s="359"/>
      <c r="ENQ2" s="359"/>
      <c r="ENR2" s="359"/>
      <c r="ENS2" s="359"/>
      <c r="ENT2" s="359"/>
      <c r="ENU2" s="359"/>
      <c r="ENV2" s="359"/>
      <c r="ENW2" s="359"/>
      <c r="ENX2" s="359"/>
      <c r="ENY2" s="359"/>
      <c r="ENZ2" s="359"/>
      <c r="EOA2" s="359"/>
      <c r="EOB2" s="359"/>
      <c r="EOC2" s="359"/>
      <c r="EOD2" s="359"/>
      <c r="EOE2" s="359"/>
      <c r="EOF2" s="359"/>
      <c r="EOG2" s="359"/>
      <c r="EOH2" s="359"/>
      <c r="EOI2" s="359"/>
      <c r="EOJ2" s="359"/>
      <c r="EOK2" s="359"/>
      <c r="EOL2" s="359"/>
      <c r="EOM2" s="359"/>
      <c r="EON2" s="359"/>
      <c r="EOO2" s="359"/>
      <c r="EOP2" s="359"/>
      <c r="EOQ2" s="359"/>
      <c r="EOR2" s="359"/>
      <c r="EOS2" s="359"/>
      <c r="EOT2" s="359"/>
      <c r="EOU2" s="359"/>
      <c r="EOV2" s="359"/>
      <c r="EOW2" s="359"/>
      <c r="EOX2" s="359"/>
      <c r="EOY2" s="359"/>
      <c r="EOZ2" s="359"/>
      <c r="EPA2" s="359"/>
      <c r="EPB2" s="359"/>
      <c r="EPC2" s="359"/>
      <c r="EPD2" s="359"/>
      <c r="EPE2" s="359"/>
      <c r="EPF2" s="359"/>
      <c r="EPG2" s="359"/>
      <c r="EPH2" s="359"/>
      <c r="EPI2" s="359"/>
      <c r="EPJ2" s="359"/>
      <c r="EPK2" s="359"/>
      <c r="EPL2" s="359"/>
      <c r="EPM2" s="359"/>
      <c r="EPN2" s="359"/>
      <c r="EPO2" s="359"/>
      <c r="EPP2" s="359"/>
      <c r="EPQ2" s="359"/>
      <c r="EPR2" s="359"/>
      <c r="EPS2" s="359"/>
      <c r="EPT2" s="359"/>
      <c r="EPU2" s="359"/>
      <c r="EPV2" s="359"/>
      <c r="EPW2" s="359"/>
      <c r="EPX2" s="359"/>
      <c r="EPY2" s="359"/>
      <c r="EPZ2" s="359"/>
      <c r="EQA2" s="359"/>
      <c r="EQB2" s="359"/>
      <c r="EQC2" s="359"/>
      <c r="EQD2" s="359"/>
      <c r="EQE2" s="359"/>
      <c r="EQF2" s="359"/>
      <c r="EQG2" s="359"/>
      <c r="EQH2" s="359"/>
      <c r="EQI2" s="359"/>
      <c r="EQJ2" s="359"/>
      <c r="EQK2" s="359"/>
      <c r="EQL2" s="359"/>
      <c r="EQM2" s="359"/>
      <c r="EQN2" s="359"/>
      <c r="EQO2" s="359"/>
      <c r="EQP2" s="359"/>
      <c r="EQQ2" s="359"/>
      <c r="EQR2" s="359"/>
      <c r="EQS2" s="359"/>
      <c r="EQT2" s="359"/>
      <c r="EQU2" s="359"/>
      <c r="EQV2" s="359"/>
      <c r="EQW2" s="359"/>
      <c r="EQX2" s="359"/>
      <c r="EQY2" s="359"/>
      <c r="EQZ2" s="359"/>
      <c r="ERA2" s="359"/>
      <c r="ERB2" s="359"/>
      <c r="ERC2" s="359"/>
      <c r="ERD2" s="359"/>
      <c r="ERE2" s="359"/>
      <c r="ERF2" s="359"/>
      <c r="ERG2" s="359"/>
      <c r="ERH2" s="359"/>
      <c r="ERI2" s="359"/>
      <c r="ERJ2" s="359"/>
      <c r="ERK2" s="359"/>
      <c r="ERL2" s="359"/>
      <c r="ERM2" s="359"/>
      <c r="ERN2" s="359"/>
      <c r="ERO2" s="359"/>
      <c r="ERP2" s="359"/>
      <c r="ERQ2" s="359"/>
      <c r="ERR2" s="359"/>
      <c r="ERS2" s="359"/>
      <c r="ERT2" s="359"/>
      <c r="ERU2" s="359"/>
      <c r="ERV2" s="359"/>
      <c r="ERW2" s="359"/>
      <c r="ERX2" s="359"/>
      <c r="ERY2" s="359"/>
      <c r="ERZ2" s="359"/>
      <c r="ESA2" s="359"/>
      <c r="ESB2" s="359"/>
      <c r="ESC2" s="359"/>
      <c r="ESD2" s="359"/>
      <c r="ESE2" s="359"/>
      <c r="ESF2" s="359"/>
      <c r="ESG2" s="359"/>
      <c r="ESH2" s="359"/>
      <c r="ESI2" s="359"/>
      <c r="ESJ2" s="359"/>
      <c r="ESK2" s="359"/>
      <c r="ESL2" s="359"/>
      <c r="ESM2" s="359"/>
      <c r="ESN2" s="359"/>
      <c r="ESO2" s="359"/>
      <c r="ESP2" s="359"/>
      <c r="ESQ2" s="359"/>
      <c r="ESR2" s="359"/>
      <c r="ESS2" s="359"/>
      <c r="EST2" s="359"/>
      <c r="ESU2" s="359"/>
      <c r="ESV2" s="359"/>
      <c r="ESW2" s="359"/>
      <c r="ESX2" s="359"/>
      <c r="ESY2" s="359"/>
      <c r="ESZ2" s="359"/>
      <c r="ETA2" s="359"/>
      <c r="ETB2" s="359"/>
      <c r="ETC2" s="359"/>
      <c r="ETD2" s="359"/>
      <c r="ETE2" s="359"/>
      <c r="ETF2" s="359"/>
      <c r="ETG2" s="359"/>
      <c r="ETH2" s="359"/>
      <c r="ETI2" s="359"/>
      <c r="ETJ2" s="359"/>
      <c r="ETK2" s="359"/>
      <c r="ETL2" s="359"/>
      <c r="ETM2" s="359"/>
      <c r="ETN2" s="359"/>
      <c r="ETO2" s="359"/>
      <c r="ETP2" s="359"/>
      <c r="ETQ2" s="359"/>
      <c r="ETR2" s="359"/>
      <c r="ETS2" s="359"/>
      <c r="ETT2" s="359"/>
      <c r="ETU2" s="359"/>
      <c r="ETV2" s="359"/>
      <c r="ETW2" s="359"/>
      <c r="ETX2" s="359"/>
      <c r="ETY2" s="359"/>
      <c r="ETZ2" s="359"/>
      <c r="EUA2" s="359"/>
      <c r="EUB2" s="359"/>
      <c r="EUC2" s="359"/>
      <c r="EUD2" s="359"/>
      <c r="EUE2" s="359"/>
      <c r="EUF2" s="359"/>
      <c r="EUG2" s="359"/>
      <c r="EUH2" s="359"/>
      <c r="EUI2" s="359"/>
      <c r="EUJ2" s="359"/>
      <c r="EUK2" s="359"/>
      <c r="EUL2" s="359"/>
      <c r="EUM2" s="359"/>
      <c r="EUN2" s="359"/>
      <c r="EUO2" s="359"/>
      <c r="EUP2" s="359"/>
      <c r="EUQ2" s="359"/>
      <c r="EUR2" s="359"/>
      <c r="EUS2" s="359"/>
      <c r="EUT2" s="359"/>
      <c r="EUU2" s="359"/>
      <c r="EUV2" s="359"/>
      <c r="EUW2" s="359"/>
      <c r="EUX2" s="359"/>
      <c r="EUY2" s="359"/>
      <c r="EUZ2" s="359"/>
      <c r="EVA2" s="359"/>
      <c r="EVB2" s="359"/>
      <c r="EVC2" s="359"/>
      <c r="EVD2" s="359"/>
      <c r="EVE2" s="359"/>
      <c r="EVF2" s="359"/>
      <c r="EVG2" s="359"/>
      <c r="EVH2" s="359"/>
      <c r="EVI2" s="359"/>
      <c r="EVJ2" s="359"/>
      <c r="EVK2" s="359"/>
      <c r="EVL2" s="359"/>
      <c r="EVM2" s="359"/>
      <c r="EVN2" s="359"/>
      <c r="EVO2" s="359"/>
      <c r="EVP2" s="359"/>
      <c r="EVQ2" s="359"/>
      <c r="EVR2" s="359"/>
      <c r="EVS2" s="359"/>
      <c r="EVT2" s="359"/>
      <c r="EVU2" s="359"/>
      <c r="EVV2" s="359"/>
      <c r="EVW2" s="359"/>
      <c r="EVX2" s="359"/>
      <c r="EVY2" s="359"/>
      <c r="EVZ2" s="359"/>
      <c r="EWA2" s="359"/>
      <c r="EWB2" s="359"/>
      <c r="EWC2" s="359"/>
      <c r="EWD2" s="359"/>
      <c r="EWE2" s="359"/>
      <c r="EWF2" s="359"/>
      <c r="EWG2" s="359"/>
      <c r="EWH2" s="359"/>
      <c r="EWI2" s="359"/>
      <c r="EWJ2" s="359"/>
      <c r="EWK2" s="359"/>
      <c r="EWL2" s="359"/>
      <c r="EWM2" s="359"/>
      <c r="EWN2" s="359"/>
      <c r="EWO2" s="359"/>
      <c r="EWP2" s="359"/>
      <c r="EWQ2" s="359"/>
      <c r="EWR2" s="359"/>
      <c r="EWS2" s="359"/>
      <c r="EWT2" s="359"/>
      <c r="EWU2" s="359"/>
      <c r="EWV2" s="359"/>
      <c r="EWW2" s="359"/>
      <c r="EWX2" s="359"/>
      <c r="EWY2" s="359"/>
      <c r="EWZ2" s="359"/>
      <c r="EXA2" s="359"/>
      <c r="EXB2" s="359"/>
      <c r="EXC2" s="359"/>
      <c r="EXD2" s="359"/>
      <c r="EXE2" s="359"/>
      <c r="EXF2" s="359"/>
      <c r="EXG2" s="359"/>
      <c r="EXH2" s="359"/>
      <c r="EXI2" s="359"/>
      <c r="EXJ2" s="359"/>
      <c r="EXK2" s="359"/>
      <c r="EXL2" s="359"/>
      <c r="EXM2" s="359"/>
      <c r="EXN2" s="359"/>
      <c r="EXO2" s="359"/>
      <c r="EXP2" s="359"/>
      <c r="EXQ2" s="359"/>
      <c r="EXR2" s="359"/>
      <c r="EXS2" s="359"/>
      <c r="EXT2" s="359"/>
      <c r="EXU2" s="359"/>
      <c r="EXV2" s="359"/>
      <c r="EXW2" s="359"/>
      <c r="EXX2" s="359"/>
      <c r="EXY2" s="359"/>
      <c r="EXZ2" s="359"/>
      <c r="EYA2" s="359"/>
      <c r="EYB2" s="359"/>
      <c r="EYC2" s="359"/>
      <c r="EYD2" s="359"/>
      <c r="EYE2" s="359"/>
      <c r="EYF2" s="359"/>
      <c r="EYG2" s="359"/>
      <c r="EYH2" s="359"/>
      <c r="EYI2" s="359"/>
      <c r="EYJ2" s="359"/>
      <c r="EYK2" s="359"/>
      <c r="EYL2" s="359"/>
      <c r="EYM2" s="359"/>
      <c r="EYN2" s="359"/>
      <c r="EYO2" s="359"/>
      <c r="EYP2" s="359"/>
      <c r="EYQ2" s="359"/>
      <c r="EYR2" s="359"/>
      <c r="EYS2" s="359"/>
      <c r="EYT2" s="359"/>
      <c r="EYU2" s="359"/>
      <c r="EYV2" s="359"/>
      <c r="EYW2" s="359"/>
      <c r="EYX2" s="359"/>
      <c r="EYY2" s="359"/>
      <c r="EYZ2" s="359"/>
      <c r="EZA2" s="359"/>
      <c r="EZB2" s="359"/>
      <c r="EZC2" s="359"/>
      <c r="EZD2" s="359"/>
      <c r="EZE2" s="359"/>
      <c r="EZF2" s="359"/>
      <c r="EZG2" s="359"/>
      <c r="EZH2" s="359"/>
      <c r="EZI2" s="359"/>
      <c r="EZJ2" s="359"/>
      <c r="EZK2" s="359"/>
      <c r="EZL2" s="359"/>
      <c r="EZM2" s="359"/>
      <c r="EZN2" s="359"/>
      <c r="EZO2" s="359"/>
      <c r="EZP2" s="359"/>
      <c r="EZQ2" s="359"/>
      <c r="EZR2" s="359"/>
      <c r="EZS2" s="359"/>
      <c r="EZT2" s="359"/>
      <c r="EZU2" s="359"/>
      <c r="EZV2" s="359"/>
      <c r="EZW2" s="359"/>
      <c r="EZX2" s="359"/>
      <c r="EZY2" s="359"/>
      <c r="EZZ2" s="359"/>
      <c r="FAA2" s="359"/>
      <c r="FAB2" s="359"/>
      <c r="FAC2" s="359"/>
      <c r="FAD2" s="359"/>
      <c r="FAE2" s="359"/>
      <c r="FAF2" s="359"/>
      <c r="FAG2" s="359"/>
      <c r="FAH2" s="359"/>
      <c r="FAI2" s="359"/>
      <c r="FAJ2" s="359"/>
      <c r="FAK2" s="359"/>
      <c r="FAL2" s="359"/>
      <c r="FAM2" s="359"/>
      <c r="FAN2" s="359"/>
      <c r="FAO2" s="359"/>
      <c r="FAP2" s="359"/>
      <c r="FAQ2" s="359"/>
      <c r="FAR2" s="359"/>
      <c r="FAS2" s="359"/>
      <c r="FAT2" s="359"/>
      <c r="FAU2" s="359"/>
      <c r="FAV2" s="359"/>
      <c r="FAW2" s="359"/>
      <c r="FAX2" s="359"/>
      <c r="FAY2" s="359"/>
      <c r="FAZ2" s="359"/>
      <c r="FBA2" s="359"/>
      <c r="FBB2" s="359"/>
      <c r="FBC2" s="359"/>
      <c r="FBD2" s="359"/>
      <c r="FBE2" s="359"/>
      <c r="FBF2" s="359"/>
      <c r="FBG2" s="359"/>
      <c r="FBH2" s="359"/>
      <c r="FBI2" s="359"/>
      <c r="FBJ2" s="359"/>
      <c r="FBK2" s="359"/>
      <c r="FBL2" s="359"/>
      <c r="FBM2" s="359"/>
      <c r="FBN2" s="359"/>
      <c r="FBO2" s="359"/>
      <c r="FBP2" s="359"/>
      <c r="FBQ2" s="359"/>
      <c r="FBR2" s="359"/>
      <c r="FBS2" s="359"/>
      <c r="FBT2" s="359"/>
      <c r="FBU2" s="359"/>
      <c r="FBV2" s="359"/>
      <c r="FBW2" s="359"/>
      <c r="FBX2" s="359"/>
      <c r="FBY2" s="359"/>
      <c r="FBZ2" s="359"/>
      <c r="FCA2" s="359"/>
      <c r="FCB2" s="359"/>
      <c r="FCC2" s="359"/>
      <c r="FCD2" s="359"/>
      <c r="FCE2" s="359"/>
      <c r="FCF2" s="359"/>
      <c r="FCG2" s="359"/>
      <c r="FCH2" s="359"/>
      <c r="FCI2" s="359"/>
      <c r="FCJ2" s="359"/>
      <c r="FCK2" s="359"/>
      <c r="FCL2" s="359"/>
      <c r="FCM2" s="359"/>
      <c r="FCN2" s="359"/>
      <c r="FCO2" s="359"/>
      <c r="FCP2" s="359"/>
      <c r="FCQ2" s="359"/>
      <c r="FCR2" s="359"/>
      <c r="FCS2" s="359"/>
      <c r="FCT2" s="359"/>
      <c r="FCU2" s="359"/>
      <c r="FCV2" s="359"/>
      <c r="FCW2" s="359"/>
      <c r="FCX2" s="359"/>
      <c r="FCY2" s="359"/>
      <c r="FCZ2" s="359"/>
      <c r="FDA2" s="359"/>
      <c r="FDB2" s="359"/>
      <c r="FDC2" s="359"/>
      <c r="FDD2" s="359"/>
      <c r="FDE2" s="359"/>
      <c r="FDF2" s="359"/>
      <c r="FDG2" s="359"/>
      <c r="FDH2" s="359"/>
      <c r="FDI2" s="359"/>
      <c r="FDJ2" s="359"/>
      <c r="FDK2" s="359"/>
      <c r="FDL2" s="359"/>
      <c r="FDM2" s="359"/>
      <c r="FDN2" s="359"/>
      <c r="FDO2" s="359"/>
      <c r="FDP2" s="359"/>
      <c r="FDQ2" s="359"/>
      <c r="FDR2" s="359"/>
      <c r="FDS2" s="359"/>
      <c r="FDT2" s="359"/>
      <c r="FDU2" s="359"/>
      <c r="FDV2" s="359"/>
      <c r="FDW2" s="359"/>
      <c r="FDX2" s="359"/>
      <c r="FDY2" s="359"/>
      <c r="FDZ2" s="359"/>
      <c r="FEA2" s="359"/>
      <c r="FEB2" s="359"/>
      <c r="FEC2" s="359"/>
      <c r="FED2" s="359"/>
      <c r="FEE2" s="359"/>
      <c r="FEF2" s="359"/>
      <c r="FEG2" s="359"/>
      <c r="FEH2" s="359"/>
      <c r="FEI2" s="359"/>
      <c r="FEJ2" s="359"/>
      <c r="FEK2" s="359"/>
      <c r="FEL2" s="359"/>
      <c r="FEM2" s="359"/>
      <c r="FEN2" s="359"/>
      <c r="FEO2" s="359"/>
      <c r="FEP2" s="359"/>
      <c r="FEQ2" s="359"/>
      <c r="FER2" s="359"/>
      <c r="FES2" s="359"/>
      <c r="FET2" s="359"/>
      <c r="FEU2" s="359"/>
      <c r="FEV2" s="359"/>
      <c r="FEW2" s="359"/>
      <c r="FEX2" s="359"/>
      <c r="FEY2" s="359"/>
      <c r="FEZ2" s="359"/>
      <c r="FFA2" s="359"/>
      <c r="FFB2" s="359"/>
      <c r="FFC2" s="359"/>
      <c r="FFD2" s="359"/>
      <c r="FFE2" s="359"/>
      <c r="FFF2" s="359"/>
      <c r="FFG2" s="359"/>
      <c r="FFH2" s="359"/>
      <c r="FFI2" s="359"/>
      <c r="FFJ2" s="359"/>
      <c r="FFK2" s="359"/>
      <c r="FFL2" s="359"/>
      <c r="FFM2" s="359"/>
      <c r="FFN2" s="359"/>
      <c r="FFO2" s="359"/>
      <c r="FFP2" s="359"/>
      <c r="FFQ2" s="359"/>
      <c r="FFR2" s="359"/>
      <c r="FFS2" s="359"/>
      <c r="FFT2" s="359"/>
      <c r="FFU2" s="359"/>
      <c r="FFV2" s="359"/>
      <c r="FFW2" s="359"/>
      <c r="FFX2" s="359"/>
      <c r="FFY2" s="359"/>
      <c r="FFZ2" s="359"/>
      <c r="FGA2" s="359"/>
      <c r="FGB2" s="359"/>
      <c r="FGC2" s="359"/>
      <c r="FGD2" s="359"/>
      <c r="FGE2" s="359"/>
      <c r="FGF2" s="359"/>
      <c r="FGG2" s="359"/>
      <c r="FGH2" s="359"/>
      <c r="FGI2" s="359"/>
      <c r="FGJ2" s="359"/>
      <c r="FGK2" s="359"/>
      <c r="FGL2" s="359"/>
      <c r="FGM2" s="359"/>
      <c r="FGN2" s="359"/>
      <c r="FGO2" s="359"/>
      <c r="FGP2" s="359"/>
      <c r="FGQ2" s="359"/>
      <c r="FGR2" s="359"/>
      <c r="FGS2" s="359"/>
      <c r="FGT2" s="359"/>
      <c r="FGU2" s="359"/>
      <c r="FGV2" s="359"/>
      <c r="FGW2" s="359"/>
      <c r="FGX2" s="359"/>
      <c r="FGY2" s="359"/>
      <c r="FGZ2" s="359"/>
      <c r="FHA2" s="359"/>
      <c r="FHB2" s="359"/>
      <c r="FHC2" s="359"/>
      <c r="FHD2" s="359"/>
      <c r="FHE2" s="359"/>
      <c r="FHF2" s="359"/>
      <c r="FHG2" s="359"/>
      <c r="FHH2" s="359"/>
      <c r="FHI2" s="359"/>
      <c r="FHJ2" s="359"/>
      <c r="FHK2" s="359"/>
      <c r="FHL2" s="359"/>
      <c r="FHM2" s="359"/>
      <c r="FHN2" s="359"/>
      <c r="FHO2" s="359"/>
      <c r="FHP2" s="359"/>
      <c r="FHQ2" s="359"/>
      <c r="FHR2" s="359"/>
      <c r="FHS2" s="359"/>
      <c r="FHT2" s="359"/>
      <c r="FHU2" s="359"/>
      <c r="FHV2" s="359"/>
      <c r="FHW2" s="359"/>
      <c r="FHX2" s="359"/>
      <c r="FHY2" s="359"/>
      <c r="FHZ2" s="359"/>
      <c r="FIA2" s="359"/>
      <c r="FIB2" s="359"/>
      <c r="FIC2" s="359"/>
      <c r="FID2" s="359"/>
      <c r="FIE2" s="359"/>
      <c r="FIF2" s="359"/>
      <c r="FIG2" s="359"/>
      <c r="FIH2" s="359"/>
      <c r="FII2" s="359"/>
      <c r="FIJ2" s="359"/>
      <c r="FIK2" s="359"/>
      <c r="FIL2" s="359"/>
      <c r="FIM2" s="359"/>
      <c r="FIN2" s="359"/>
      <c r="FIO2" s="359"/>
      <c r="FIP2" s="359"/>
      <c r="FIQ2" s="359"/>
      <c r="FIR2" s="359"/>
      <c r="FIS2" s="359"/>
      <c r="FIT2" s="359"/>
      <c r="FIU2" s="359"/>
      <c r="FIV2" s="359"/>
      <c r="FIW2" s="359"/>
      <c r="FIX2" s="359"/>
      <c r="FIY2" s="359"/>
      <c r="FIZ2" s="359"/>
      <c r="FJA2" s="359"/>
      <c r="FJB2" s="359"/>
      <c r="FJC2" s="359"/>
      <c r="FJD2" s="359"/>
      <c r="FJE2" s="359"/>
      <c r="FJF2" s="359"/>
      <c r="FJG2" s="359"/>
      <c r="FJH2" s="359"/>
      <c r="FJI2" s="359"/>
      <c r="FJJ2" s="359"/>
      <c r="FJK2" s="359"/>
      <c r="FJL2" s="359"/>
      <c r="FJM2" s="359"/>
      <c r="FJN2" s="359"/>
      <c r="FJO2" s="359"/>
      <c r="FJP2" s="359"/>
      <c r="FJQ2" s="359"/>
      <c r="FJR2" s="359"/>
      <c r="FJS2" s="359"/>
      <c r="FJT2" s="359"/>
      <c r="FJU2" s="359"/>
      <c r="FJV2" s="359"/>
      <c r="FJW2" s="359"/>
      <c r="FJX2" s="359"/>
      <c r="FJY2" s="359"/>
      <c r="FJZ2" s="359"/>
      <c r="FKA2" s="359"/>
      <c r="FKB2" s="359"/>
      <c r="FKC2" s="359"/>
      <c r="FKD2" s="359"/>
      <c r="FKE2" s="359"/>
      <c r="FKF2" s="359"/>
      <c r="FKG2" s="359"/>
      <c r="FKH2" s="359"/>
      <c r="FKI2" s="359"/>
      <c r="FKJ2" s="359"/>
      <c r="FKK2" s="359"/>
      <c r="FKL2" s="359"/>
      <c r="FKM2" s="359"/>
      <c r="FKN2" s="359"/>
      <c r="FKO2" s="359"/>
      <c r="FKP2" s="359"/>
      <c r="FKQ2" s="359"/>
      <c r="FKR2" s="359"/>
      <c r="FKS2" s="359"/>
      <c r="FKT2" s="359"/>
      <c r="FKU2" s="359"/>
      <c r="FKV2" s="359"/>
      <c r="FKW2" s="359"/>
      <c r="FKX2" s="359"/>
      <c r="FKY2" s="359"/>
      <c r="FKZ2" s="359"/>
      <c r="FLA2" s="359"/>
      <c r="FLB2" s="359"/>
      <c r="FLC2" s="359"/>
      <c r="FLD2" s="359"/>
      <c r="FLE2" s="359"/>
      <c r="FLF2" s="359"/>
      <c r="FLG2" s="359"/>
      <c r="FLH2" s="359"/>
      <c r="FLI2" s="359"/>
      <c r="FLJ2" s="359"/>
      <c r="FLK2" s="359"/>
      <c r="FLL2" s="359"/>
      <c r="FLM2" s="359"/>
      <c r="FLN2" s="359"/>
      <c r="FLO2" s="359"/>
      <c r="FLP2" s="359"/>
      <c r="FLQ2" s="359"/>
      <c r="FLR2" s="359"/>
      <c r="FLS2" s="359"/>
      <c r="FLT2" s="359"/>
      <c r="FLU2" s="359"/>
      <c r="FLV2" s="359"/>
      <c r="FLW2" s="359"/>
      <c r="FLX2" s="359"/>
      <c r="FLY2" s="359"/>
      <c r="FLZ2" s="359"/>
      <c r="FMA2" s="359"/>
      <c r="FMB2" s="359"/>
      <c r="FMC2" s="359"/>
      <c r="FMD2" s="359"/>
      <c r="FME2" s="359"/>
      <c r="FMF2" s="359"/>
      <c r="FMG2" s="359"/>
      <c r="FMH2" s="359"/>
      <c r="FMI2" s="359"/>
      <c r="FMJ2" s="359"/>
      <c r="FMK2" s="359"/>
      <c r="FML2" s="359"/>
      <c r="FMM2" s="359"/>
      <c r="FMN2" s="359"/>
      <c r="FMO2" s="359"/>
      <c r="FMP2" s="359"/>
      <c r="FMQ2" s="359"/>
      <c r="FMR2" s="359"/>
      <c r="FMS2" s="359"/>
      <c r="FMT2" s="359"/>
      <c r="FMU2" s="359"/>
      <c r="FMV2" s="359"/>
      <c r="FMW2" s="359"/>
      <c r="FMX2" s="359"/>
      <c r="FMY2" s="359"/>
      <c r="FMZ2" s="359"/>
      <c r="FNA2" s="359"/>
      <c r="FNB2" s="359"/>
      <c r="FNC2" s="359"/>
      <c r="FND2" s="359"/>
      <c r="FNE2" s="359"/>
      <c r="FNF2" s="359"/>
      <c r="FNG2" s="359"/>
      <c r="FNH2" s="359"/>
      <c r="FNI2" s="359"/>
      <c r="FNJ2" s="359"/>
      <c r="FNK2" s="359"/>
      <c r="FNL2" s="359"/>
      <c r="FNM2" s="359"/>
      <c r="FNN2" s="359"/>
      <c r="FNO2" s="359"/>
      <c r="FNP2" s="359"/>
      <c r="FNQ2" s="359"/>
      <c r="FNR2" s="359"/>
      <c r="FNS2" s="359"/>
      <c r="FNT2" s="359"/>
      <c r="FNU2" s="359"/>
      <c r="FNV2" s="359"/>
      <c r="FNW2" s="359"/>
      <c r="FNX2" s="359"/>
      <c r="FNY2" s="359"/>
      <c r="FNZ2" s="359"/>
      <c r="FOA2" s="359"/>
      <c r="FOB2" s="359"/>
      <c r="FOC2" s="359"/>
      <c r="FOD2" s="359"/>
      <c r="FOE2" s="359"/>
      <c r="FOF2" s="359"/>
      <c r="FOG2" s="359"/>
      <c r="FOH2" s="359"/>
      <c r="FOI2" s="359"/>
      <c r="FOJ2" s="359"/>
      <c r="FOK2" s="359"/>
      <c r="FOL2" s="359"/>
      <c r="FOM2" s="359"/>
      <c r="FON2" s="359"/>
      <c r="FOO2" s="359"/>
      <c r="FOP2" s="359"/>
      <c r="FOQ2" s="359"/>
      <c r="FOR2" s="359"/>
      <c r="FOS2" s="359"/>
      <c r="FOT2" s="359"/>
      <c r="FOU2" s="359"/>
      <c r="FOV2" s="359"/>
      <c r="FOW2" s="359"/>
      <c r="FOX2" s="359"/>
      <c r="FOY2" s="359"/>
      <c r="FOZ2" s="359"/>
      <c r="FPA2" s="359"/>
      <c r="FPB2" s="359"/>
      <c r="FPC2" s="359"/>
      <c r="FPD2" s="359"/>
      <c r="FPE2" s="359"/>
      <c r="FPF2" s="359"/>
      <c r="FPG2" s="359"/>
      <c r="FPH2" s="359"/>
      <c r="FPI2" s="359"/>
      <c r="FPJ2" s="359"/>
      <c r="FPK2" s="359"/>
      <c r="FPL2" s="359"/>
      <c r="FPM2" s="359"/>
      <c r="FPN2" s="359"/>
      <c r="FPO2" s="359"/>
      <c r="FPP2" s="359"/>
      <c r="FPQ2" s="359"/>
      <c r="FPR2" s="359"/>
      <c r="FPS2" s="359"/>
      <c r="FPT2" s="359"/>
      <c r="FPU2" s="359"/>
      <c r="FPV2" s="359"/>
      <c r="FPW2" s="359"/>
      <c r="FPX2" s="359"/>
      <c r="FPY2" s="359"/>
      <c r="FPZ2" s="359"/>
      <c r="FQA2" s="359"/>
      <c r="FQB2" s="359"/>
      <c r="FQC2" s="359"/>
      <c r="FQD2" s="359"/>
      <c r="FQE2" s="359"/>
      <c r="FQF2" s="359"/>
      <c r="FQG2" s="359"/>
      <c r="FQH2" s="359"/>
      <c r="FQI2" s="359"/>
      <c r="FQJ2" s="359"/>
      <c r="FQK2" s="359"/>
      <c r="FQL2" s="359"/>
      <c r="FQM2" s="359"/>
      <c r="FQN2" s="359"/>
      <c r="FQO2" s="359"/>
      <c r="FQP2" s="359"/>
      <c r="FQQ2" s="359"/>
      <c r="FQR2" s="359"/>
      <c r="FQS2" s="359"/>
      <c r="FQT2" s="359"/>
      <c r="FQU2" s="359"/>
      <c r="FQV2" s="359"/>
      <c r="FQW2" s="359"/>
      <c r="FQX2" s="359"/>
      <c r="FQY2" s="359"/>
      <c r="FQZ2" s="359"/>
      <c r="FRA2" s="359"/>
      <c r="FRB2" s="359"/>
      <c r="FRC2" s="359"/>
      <c r="FRD2" s="359"/>
      <c r="FRE2" s="359"/>
      <c r="FRF2" s="359"/>
      <c r="FRG2" s="359"/>
      <c r="FRH2" s="359"/>
      <c r="FRI2" s="359"/>
      <c r="FRJ2" s="359"/>
      <c r="FRK2" s="359"/>
      <c r="FRL2" s="359"/>
      <c r="FRM2" s="359"/>
      <c r="FRN2" s="359"/>
      <c r="FRO2" s="359"/>
      <c r="FRP2" s="359"/>
      <c r="FRQ2" s="359"/>
      <c r="FRR2" s="359"/>
      <c r="FRS2" s="359"/>
      <c r="FRT2" s="359"/>
      <c r="FRU2" s="359"/>
      <c r="FRV2" s="359"/>
      <c r="FRW2" s="359"/>
      <c r="FRX2" s="359"/>
      <c r="FRY2" s="359"/>
      <c r="FRZ2" s="359"/>
      <c r="FSA2" s="359"/>
      <c r="FSB2" s="359"/>
      <c r="FSC2" s="359"/>
      <c r="FSD2" s="359"/>
      <c r="FSE2" s="359"/>
      <c r="FSF2" s="359"/>
      <c r="FSG2" s="359"/>
      <c r="FSH2" s="359"/>
      <c r="FSI2" s="359"/>
      <c r="FSJ2" s="359"/>
      <c r="FSK2" s="359"/>
      <c r="FSL2" s="359"/>
      <c r="FSM2" s="359"/>
      <c r="FSN2" s="359"/>
      <c r="FSO2" s="359"/>
      <c r="FSP2" s="359"/>
      <c r="FSQ2" s="359"/>
      <c r="FSR2" s="359"/>
      <c r="FSS2" s="359"/>
      <c r="FST2" s="359"/>
      <c r="FSU2" s="359"/>
      <c r="FSV2" s="359"/>
      <c r="FSW2" s="359"/>
      <c r="FSX2" s="359"/>
      <c r="FSY2" s="359"/>
      <c r="FSZ2" s="359"/>
      <c r="FTA2" s="359"/>
      <c r="FTB2" s="359"/>
      <c r="FTC2" s="359"/>
      <c r="FTD2" s="359"/>
      <c r="FTE2" s="359"/>
      <c r="FTF2" s="359"/>
      <c r="FTG2" s="359"/>
      <c r="FTH2" s="359"/>
      <c r="FTI2" s="359"/>
      <c r="FTJ2" s="359"/>
      <c r="FTK2" s="359"/>
      <c r="FTL2" s="359"/>
      <c r="FTM2" s="359"/>
      <c r="FTN2" s="359"/>
      <c r="FTO2" s="359"/>
      <c r="FTP2" s="359"/>
      <c r="FTQ2" s="359"/>
      <c r="FTR2" s="359"/>
      <c r="FTS2" s="359"/>
      <c r="FTT2" s="359"/>
      <c r="FTU2" s="359"/>
      <c r="FTV2" s="359"/>
      <c r="FTW2" s="359"/>
      <c r="FTX2" s="359"/>
      <c r="FTY2" s="359"/>
      <c r="FTZ2" s="359"/>
      <c r="FUA2" s="359"/>
      <c r="FUB2" s="359"/>
      <c r="FUC2" s="359"/>
      <c r="FUD2" s="359"/>
      <c r="FUE2" s="359"/>
      <c r="FUF2" s="359"/>
      <c r="FUG2" s="359"/>
      <c r="FUH2" s="359"/>
      <c r="FUI2" s="359"/>
      <c r="FUJ2" s="359"/>
      <c r="FUK2" s="359"/>
      <c r="FUL2" s="359"/>
      <c r="FUM2" s="359"/>
      <c r="FUN2" s="359"/>
      <c r="FUO2" s="359"/>
      <c r="FUP2" s="359"/>
      <c r="FUQ2" s="359"/>
      <c r="FUR2" s="359"/>
      <c r="FUS2" s="359"/>
      <c r="FUT2" s="359"/>
      <c r="FUU2" s="359"/>
      <c r="FUV2" s="359"/>
      <c r="FUW2" s="359"/>
      <c r="FUX2" s="359"/>
      <c r="FUY2" s="359"/>
      <c r="FUZ2" s="359"/>
      <c r="FVA2" s="359"/>
      <c r="FVB2" s="359"/>
      <c r="FVC2" s="359"/>
      <c r="FVD2" s="359"/>
      <c r="FVE2" s="359"/>
      <c r="FVF2" s="359"/>
      <c r="FVG2" s="359"/>
      <c r="FVH2" s="359"/>
      <c r="FVI2" s="359"/>
      <c r="FVJ2" s="359"/>
      <c r="FVK2" s="359"/>
      <c r="FVL2" s="359"/>
      <c r="FVM2" s="359"/>
      <c r="FVN2" s="359"/>
      <c r="FVO2" s="359"/>
      <c r="FVP2" s="359"/>
      <c r="FVQ2" s="359"/>
      <c r="FVR2" s="359"/>
      <c r="FVS2" s="359"/>
      <c r="FVT2" s="359"/>
      <c r="FVU2" s="359"/>
      <c r="FVV2" s="359"/>
      <c r="FVW2" s="359"/>
      <c r="FVX2" s="359"/>
      <c r="FVY2" s="359"/>
      <c r="FVZ2" s="359"/>
      <c r="FWA2" s="359"/>
      <c r="FWB2" s="359"/>
      <c r="FWC2" s="359"/>
      <c r="FWD2" s="359"/>
      <c r="FWE2" s="359"/>
      <c r="FWF2" s="359"/>
      <c r="FWG2" s="359"/>
      <c r="FWH2" s="359"/>
      <c r="FWI2" s="359"/>
      <c r="FWJ2" s="359"/>
      <c r="FWK2" s="359"/>
      <c r="FWL2" s="359"/>
      <c r="FWM2" s="359"/>
      <c r="FWN2" s="359"/>
      <c r="FWO2" s="359"/>
      <c r="FWP2" s="359"/>
      <c r="FWQ2" s="359"/>
      <c r="FWR2" s="359"/>
      <c r="FWS2" s="359"/>
      <c r="FWT2" s="359"/>
      <c r="FWU2" s="359"/>
      <c r="FWV2" s="359"/>
      <c r="FWW2" s="359"/>
      <c r="FWX2" s="359"/>
      <c r="FWY2" s="359"/>
      <c r="FWZ2" s="359"/>
      <c r="FXA2" s="359"/>
      <c r="FXB2" s="359"/>
      <c r="FXC2" s="359"/>
      <c r="FXD2" s="359"/>
      <c r="FXE2" s="359"/>
      <c r="FXF2" s="359"/>
      <c r="FXG2" s="359"/>
      <c r="FXH2" s="359"/>
      <c r="FXI2" s="359"/>
      <c r="FXJ2" s="359"/>
      <c r="FXK2" s="359"/>
      <c r="FXL2" s="359"/>
      <c r="FXM2" s="359"/>
      <c r="FXN2" s="359"/>
      <c r="FXO2" s="359"/>
      <c r="FXP2" s="359"/>
      <c r="FXQ2" s="359"/>
      <c r="FXR2" s="359"/>
      <c r="FXS2" s="359"/>
      <c r="FXT2" s="359"/>
      <c r="FXU2" s="359"/>
      <c r="FXV2" s="359"/>
      <c r="FXW2" s="359"/>
      <c r="FXX2" s="359"/>
      <c r="FXY2" s="359"/>
      <c r="FXZ2" s="359"/>
      <c r="FYA2" s="359"/>
      <c r="FYB2" s="359"/>
      <c r="FYC2" s="359"/>
      <c r="FYD2" s="359"/>
      <c r="FYE2" s="359"/>
      <c r="FYF2" s="359"/>
      <c r="FYG2" s="359"/>
      <c r="FYH2" s="359"/>
      <c r="FYI2" s="359"/>
      <c r="FYJ2" s="359"/>
      <c r="FYK2" s="359"/>
      <c r="FYL2" s="359"/>
      <c r="FYM2" s="359"/>
      <c r="FYN2" s="359"/>
      <c r="FYO2" s="359"/>
      <c r="FYP2" s="359"/>
      <c r="FYQ2" s="359"/>
      <c r="FYR2" s="359"/>
      <c r="FYS2" s="359"/>
      <c r="FYT2" s="359"/>
      <c r="FYU2" s="359"/>
      <c r="FYV2" s="359"/>
      <c r="FYW2" s="359"/>
      <c r="FYX2" s="359"/>
      <c r="FYY2" s="359"/>
      <c r="FYZ2" s="359"/>
      <c r="FZA2" s="359"/>
      <c r="FZB2" s="359"/>
      <c r="FZC2" s="359"/>
      <c r="FZD2" s="359"/>
      <c r="FZE2" s="359"/>
      <c r="FZF2" s="359"/>
      <c r="FZG2" s="359"/>
      <c r="FZH2" s="359"/>
      <c r="FZI2" s="359"/>
      <c r="FZJ2" s="359"/>
      <c r="FZK2" s="359"/>
      <c r="FZL2" s="359"/>
      <c r="FZM2" s="359"/>
      <c r="FZN2" s="359"/>
      <c r="FZO2" s="359"/>
      <c r="FZP2" s="359"/>
      <c r="FZQ2" s="359"/>
      <c r="FZR2" s="359"/>
      <c r="FZS2" s="359"/>
      <c r="FZT2" s="359"/>
      <c r="FZU2" s="359"/>
      <c r="FZV2" s="359"/>
      <c r="FZW2" s="359"/>
      <c r="FZX2" s="359"/>
      <c r="FZY2" s="359"/>
      <c r="FZZ2" s="359"/>
      <c r="GAA2" s="359"/>
      <c r="GAB2" s="359"/>
      <c r="GAC2" s="359"/>
      <c r="GAD2" s="359"/>
      <c r="GAE2" s="359"/>
      <c r="GAF2" s="359"/>
      <c r="GAG2" s="359"/>
      <c r="GAH2" s="359"/>
      <c r="GAI2" s="359"/>
      <c r="GAJ2" s="359"/>
      <c r="GAK2" s="359"/>
      <c r="GAL2" s="359"/>
      <c r="GAM2" s="359"/>
      <c r="GAN2" s="359"/>
      <c r="GAO2" s="359"/>
      <c r="GAP2" s="359"/>
      <c r="GAQ2" s="359"/>
      <c r="GAR2" s="359"/>
      <c r="GAS2" s="359"/>
      <c r="GAT2" s="359"/>
      <c r="GAU2" s="359"/>
      <c r="GAV2" s="359"/>
      <c r="GAW2" s="359"/>
      <c r="GAX2" s="359"/>
      <c r="GAY2" s="359"/>
      <c r="GAZ2" s="359"/>
      <c r="GBA2" s="359"/>
      <c r="GBB2" s="359"/>
      <c r="GBC2" s="359"/>
      <c r="GBD2" s="359"/>
      <c r="GBE2" s="359"/>
      <c r="GBF2" s="359"/>
      <c r="GBG2" s="359"/>
      <c r="GBH2" s="359"/>
      <c r="GBI2" s="359"/>
      <c r="GBJ2" s="359"/>
      <c r="GBK2" s="359"/>
      <c r="GBL2" s="359"/>
      <c r="GBM2" s="359"/>
      <c r="GBN2" s="359"/>
      <c r="GBO2" s="359"/>
      <c r="GBP2" s="359"/>
      <c r="GBQ2" s="359"/>
      <c r="GBR2" s="359"/>
      <c r="GBS2" s="359"/>
      <c r="GBT2" s="359"/>
      <c r="GBU2" s="359"/>
      <c r="GBV2" s="359"/>
      <c r="GBW2" s="359"/>
      <c r="GBX2" s="359"/>
      <c r="GBY2" s="359"/>
      <c r="GBZ2" s="359"/>
      <c r="GCA2" s="359"/>
      <c r="GCB2" s="359"/>
      <c r="GCC2" s="359"/>
      <c r="GCD2" s="359"/>
      <c r="GCE2" s="359"/>
      <c r="GCF2" s="359"/>
      <c r="GCG2" s="359"/>
      <c r="GCH2" s="359"/>
      <c r="GCI2" s="359"/>
      <c r="GCJ2" s="359"/>
      <c r="GCK2" s="359"/>
      <c r="GCL2" s="359"/>
      <c r="GCM2" s="359"/>
      <c r="GCN2" s="359"/>
      <c r="GCO2" s="359"/>
      <c r="GCP2" s="359"/>
      <c r="GCQ2" s="359"/>
      <c r="GCR2" s="359"/>
      <c r="GCS2" s="359"/>
      <c r="GCT2" s="359"/>
      <c r="GCU2" s="359"/>
      <c r="GCV2" s="359"/>
      <c r="GCW2" s="359"/>
      <c r="GCX2" s="359"/>
      <c r="GCY2" s="359"/>
      <c r="GCZ2" s="359"/>
      <c r="GDA2" s="359"/>
      <c r="GDB2" s="359"/>
      <c r="GDC2" s="359"/>
      <c r="GDD2" s="359"/>
      <c r="GDE2" s="359"/>
      <c r="GDF2" s="359"/>
      <c r="GDG2" s="359"/>
      <c r="GDH2" s="359"/>
      <c r="GDI2" s="359"/>
      <c r="GDJ2" s="359"/>
      <c r="GDK2" s="359"/>
      <c r="GDL2" s="359"/>
      <c r="GDM2" s="359"/>
      <c r="GDN2" s="359"/>
      <c r="GDO2" s="359"/>
      <c r="GDP2" s="359"/>
      <c r="GDQ2" s="359"/>
      <c r="GDR2" s="359"/>
      <c r="GDS2" s="359"/>
      <c r="GDT2" s="359"/>
      <c r="GDU2" s="359"/>
      <c r="GDV2" s="359"/>
      <c r="GDW2" s="359"/>
      <c r="GDX2" s="359"/>
      <c r="GDY2" s="359"/>
      <c r="GDZ2" s="359"/>
      <c r="GEA2" s="359"/>
      <c r="GEB2" s="359"/>
      <c r="GEC2" s="359"/>
      <c r="GED2" s="359"/>
      <c r="GEE2" s="359"/>
      <c r="GEF2" s="359"/>
      <c r="GEG2" s="359"/>
      <c r="GEH2" s="359"/>
      <c r="GEI2" s="359"/>
      <c r="GEJ2" s="359"/>
      <c r="GEK2" s="359"/>
      <c r="GEL2" s="359"/>
      <c r="GEM2" s="359"/>
      <c r="GEN2" s="359"/>
      <c r="GEO2" s="359"/>
      <c r="GEP2" s="359"/>
      <c r="GEQ2" s="359"/>
      <c r="GER2" s="359"/>
      <c r="GES2" s="359"/>
      <c r="GET2" s="359"/>
      <c r="GEU2" s="359"/>
      <c r="GEV2" s="359"/>
      <c r="GEW2" s="359"/>
      <c r="GEX2" s="359"/>
      <c r="GEY2" s="359"/>
      <c r="GEZ2" s="359"/>
      <c r="GFA2" s="359"/>
      <c r="GFB2" s="359"/>
      <c r="GFC2" s="359"/>
      <c r="GFD2" s="359"/>
      <c r="GFE2" s="359"/>
      <c r="GFF2" s="359"/>
      <c r="GFG2" s="359"/>
      <c r="GFH2" s="359"/>
      <c r="GFI2" s="359"/>
      <c r="GFJ2" s="359"/>
      <c r="GFK2" s="359"/>
      <c r="GFL2" s="359"/>
      <c r="GFM2" s="359"/>
      <c r="GFN2" s="359"/>
      <c r="GFO2" s="359"/>
      <c r="GFP2" s="359"/>
      <c r="GFQ2" s="359"/>
      <c r="GFR2" s="359"/>
      <c r="GFS2" s="359"/>
      <c r="GFT2" s="359"/>
      <c r="GFU2" s="359"/>
      <c r="GFV2" s="359"/>
      <c r="GFW2" s="359"/>
      <c r="GFX2" s="359"/>
      <c r="GFY2" s="359"/>
      <c r="GFZ2" s="359"/>
      <c r="GGA2" s="359"/>
      <c r="GGB2" s="359"/>
      <c r="GGC2" s="359"/>
      <c r="GGD2" s="359"/>
      <c r="GGE2" s="359"/>
      <c r="GGF2" s="359"/>
      <c r="GGG2" s="359"/>
      <c r="GGH2" s="359"/>
      <c r="GGI2" s="359"/>
      <c r="GGJ2" s="359"/>
      <c r="GGK2" s="359"/>
      <c r="GGL2" s="359"/>
      <c r="GGM2" s="359"/>
      <c r="GGN2" s="359"/>
      <c r="GGO2" s="359"/>
      <c r="GGP2" s="359"/>
      <c r="GGQ2" s="359"/>
      <c r="GGR2" s="359"/>
      <c r="GGS2" s="359"/>
      <c r="GGT2" s="359"/>
      <c r="GGU2" s="359"/>
      <c r="GGV2" s="359"/>
      <c r="GGW2" s="359"/>
      <c r="GGX2" s="359"/>
      <c r="GGY2" s="359"/>
      <c r="GGZ2" s="359"/>
      <c r="GHA2" s="359"/>
      <c r="GHB2" s="359"/>
      <c r="GHC2" s="359"/>
      <c r="GHD2" s="359"/>
      <c r="GHE2" s="359"/>
      <c r="GHF2" s="359"/>
      <c r="GHG2" s="359"/>
      <c r="GHH2" s="359"/>
      <c r="GHI2" s="359"/>
      <c r="GHJ2" s="359"/>
      <c r="GHK2" s="359"/>
      <c r="GHL2" s="359"/>
      <c r="GHM2" s="359"/>
      <c r="GHN2" s="359"/>
      <c r="GHO2" s="359"/>
      <c r="GHP2" s="359"/>
      <c r="GHQ2" s="359"/>
      <c r="GHR2" s="359"/>
      <c r="GHS2" s="359"/>
      <c r="GHT2" s="359"/>
      <c r="GHU2" s="359"/>
      <c r="GHV2" s="359"/>
      <c r="GHW2" s="359"/>
      <c r="GHX2" s="359"/>
      <c r="GHY2" s="359"/>
      <c r="GHZ2" s="359"/>
      <c r="GIA2" s="359"/>
      <c r="GIB2" s="359"/>
      <c r="GIC2" s="359"/>
      <c r="GID2" s="359"/>
      <c r="GIE2" s="359"/>
      <c r="GIF2" s="359"/>
      <c r="GIG2" s="359"/>
      <c r="GIH2" s="359"/>
      <c r="GII2" s="359"/>
      <c r="GIJ2" s="359"/>
      <c r="GIK2" s="359"/>
      <c r="GIL2" s="359"/>
      <c r="GIM2" s="359"/>
      <c r="GIN2" s="359"/>
      <c r="GIO2" s="359"/>
      <c r="GIP2" s="359"/>
      <c r="GIQ2" s="359"/>
      <c r="GIR2" s="359"/>
      <c r="GIS2" s="359"/>
      <c r="GIT2" s="359"/>
      <c r="GIU2" s="359"/>
      <c r="GIV2" s="359"/>
      <c r="GIW2" s="359"/>
      <c r="GIX2" s="359"/>
      <c r="GIY2" s="359"/>
      <c r="GIZ2" s="359"/>
      <c r="GJA2" s="359"/>
      <c r="GJB2" s="359"/>
      <c r="GJC2" s="359"/>
      <c r="GJD2" s="359"/>
      <c r="GJE2" s="359"/>
      <c r="GJF2" s="359"/>
      <c r="GJG2" s="359"/>
      <c r="GJH2" s="359"/>
      <c r="GJI2" s="359"/>
      <c r="GJJ2" s="359"/>
      <c r="GJK2" s="359"/>
      <c r="GJL2" s="359"/>
      <c r="GJM2" s="359"/>
      <c r="GJN2" s="359"/>
      <c r="GJO2" s="359"/>
      <c r="GJP2" s="359"/>
      <c r="GJQ2" s="359"/>
      <c r="GJR2" s="359"/>
      <c r="GJS2" s="359"/>
      <c r="GJT2" s="359"/>
      <c r="GJU2" s="359"/>
      <c r="GJV2" s="359"/>
      <c r="GJW2" s="359"/>
      <c r="GJX2" s="359"/>
      <c r="GJY2" s="359"/>
      <c r="GJZ2" s="359"/>
      <c r="GKA2" s="359"/>
      <c r="GKB2" s="359"/>
      <c r="GKC2" s="359"/>
      <c r="GKD2" s="359"/>
      <c r="GKE2" s="359"/>
      <c r="GKF2" s="359"/>
      <c r="GKG2" s="359"/>
      <c r="GKH2" s="359"/>
      <c r="GKI2" s="359"/>
      <c r="GKJ2" s="359"/>
      <c r="GKK2" s="359"/>
      <c r="GKL2" s="359"/>
      <c r="GKM2" s="359"/>
      <c r="GKN2" s="359"/>
      <c r="GKO2" s="359"/>
      <c r="GKP2" s="359"/>
      <c r="GKQ2" s="359"/>
      <c r="GKR2" s="359"/>
      <c r="GKS2" s="359"/>
      <c r="GKT2" s="359"/>
      <c r="GKU2" s="359"/>
      <c r="GKV2" s="359"/>
      <c r="GKW2" s="359"/>
      <c r="GKX2" s="359"/>
      <c r="GKY2" s="359"/>
      <c r="GKZ2" s="359"/>
      <c r="GLA2" s="359"/>
      <c r="GLB2" s="359"/>
      <c r="GLC2" s="359"/>
      <c r="GLD2" s="359"/>
      <c r="GLE2" s="359"/>
      <c r="GLF2" s="359"/>
      <c r="GLG2" s="359"/>
      <c r="GLH2" s="359"/>
      <c r="GLI2" s="359"/>
      <c r="GLJ2" s="359"/>
      <c r="GLK2" s="359"/>
      <c r="GLL2" s="359"/>
      <c r="GLM2" s="359"/>
      <c r="GLN2" s="359"/>
      <c r="GLO2" s="359"/>
      <c r="GLP2" s="359"/>
      <c r="GLQ2" s="359"/>
      <c r="GLR2" s="359"/>
      <c r="GLS2" s="359"/>
      <c r="GLT2" s="359"/>
      <c r="GLU2" s="359"/>
      <c r="GLV2" s="359"/>
      <c r="GLW2" s="359"/>
      <c r="GLX2" s="359"/>
      <c r="GLY2" s="359"/>
      <c r="GLZ2" s="359"/>
      <c r="GMA2" s="359"/>
      <c r="GMB2" s="359"/>
      <c r="GMC2" s="359"/>
      <c r="GMD2" s="359"/>
      <c r="GME2" s="359"/>
      <c r="GMF2" s="359"/>
      <c r="GMG2" s="359"/>
      <c r="GMH2" s="359"/>
      <c r="GMI2" s="359"/>
      <c r="GMJ2" s="359"/>
      <c r="GMK2" s="359"/>
      <c r="GML2" s="359"/>
      <c r="GMM2" s="359"/>
      <c r="GMN2" s="359"/>
      <c r="GMO2" s="359"/>
      <c r="GMP2" s="359"/>
      <c r="GMQ2" s="359"/>
      <c r="GMR2" s="359"/>
      <c r="GMS2" s="359"/>
      <c r="GMT2" s="359"/>
      <c r="GMU2" s="359"/>
      <c r="GMV2" s="359"/>
      <c r="GMW2" s="359"/>
      <c r="GMX2" s="359"/>
      <c r="GMY2" s="359"/>
      <c r="GMZ2" s="359"/>
      <c r="GNA2" s="359"/>
      <c r="GNB2" s="359"/>
      <c r="GNC2" s="359"/>
      <c r="GND2" s="359"/>
      <c r="GNE2" s="359"/>
      <c r="GNF2" s="359"/>
      <c r="GNG2" s="359"/>
      <c r="GNH2" s="359"/>
      <c r="GNI2" s="359"/>
      <c r="GNJ2" s="359"/>
      <c r="GNK2" s="359"/>
      <c r="GNL2" s="359"/>
      <c r="GNM2" s="359"/>
      <c r="GNN2" s="359"/>
      <c r="GNO2" s="359"/>
      <c r="GNP2" s="359"/>
      <c r="GNQ2" s="359"/>
      <c r="GNR2" s="359"/>
      <c r="GNS2" s="359"/>
      <c r="GNT2" s="359"/>
      <c r="GNU2" s="359"/>
      <c r="GNV2" s="359"/>
      <c r="GNW2" s="359"/>
      <c r="GNX2" s="359"/>
      <c r="GNY2" s="359"/>
      <c r="GNZ2" s="359"/>
      <c r="GOA2" s="359"/>
      <c r="GOB2" s="359"/>
      <c r="GOC2" s="359"/>
      <c r="GOD2" s="359"/>
      <c r="GOE2" s="359"/>
      <c r="GOF2" s="359"/>
      <c r="GOG2" s="359"/>
      <c r="GOH2" s="359"/>
      <c r="GOI2" s="359"/>
      <c r="GOJ2" s="359"/>
      <c r="GOK2" s="359"/>
      <c r="GOL2" s="359"/>
      <c r="GOM2" s="359"/>
      <c r="GON2" s="359"/>
      <c r="GOO2" s="359"/>
      <c r="GOP2" s="359"/>
      <c r="GOQ2" s="359"/>
      <c r="GOR2" s="359"/>
      <c r="GOS2" s="359"/>
      <c r="GOT2" s="359"/>
      <c r="GOU2" s="359"/>
      <c r="GOV2" s="359"/>
      <c r="GOW2" s="359"/>
      <c r="GOX2" s="359"/>
      <c r="GOY2" s="359"/>
      <c r="GOZ2" s="359"/>
      <c r="GPA2" s="359"/>
      <c r="GPB2" s="359"/>
      <c r="GPC2" s="359"/>
      <c r="GPD2" s="359"/>
      <c r="GPE2" s="359"/>
      <c r="GPF2" s="359"/>
      <c r="GPG2" s="359"/>
      <c r="GPH2" s="359"/>
      <c r="GPI2" s="359"/>
      <c r="GPJ2" s="359"/>
      <c r="GPK2" s="359"/>
      <c r="GPL2" s="359"/>
      <c r="GPM2" s="359"/>
      <c r="GPN2" s="359"/>
      <c r="GPO2" s="359"/>
      <c r="GPP2" s="359"/>
      <c r="GPQ2" s="359"/>
      <c r="GPR2" s="359"/>
      <c r="GPS2" s="359"/>
      <c r="GPT2" s="359"/>
      <c r="GPU2" s="359"/>
      <c r="GPV2" s="359"/>
      <c r="GPW2" s="359"/>
      <c r="GPX2" s="359"/>
      <c r="GPY2" s="359"/>
      <c r="GPZ2" s="359"/>
      <c r="GQA2" s="359"/>
      <c r="GQB2" s="359"/>
      <c r="GQC2" s="359"/>
      <c r="GQD2" s="359"/>
      <c r="GQE2" s="359"/>
      <c r="GQF2" s="359"/>
      <c r="GQG2" s="359"/>
      <c r="GQH2" s="359"/>
      <c r="GQI2" s="359"/>
      <c r="GQJ2" s="359"/>
      <c r="GQK2" s="359"/>
      <c r="GQL2" s="359"/>
      <c r="GQM2" s="359"/>
      <c r="GQN2" s="359"/>
      <c r="GQO2" s="359"/>
      <c r="GQP2" s="359"/>
      <c r="GQQ2" s="359"/>
      <c r="GQR2" s="359"/>
      <c r="GQS2" s="359"/>
      <c r="GQT2" s="359"/>
      <c r="GQU2" s="359"/>
      <c r="GQV2" s="359"/>
      <c r="GQW2" s="359"/>
      <c r="GQX2" s="359"/>
      <c r="GQY2" s="359"/>
      <c r="GQZ2" s="359"/>
      <c r="GRA2" s="359"/>
      <c r="GRB2" s="359"/>
      <c r="GRC2" s="359"/>
      <c r="GRD2" s="359"/>
      <c r="GRE2" s="359"/>
      <c r="GRF2" s="359"/>
      <c r="GRG2" s="359"/>
      <c r="GRH2" s="359"/>
      <c r="GRI2" s="359"/>
      <c r="GRJ2" s="359"/>
      <c r="GRK2" s="359"/>
      <c r="GRL2" s="359"/>
      <c r="GRM2" s="359"/>
      <c r="GRN2" s="359"/>
      <c r="GRO2" s="359"/>
      <c r="GRP2" s="359"/>
      <c r="GRQ2" s="359"/>
      <c r="GRR2" s="359"/>
      <c r="GRS2" s="359"/>
      <c r="GRT2" s="359"/>
      <c r="GRU2" s="359"/>
      <c r="GRV2" s="359"/>
      <c r="GRW2" s="359"/>
      <c r="GRX2" s="359"/>
      <c r="GRY2" s="359"/>
      <c r="GRZ2" s="359"/>
      <c r="GSA2" s="359"/>
      <c r="GSB2" s="359"/>
      <c r="GSC2" s="359"/>
      <c r="GSD2" s="359"/>
      <c r="GSE2" s="359"/>
      <c r="GSF2" s="359"/>
      <c r="GSG2" s="359"/>
      <c r="GSH2" s="359"/>
      <c r="GSI2" s="359"/>
      <c r="GSJ2" s="359"/>
      <c r="GSK2" s="359"/>
      <c r="GSL2" s="359"/>
      <c r="GSM2" s="359"/>
      <c r="GSN2" s="359"/>
      <c r="GSO2" s="359"/>
      <c r="GSP2" s="359"/>
      <c r="GSQ2" s="359"/>
      <c r="GSR2" s="359"/>
      <c r="GSS2" s="359"/>
      <c r="GST2" s="359"/>
      <c r="GSU2" s="359"/>
      <c r="GSV2" s="359"/>
      <c r="GSW2" s="359"/>
      <c r="GSX2" s="359"/>
      <c r="GSY2" s="359"/>
      <c r="GSZ2" s="359"/>
      <c r="GTA2" s="359"/>
      <c r="GTB2" s="359"/>
      <c r="GTC2" s="359"/>
      <c r="GTD2" s="359"/>
      <c r="GTE2" s="359"/>
      <c r="GTF2" s="359"/>
      <c r="GTG2" s="359"/>
      <c r="GTH2" s="359"/>
      <c r="GTI2" s="359"/>
      <c r="GTJ2" s="359"/>
      <c r="GTK2" s="359"/>
      <c r="GTL2" s="359"/>
      <c r="GTM2" s="359"/>
      <c r="GTN2" s="359"/>
      <c r="GTO2" s="359"/>
      <c r="GTP2" s="359"/>
      <c r="GTQ2" s="359"/>
      <c r="GTR2" s="359"/>
      <c r="GTS2" s="359"/>
      <c r="GTT2" s="359"/>
      <c r="GTU2" s="359"/>
      <c r="GTV2" s="359"/>
      <c r="GTW2" s="359"/>
      <c r="GTX2" s="359"/>
      <c r="GTY2" s="359"/>
      <c r="GTZ2" s="359"/>
      <c r="GUA2" s="359"/>
      <c r="GUB2" s="359"/>
      <c r="GUC2" s="359"/>
      <c r="GUD2" s="359"/>
      <c r="GUE2" s="359"/>
      <c r="GUF2" s="359"/>
      <c r="GUG2" s="359"/>
      <c r="GUH2" s="359"/>
      <c r="GUI2" s="359"/>
      <c r="GUJ2" s="359"/>
      <c r="GUK2" s="359"/>
      <c r="GUL2" s="359"/>
      <c r="GUM2" s="359"/>
      <c r="GUN2" s="359"/>
      <c r="GUO2" s="359"/>
      <c r="GUP2" s="359"/>
      <c r="GUQ2" s="359"/>
      <c r="GUR2" s="359"/>
      <c r="GUS2" s="359"/>
      <c r="GUT2" s="359"/>
      <c r="GUU2" s="359"/>
      <c r="GUV2" s="359"/>
      <c r="GUW2" s="359"/>
      <c r="GUX2" s="359"/>
      <c r="GUY2" s="359"/>
      <c r="GUZ2" s="359"/>
      <c r="GVA2" s="359"/>
      <c r="GVB2" s="359"/>
      <c r="GVC2" s="359"/>
      <c r="GVD2" s="359"/>
      <c r="GVE2" s="359"/>
      <c r="GVF2" s="359"/>
      <c r="GVG2" s="359"/>
      <c r="GVH2" s="359"/>
      <c r="GVI2" s="359"/>
      <c r="GVJ2" s="359"/>
      <c r="GVK2" s="359"/>
      <c r="GVL2" s="359"/>
      <c r="GVM2" s="359"/>
      <c r="GVN2" s="359"/>
      <c r="GVO2" s="359"/>
      <c r="GVP2" s="359"/>
      <c r="GVQ2" s="359"/>
      <c r="GVR2" s="359"/>
      <c r="GVS2" s="359"/>
      <c r="GVT2" s="359"/>
      <c r="GVU2" s="359"/>
      <c r="GVV2" s="359"/>
      <c r="GVW2" s="359"/>
      <c r="GVX2" s="359"/>
      <c r="GVY2" s="359"/>
      <c r="GVZ2" s="359"/>
      <c r="GWA2" s="359"/>
      <c r="GWB2" s="359"/>
      <c r="GWC2" s="359"/>
      <c r="GWD2" s="359"/>
      <c r="GWE2" s="359"/>
      <c r="GWF2" s="359"/>
      <c r="GWG2" s="359"/>
      <c r="GWH2" s="359"/>
      <c r="GWI2" s="359"/>
      <c r="GWJ2" s="359"/>
      <c r="GWK2" s="359"/>
      <c r="GWL2" s="359"/>
      <c r="GWM2" s="359"/>
      <c r="GWN2" s="359"/>
      <c r="GWO2" s="359"/>
      <c r="GWP2" s="359"/>
      <c r="GWQ2" s="359"/>
      <c r="GWR2" s="359"/>
      <c r="GWS2" s="359"/>
      <c r="GWT2" s="359"/>
      <c r="GWU2" s="359"/>
      <c r="GWV2" s="359"/>
      <c r="GWW2" s="359"/>
      <c r="GWX2" s="359"/>
      <c r="GWY2" s="359"/>
      <c r="GWZ2" s="359"/>
      <c r="GXA2" s="359"/>
      <c r="GXB2" s="359"/>
      <c r="GXC2" s="359"/>
      <c r="GXD2" s="359"/>
      <c r="GXE2" s="359"/>
      <c r="GXF2" s="359"/>
      <c r="GXG2" s="359"/>
      <c r="GXH2" s="359"/>
      <c r="GXI2" s="359"/>
      <c r="GXJ2" s="359"/>
      <c r="GXK2" s="359"/>
      <c r="GXL2" s="359"/>
      <c r="GXM2" s="359"/>
      <c r="GXN2" s="359"/>
      <c r="GXO2" s="359"/>
      <c r="GXP2" s="359"/>
      <c r="GXQ2" s="359"/>
      <c r="GXR2" s="359"/>
      <c r="GXS2" s="359"/>
      <c r="GXT2" s="359"/>
      <c r="GXU2" s="359"/>
      <c r="GXV2" s="359"/>
      <c r="GXW2" s="359"/>
      <c r="GXX2" s="359"/>
      <c r="GXY2" s="359"/>
      <c r="GXZ2" s="359"/>
      <c r="GYA2" s="359"/>
      <c r="GYB2" s="359"/>
      <c r="GYC2" s="359"/>
      <c r="GYD2" s="359"/>
      <c r="GYE2" s="359"/>
      <c r="GYF2" s="359"/>
      <c r="GYG2" s="359"/>
      <c r="GYH2" s="359"/>
      <c r="GYI2" s="359"/>
      <c r="GYJ2" s="359"/>
      <c r="GYK2" s="359"/>
      <c r="GYL2" s="359"/>
      <c r="GYM2" s="359"/>
      <c r="GYN2" s="359"/>
      <c r="GYO2" s="359"/>
      <c r="GYP2" s="359"/>
      <c r="GYQ2" s="359"/>
      <c r="GYR2" s="359"/>
      <c r="GYS2" s="359"/>
      <c r="GYT2" s="359"/>
      <c r="GYU2" s="359"/>
      <c r="GYV2" s="359"/>
      <c r="GYW2" s="359"/>
      <c r="GYX2" s="359"/>
      <c r="GYY2" s="359"/>
      <c r="GYZ2" s="359"/>
      <c r="GZA2" s="359"/>
      <c r="GZB2" s="359"/>
      <c r="GZC2" s="359"/>
      <c r="GZD2" s="359"/>
      <c r="GZE2" s="359"/>
      <c r="GZF2" s="359"/>
      <c r="GZG2" s="359"/>
      <c r="GZH2" s="359"/>
      <c r="GZI2" s="359"/>
      <c r="GZJ2" s="359"/>
      <c r="GZK2" s="359"/>
      <c r="GZL2" s="359"/>
      <c r="GZM2" s="359"/>
      <c r="GZN2" s="359"/>
      <c r="GZO2" s="359"/>
      <c r="GZP2" s="359"/>
      <c r="GZQ2" s="359"/>
      <c r="GZR2" s="359"/>
      <c r="GZS2" s="359"/>
      <c r="GZT2" s="359"/>
      <c r="GZU2" s="359"/>
      <c r="GZV2" s="359"/>
      <c r="GZW2" s="359"/>
      <c r="GZX2" s="359"/>
      <c r="GZY2" s="359"/>
      <c r="GZZ2" s="359"/>
      <c r="HAA2" s="359"/>
      <c r="HAB2" s="359"/>
      <c r="HAC2" s="359"/>
      <c r="HAD2" s="359"/>
      <c r="HAE2" s="359"/>
      <c r="HAF2" s="359"/>
      <c r="HAG2" s="359"/>
      <c r="HAH2" s="359"/>
      <c r="HAI2" s="359"/>
      <c r="HAJ2" s="359"/>
      <c r="HAK2" s="359"/>
      <c r="HAL2" s="359"/>
      <c r="HAM2" s="359"/>
      <c r="HAN2" s="359"/>
      <c r="HAO2" s="359"/>
      <c r="HAP2" s="359"/>
      <c r="HAQ2" s="359"/>
      <c r="HAR2" s="359"/>
      <c r="HAS2" s="359"/>
      <c r="HAT2" s="359"/>
      <c r="HAU2" s="359"/>
      <c r="HAV2" s="359"/>
      <c r="HAW2" s="359"/>
      <c r="HAX2" s="359"/>
      <c r="HAY2" s="359"/>
      <c r="HAZ2" s="359"/>
      <c r="HBA2" s="359"/>
      <c r="HBB2" s="359"/>
      <c r="HBC2" s="359"/>
      <c r="HBD2" s="359"/>
      <c r="HBE2" s="359"/>
      <c r="HBF2" s="359"/>
      <c r="HBG2" s="359"/>
      <c r="HBH2" s="359"/>
      <c r="HBI2" s="359"/>
      <c r="HBJ2" s="359"/>
      <c r="HBK2" s="359"/>
      <c r="HBL2" s="359"/>
      <c r="HBM2" s="359"/>
      <c r="HBN2" s="359"/>
      <c r="HBO2" s="359"/>
      <c r="HBP2" s="359"/>
      <c r="HBQ2" s="359"/>
      <c r="HBR2" s="359"/>
      <c r="HBS2" s="359"/>
      <c r="HBT2" s="359"/>
      <c r="HBU2" s="359"/>
      <c r="HBV2" s="359"/>
      <c r="HBW2" s="359"/>
      <c r="HBX2" s="359"/>
      <c r="HBY2" s="359"/>
      <c r="HBZ2" s="359"/>
      <c r="HCA2" s="359"/>
      <c r="HCB2" s="359"/>
      <c r="HCC2" s="359"/>
      <c r="HCD2" s="359"/>
      <c r="HCE2" s="359"/>
      <c r="HCF2" s="359"/>
      <c r="HCG2" s="359"/>
      <c r="HCH2" s="359"/>
      <c r="HCI2" s="359"/>
      <c r="HCJ2" s="359"/>
      <c r="HCK2" s="359"/>
      <c r="HCL2" s="359"/>
      <c r="HCM2" s="359"/>
      <c r="HCN2" s="359"/>
      <c r="HCO2" s="359"/>
      <c r="HCP2" s="359"/>
      <c r="HCQ2" s="359"/>
      <c r="HCR2" s="359"/>
      <c r="HCS2" s="359"/>
      <c r="HCT2" s="359"/>
      <c r="HCU2" s="359"/>
      <c r="HCV2" s="359"/>
      <c r="HCW2" s="359"/>
      <c r="HCX2" s="359"/>
      <c r="HCY2" s="359"/>
      <c r="HCZ2" s="359"/>
      <c r="HDA2" s="359"/>
      <c r="HDB2" s="359"/>
      <c r="HDC2" s="359"/>
      <c r="HDD2" s="359"/>
      <c r="HDE2" s="359"/>
      <c r="HDF2" s="359"/>
      <c r="HDG2" s="359"/>
      <c r="HDH2" s="359"/>
      <c r="HDI2" s="359"/>
      <c r="HDJ2" s="359"/>
      <c r="HDK2" s="359"/>
      <c r="HDL2" s="359"/>
      <c r="HDM2" s="359"/>
      <c r="HDN2" s="359"/>
      <c r="HDO2" s="359"/>
      <c r="HDP2" s="359"/>
      <c r="HDQ2" s="359"/>
      <c r="HDR2" s="359"/>
      <c r="HDS2" s="359"/>
      <c r="HDT2" s="359"/>
      <c r="HDU2" s="359"/>
      <c r="HDV2" s="359"/>
      <c r="HDW2" s="359"/>
      <c r="HDX2" s="359"/>
      <c r="HDY2" s="359"/>
      <c r="HDZ2" s="359"/>
      <c r="HEA2" s="359"/>
      <c r="HEB2" s="359"/>
      <c r="HEC2" s="359"/>
      <c r="HED2" s="359"/>
      <c r="HEE2" s="359"/>
      <c r="HEF2" s="359"/>
      <c r="HEG2" s="359"/>
      <c r="HEH2" s="359"/>
      <c r="HEI2" s="359"/>
      <c r="HEJ2" s="359"/>
      <c r="HEK2" s="359"/>
      <c r="HEL2" s="359"/>
      <c r="HEM2" s="359"/>
      <c r="HEN2" s="359"/>
      <c r="HEO2" s="359"/>
      <c r="HEP2" s="359"/>
      <c r="HEQ2" s="359"/>
      <c r="HER2" s="359"/>
      <c r="HES2" s="359"/>
      <c r="HET2" s="359"/>
      <c r="HEU2" s="359"/>
      <c r="HEV2" s="359"/>
      <c r="HEW2" s="359"/>
      <c r="HEX2" s="359"/>
      <c r="HEY2" s="359"/>
      <c r="HEZ2" s="359"/>
      <c r="HFA2" s="359"/>
      <c r="HFB2" s="359"/>
      <c r="HFC2" s="359"/>
      <c r="HFD2" s="359"/>
      <c r="HFE2" s="359"/>
      <c r="HFF2" s="359"/>
      <c r="HFG2" s="359"/>
      <c r="HFH2" s="359"/>
      <c r="HFI2" s="359"/>
      <c r="HFJ2" s="359"/>
      <c r="HFK2" s="359"/>
      <c r="HFL2" s="359"/>
      <c r="HFM2" s="359"/>
      <c r="HFN2" s="359"/>
      <c r="HFO2" s="359"/>
      <c r="HFP2" s="359"/>
      <c r="HFQ2" s="359"/>
      <c r="HFR2" s="359"/>
      <c r="HFS2" s="359"/>
      <c r="HFT2" s="359"/>
      <c r="HFU2" s="359"/>
      <c r="HFV2" s="359"/>
      <c r="HFW2" s="359"/>
      <c r="HFX2" s="359"/>
      <c r="HFY2" s="359"/>
      <c r="HFZ2" s="359"/>
      <c r="HGA2" s="359"/>
      <c r="HGB2" s="359"/>
      <c r="HGC2" s="359"/>
      <c r="HGD2" s="359"/>
      <c r="HGE2" s="359"/>
      <c r="HGF2" s="359"/>
      <c r="HGG2" s="359"/>
      <c r="HGH2" s="359"/>
      <c r="HGI2" s="359"/>
      <c r="HGJ2" s="359"/>
      <c r="HGK2" s="359"/>
      <c r="HGL2" s="359"/>
      <c r="HGM2" s="359"/>
      <c r="HGN2" s="359"/>
      <c r="HGO2" s="359"/>
      <c r="HGP2" s="359"/>
      <c r="HGQ2" s="359"/>
      <c r="HGR2" s="359"/>
      <c r="HGS2" s="359"/>
      <c r="HGT2" s="359"/>
      <c r="HGU2" s="359"/>
      <c r="HGV2" s="359"/>
      <c r="HGW2" s="359"/>
      <c r="HGX2" s="359"/>
      <c r="HGY2" s="359"/>
      <c r="HGZ2" s="359"/>
      <c r="HHA2" s="359"/>
      <c r="HHB2" s="359"/>
      <c r="HHC2" s="359"/>
      <c r="HHD2" s="359"/>
      <c r="HHE2" s="359"/>
      <c r="HHF2" s="359"/>
      <c r="HHG2" s="359"/>
      <c r="HHH2" s="359"/>
      <c r="HHI2" s="359"/>
      <c r="HHJ2" s="359"/>
      <c r="HHK2" s="359"/>
      <c r="HHL2" s="359"/>
      <c r="HHM2" s="359"/>
      <c r="HHN2" s="359"/>
      <c r="HHO2" s="359"/>
      <c r="HHP2" s="359"/>
      <c r="HHQ2" s="359"/>
      <c r="HHR2" s="359"/>
      <c r="HHS2" s="359"/>
      <c r="HHT2" s="359"/>
      <c r="HHU2" s="359"/>
      <c r="HHV2" s="359"/>
      <c r="HHW2" s="359"/>
      <c r="HHX2" s="359"/>
      <c r="HHY2" s="359"/>
      <c r="HHZ2" s="359"/>
      <c r="HIA2" s="359"/>
      <c r="HIB2" s="359"/>
      <c r="HIC2" s="359"/>
      <c r="HID2" s="359"/>
      <c r="HIE2" s="359"/>
      <c r="HIF2" s="359"/>
      <c r="HIG2" s="359"/>
      <c r="HIH2" s="359"/>
      <c r="HII2" s="359"/>
      <c r="HIJ2" s="359"/>
      <c r="HIK2" s="359"/>
      <c r="HIL2" s="359"/>
      <c r="HIM2" s="359"/>
      <c r="HIN2" s="359"/>
      <c r="HIO2" s="359"/>
      <c r="HIP2" s="359"/>
      <c r="HIQ2" s="359"/>
      <c r="HIR2" s="359"/>
      <c r="HIS2" s="359"/>
      <c r="HIT2" s="359"/>
      <c r="HIU2" s="359"/>
      <c r="HIV2" s="359"/>
      <c r="HIW2" s="359"/>
      <c r="HIX2" s="359"/>
      <c r="HIY2" s="359"/>
      <c r="HIZ2" s="359"/>
      <c r="HJA2" s="359"/>
      <c r="HJB2" s="359"/>
      <c r="HJC2" s="359"/>
      <c r="HJD2" s="359"/>
      <c r="HJE2" s="359"/>
      <c r="HJF2" s="359"/>
      <c r="HJG2" s="359"/>
      <c r="HJH2" s="359"/>
      <c r="HJI2" s="359"/>
      <c r="HJJ2" s="359"/>
      <c r="HJK2" s="359"/>
      <c r="HJL2" s="359"/>
      <c r="HJM2" s="359"/>
      <c r="HJN2" s="359"/>
      <c r="HJO2" s="359"/>
      <c r="HJP2" s="359"/>
      <c r="HJQ2" s="359"/>
      <c r="HJR2" s="359"/>
      <c r="HJS2" s="359"/>
      <c r="HJT2" s="359"/>
      <c r="HJU2" s="359"/>
      <c r="HJV2" s="359"/>
      <c r="HJW2" s="359"/>
      <c r="HJX2" s="359"/>
      <c r="HJY2" s="359"/>
      <c r="HJZ2" s="359"/>
      <c r="HKA2" s="359"/>
      <c r="HKB2" s="359"/>
      <c r="HKC2" s="359"/>
      <c r="HKD2" s="359"/>
      <c r="HKE2" s="359"/>
      <c r="HKF2" s="359"/>
      <c r="HKG2" s="359"/>
      <c r="HKH2" s="359"/>
      <c r="HKI2" s="359"/>
      <c r="HKJ2" s="359"/>
      <c r="HKK2" s="359"/>
      <c r="HKL2" s="359"/>
      <c r="HKM2" s="359"/>
      <c r="HKN2" s="359"/>
      <c r="HKO2" s="359"/>
      <c r="HKP2" s="359"/>
      <c r="HKQ2" s="359"/>
      <c r="HKR2" s="359"/>
      <c r="HKS2" s="359"/>
      <c r="HKT2" s="359"/>
      <c r="HKU2" s="359"/>
      <c r="HKV2" s="359"/>
      <c r="HKW2" s="359"/>
      <c r="HKX2" s="359"/>
      <c r="HKY2" s="359"/>
      <c r="HKZ2" s="359"/>
      <c r="HLA2" s="359"/>
      <c r="HLB2" s="359"/>
      <c r="HLC2" s="359"/>
      <c r="HLD2" s="359"/>
      <c r="HLE2" s="359"/>
      <c r="HLF2" s="359"/>
      <c r="HLG2" s="359"/>
      <c r="HLH2" s="359"/>
      <c r="HLI2" s="359"/>
      <c r="HLJ2" s="359"/>
      <c r="HLK2" s="359"/>
      <c r="HLL2" s="359"/>
      <c r="HLM2" s="359"/>
      <c r="HLN2" s="359"/>
      <c r="HLO2" s="359"/>
      <c r="HLP2" s="359"/>
      <c r="HLQ2" s="359"/>
      <c r="HLR2" s="359"/>
      <c r="HLS2" s="359"/>
      <c r="HLT2" s="359"/>
      <c r="HLU2" s="359"/>
      <c r="HLV2" s="359"/>
      <c r="HLW2" s="359"/>
      <c r="HLX2" s="359"/>
      <c r="HLY2" s="359"/>
      <c r="HLZ2" s="359"/>
      <c r="HMA2" s="359"/>
      <c r="HMB2" s="359"/>
      <c r="HMC2" s="359"/>
      <c r="HMD2" s="359"/>
      <c r="HME2" s="359"/>
      <c r="HMF2" s="359"/>
      <c r="HMG2" s="359"/>
      <c r="HMH2" s="359"/>
      <c r="HMI2" s="359"/>
      <c r="HMJ2" s="359"/>
      <c r="HMK2" s="359"/>
      <c r="HML2" s="359"/>
      <c r="HMM2" s="359"/>
      <c r="HMN2" s="359"/>
      <c r="HMO2" s="359"/>
      <c r="HMP2" s="359"/>
      <c r="HMQ2" s="359"/>
      <c r="HMR2" s="359"/>
      <c r="HMS2" s="359"/>
      <c r="HMT2" s="359"/>
      <c r="HMU2" s="359"/>
      <c r="HMV2" s="359"/>
      <c r="HMW2" s="359"/>
      <c r="HMX2" s="359"/>
      <c r="HMY2" s="359"/>
      <c r="HMZ2" s="359"/>
      <c r="HNA2" s="359"/>
      <c r="HNB2" s="359"/>
      <c r="HNC2" s="359"/>
      <c r="HND2" s="359"/>
      <c r="HNE2" s="359"/>
      <c r="HNF2" s="359"/>
      <c r="HNG2" s="359"/>
      <c r="HNH2" s="359"/>
      <c r="HNI2" s="359"/>
      <c r="HNJ2" s="359"/>
      <c r="HNK2" s="359"/>
      <c r="HNL2" s="359"/>
      <c r="HNM2" s="359"/>
      <c r="HNN2" s="359"/>
      <c r="HNO2" s="359"/>
      <c r="HNP2" s="359"/>
      <c r="HNQ2" s="359"/>
      <c r="HNR2" s="359"/>
      <c r="HNS2" s="359"/>
      <c r="HNT2" s="359"/>
      <c r="HNU2" s="359"/>
      <c r="HNV2" s="359"/>
      <c r="HNW2" s="359"/>
      <c r="HNX2" s="359"/>
      <c r="HNY2" s="359"/>
      <c r="HNZ2" s="359"/>
      <c r="HOA2" s="359"/>
      <c r="HOB2" s="359"/>
      <c r="HOC2" s="359"/>
      <c r="HOD2" s="359"/>
      <c r="HOE2" s="359"/>
      <c r="HOF2" s="359"/>
      <c r="HOG2" s="359"/>
      <c r="HOH2" s="359"/>
      <c r="HOI2" s="359"/>
      <c r="HOJ2" s="359"/>
      <c r="HOK2" s="359"/>
      <c r="HOL2" s="359"/>
      <c r="HOM2" s="359"/>
      <c r="HON2" s="359"/>
      <c r="HOO2" s="359"/>
      <c r="HOP2" s="359"/>
      <c r="HOQ2" s="359"/>
      <c r="HOR2" s="359"/>
      <c r="HOS2" s="359"/>
      <c r="HOT2" s="359"/>
      <c r="HOU2" s="359"/>
      <c r="HOV2" s="359"/>
      <c r="HOW2" s="359"/>
      <c r="HOX2" s="359"/>
      <c r="HOY2" s="359"/>
      <c r="HOZ2" s="359"/>
      <c r="HPA2" s="359"/>
      <c r="HPB2" s="359"/>
      <c r="HPC2" s="359"/>
      <c r="HPD2" s="359"/>
      <c r="HPE2" s="359"/>
      <c r="HPF2" s="359"/>
      <c r="HPG2" s="359"/>
      <c r="HPH2" s="359"/>
      <c r="HPI2" s="359"/>
      <c r="HPJ2" s="359"/>
      <c r="HPK2" s="359"/>
      <c r="HPL2" s="359"/>
      <c r="HPM2" s="359"/>
      <c r="HPN2" s="359"/>
      <c r="HPO2" s="359"/>
      <c r="HPP2" s="359"/>
      <c r="HPQ2" s="359"/>
      <c r="HPR2" s="359"/>
      <c r="HPS2" s="359"/>
      <c r="HPT2" s="359"/>
      <c r="HPU2" s="359"/>
      <c r="HPV2" s="359"/>
      <c r="HPW2" s="359"/>
      <c r="HPX2" s="359"/>
      <c r="HPY2" s="359"/>
      <c r="HPZ2" s="359"/>
      <c r="HQA2" s="359"/>
      <c r="HQB2" s="359"/>
      <c r="HQC2" s="359"/>
      <c r="HQD2" s="359"/>
      <c r="HQE2" s="359"/>
      <c r="HQF2" s="359"/>
      <c r="HQG2" s="359"/>
      <c r="HQH2" s="359"/>
      <c r="HQI2" s="359"/>
      <c r="HQJ2" s="359"/>
      <c r="HQK2" s="359"/>
      <c r="HQL2" s="359"/>
      <c r="HQM2" s="359"/>
      <c r="HQN2" s="359"/>
      <c r="HQO2" s="359"/>
      <c r="HQP2" s="359"/>
      <c r="HQQ2" s="359"/>
      <c r="HQR2" s="359"/>
      <c r="HQS2" s="359"/>
      <c r="HQT2" s="359"/>
      <c r="HQU2" s="359"/>
      <c r="HQV2" s="359"/>
      <c r="HQW2" s="359"/>
      <c r="HQX2" s="359"/>
      <c r="HQY2" s="359"/>
      <c r="HQZ2" s="359"/>
      <c r="HRA2" s="359"/>
      <c r="HRB2" s="359"/>
      <c r="HRC2" s="359"/>
      <c r="HRD2" s="359"/>
      <c r="HRE2" s="359"/>
      <c r="HRF2" s="359"/>
      <c r="HRG2" s="359"/>
      <c r="HRH2" s="359"/>
      <c r="HRI2" s="359"/>
      <c r="HRJ2" s="359"/>
      <c r="HRK2" s="359"/>
      <c r="HRL2" s="359"/>
      <c r="HRM2" s="359"/>
      <c r="HRN2" s="359"/>
      <c r="HRO2" s="359"/>
      <c r="HRP2" s="359"/>
      <c r="HRQ2" s="359"/>
      <c r="HRR2" s="359"/>
      <c r="HRS2" s="359"/>
      <c r="HRT2" s="359"/>
      <c r="HRU2" s="359"/>
      <c r="HRV2" s="359"/>
      <c r="HRW2" s="359"/>
      <c r="HRX2" s="359"/>
      <c r="HRY2" s="359"/>
      <c r="HRZ2" s="359"/>
      <c r="HSA2" s="359"/>
      <c r="HSB2" s="359"/>
      <c r="HSC2" s="359"/>
      <c r="HSD2" s="359"/>
      <c r="HSE2" s="359"/>
      <c r="HSF2" s="359"/>
      <c r="HSG2" s="359"/>
      <c r="HSH2" s="359"/>
      <c r="HSI2" s="359"/>
      <c r="HSJ2" s="359"/>
      <c r="HSK2" s="359"/>
      <c r="HSL2" s="359"/>
      <c r="HSM2" s="359"/>
      <c r="HSN2" s="359"/>
      <c r="HSO2" s="359"/>
      <c r="HSP2" s="359"/>
      <c r="HSQ2" s="359"/>
      <c r="HSR2" s="359"/>
      <c r="HSS2" s="359"/>
      <c r="HST2" s="359"/>
      <c r="HSU2" s="359"/>
      <c r="HSV2" s="359"/>
      <c r="HSW2" s="359"/>
      <c r="HSX2" s="359"/>
      <c r="HSY2" s="359"/>
      <c r="HSZ2" s="359"/>
      <c r="HTA2" s="359"/>
      <c r="HTB2" s="359"/>
      <c r="HTC2" s="359"/>
      <c r="HTD2" s="359"/>
      <c r="HTE2" s="359"/>
      <c r="HTF2" s="359"/>
      <c r="HTG2" s="359"/>
      <c r="HTH2" s="359"/>
      <c r="HTI2" s="359"/>
      <c r="HTJ2" s="359"/>
      <c r="HTK2" s="359"/>
      <c r="HTL2" s="359"/>
      <c r="HTM2" s="359"/>
      <c r="HTN2" s="359"/>
      <c r="HTO2" s="359"/>
      <c r="HTP2" s="359"/>
      <c r="HTQ2" s="359"/>
      <c r="HTR2" s="359"/>
      <c r="HTS2" s="359"/>
      <c r="HTT2" s="359"/>
      <c r="HTU2" s="359"/>
      <c r="HTV2" s="359"/>
      <c r="HTW2" s="359"/>
      <c r="HTX2" s="359"/>
      <c r="HTY2" s="359"/>
      <c r="HTZ2" s="359"/>
      <c r="HUA2" s="359"/>
      <c r="HUB2" s="359"/>
      <c r="HUC2" s="359"/>
      <c r="HUD2" s="359"/>
      <c r="HUE2" s="359"/>
      <c r="HUF2" s="359"/>
      <c r="HUG2" s="359"/>
      <c r="HUH2" s="359"/>
      <c r="HUI2" s="359"/>
      <c r="HUJ2" s="359"/>
      <c r="HUK2" s="359"/>
      <c r="HUL2" s="359"/>
      <c r="HUM2" s="359"/>
      <c r="HUN2" s="359"/>
      <c r="HUO2" s="359"/>
      <c r="HUP2" s="359"/>
      <c r="HUQ2" s="359"/>
      <c r="HUR2" s="359"/>
      <c r="HUS2" s="359"/>
      <c r="HUT2" s="359"/>
      <c r="HUU2" s="359"/>
      <c r="HUV2" s="359"/>
      <c r="HUW2" s="359"/>
      <c r="HUX2" s="359"/>
      <c r="HUY2" s="359"/>
      <c r="HUZ2" s="359"/>
      <c r="HVA2" s="359"/>
      <c r="HVB2" s="359"/>
      <c r="HVC2" s="359"/>
      <c r="HVD2" s="359"/>
      <c r="HVE2" s="359"/>
      <c r="HVF2" s="359"/>
      <c r="HVG2" s="359"/>
      <c r="HVH2" s="359"/>
      <c r="HVI2" s="359"/>
      <c r="HVJ2" s="359"/>
      <c r="HVK2" s="359"/>
      <c r="HVL2" s="359"/>
      <c r="HVM2" s="359"/>
      <c r="HVN2" s="359"/>
      <c r="HVO2" s="359"/>
      <c r="HVP2" s="359"/>
      <c r="HVQ2" s="359"/>
      <c r="HVR2" s="359"/>
      <c r="HVS2" s="359"/>
      <c r="HVT2" s="359"/>
      <c r="HVU2" s="359"/>
      <c r="HVV2" s="359"/>
      <c r="HVW2" s="359"/>
      <c r="HVX2" s="359"/>
      <c r="HVY2" s="359"/>
      <c r="HVZ2" s="359"/>
      <c r="HWA2" s="359"/>
      <c r="HWB2" s="359"/>
      <c r="HWC2" s="359"/>
      <c r="HWD2" s="359"/>
      <c r="HWE2" s="359"/>
      <c r="HWF2" s="359"/>
      <c r="HWG2" s="359"/>
      <c r="HWH2" s="359"/>
      <c r="HWI2" s="359"/>
      <c r="HWJ2" s="359"/>
      <c r="HWK2" s="359"/>
      <c r="HWL2" s="359"/>
      <c r="HWM2" s="359"/>
      <c r="HWN2" s="359"/>
      <c r="HWO2" s="359"/>
      <c r="HWP2" s="359"/>
      <c r="HWQ2" s="359"/>
      <c r="HWR2" s="359"/>
      <c r="HWS2" s="359"/>
      <c r="HWT2" s="359"/>
      <c r="HWU2" s="359"/>
      <c r="HWV2" s="359"/>
      <c r="HWW2" s="359"/>
      <c r="HWX2" s="359"/>
      <c r="HWY2" s="359"/>
      <c r="HWZ2" s="359"/>
      <c r="HXA2" s="359"/>
      <c r="HXB2" s="359"/>
      <c r="HXC2" s="359"/>
      <c r="HXD2" s="359"/>
      <c r="HXE2" s="359"/>
      <c r="HXF2" s="359"/>
      <c r="HXG2" s="359"/>
      <c r="HXH2" s="359"/>
      <c r="HXI2" s="359"/>
      <c r="HXJ2" s="359"/>
      <c r="HXK2" s="359"/>
      <c r="HXL2" s="359"/>
      <c r="HXM2" s="359"/>
      <c r="HXN2" s="359"/>
      <c r="HXO2" s="359"/>
      <c r="HXP2" s="359"/>
      <c r="HXQ2" s="359"/>
      <c r="HXR2" s="359"/>
      <c r="HXS2" s="359"/>
      <c r="HXT2" s="359"/>
      <c r="HXU2" s="359"/>
      <c r="HXV2" s="359"/>
      <c r="HXW2" s="359"/>
      <c r="HXX2" s="359"/>
      <c r="HXY2" s="359"/>
      <c r="HXZ2" s="359"/>
      <c r="HYA2" s="359"/>
      <c r="HYB2" s="359"/>
      <c r="HYC2" s="359"/>
      <c r="HYD2" s="359"/>
      <c r="HYE2" s="359"/>
      <c r="HYF2" s="359"/>
      <c r="HYG2" s="359"/>
      <c r="HYH2" s="359"/>
      <c r="HYI2" s="359"/>
      <c r="HYJ2" s="359"/>
      <c r="HYK2" s="359"/>
      <c r="HYL2" s="359"/>
      <c r="HYM2" s="359"/>
      <c r="HYN2" s="359"/>
      <c r="HYO2" s="359"/>
      <c r="HYP2" s="359"/>
      <c r="HYQ2" s="359"/>
      <c r="HYR2" s="359"/>
      <c r="HYS2" s="359"/>
      <c r="HYT2" s="359"/>
      <c r="HYU2" s="359"/>
      <c r="HYV2" s="359"/>
      <c r="HYW2" s="359"/>
      <c r="HYX2" s="359"/>
      <c r="HYY2" s="359"/>
      <c r="HYZ2" s="359"/>
      <c r="HZA2" s="359"/>
      <c r="HZB2" s="359"/>
      <c r="HZC2" s="359"/>
      <c r="HZD2" s="359"/>
      <c r="HZE2" s="359"/>
      <c r="HZF2" s="359"/>
      <c r="HZG2" s="359"/>
      <c r="HZH2" s="359"/>
      <c r="HZI2" s="359"/>
      <c r="HZJ2" s="359"/>
      <c r="HZK2" s="359"/>
      <c r="HZL2" s="359"/>
      <c r="HZM2" s="359"/>
      <c r="HZN2" s="359"/>
      <c r="HZO2" s="359"/>
      <c r="HZP2" s="359"/>
      <c r="HZQ2" s="359"/>
      <c r="HZR2" s="359"/>
      <c r="HZS2" s="359"/>
      <c r="HZT2" s="359"/>
      <c r="HZU2" s="359"/>
      <c r="HZV2" s="359"/>
      <c r="HZW2" s="359"/>
      <c r="HZX2" s="359"/>
      <c r="HZY2" s="359"/>
      <c r="HZZ2" s="359"/>
      <c r="IAA2" s="359"/>
      <c r="IAB2" s="359"/>
      <c r="IAC2" s="359"/>
      <c r="IAD2" s="359"/>
      <c r="IAE2" s="359"/>
      <c r="IAF2" s="359"/>
      <c r="IAG2" s="359"/>
      <c r="IAH2" s="359"/>
      <c r="IAI2" s="359"/>
      <c r="IAJ2" s="359"/>
      <c r="IAK2" s="359"/>
      <c r="IAL2" s="359"/>
      <c r="IAM2" s="359"/>
      <c r="IAN2" s="359"/>
      <c r="IAO2" s="359"/>
      <c r="IAP2" s="359"/>
      <c r="IAQ2" s="359"/>
      <c r="IAR2" s="359"/>
      <c r="IAS2" s="359"/>
      <c r="IAT2" s="359"/>
      <c r="IAU2" s="359"/>
      <c r="IAV2" s="359"/>
      <c r="IAW2" s="359"/>
      <c r="IAX2" s="359"/>
      <c r="IAY2" s="359"/>
      <c r="IAZ2" s="359"/>
      <c r="IBA2" s="359"/>
      <c r="IBB2" s="359"/>
      <c r="IBC2" s="359"/>
      <c r="IBD2" s="359"/>
      <c r="IBE2" s="359"/>
      <c r="IBF2" s="359"/>
      <c r="IBG2" s="359"/>
      <c r="IBH2" s="359"/>
      <c r="IBI2" s="359"/>
      <c r="IBJ2" s="359"/>
      <c r="IBK2" s="359"/>
      <c r="IBL2" s="359"/>
      <c r="IBM2" s="359"/>
      <c r="IBN2" s="359"/>
      <c r="IBO2" s="359"/>
      <c r="IBP2" s="359"/>
      <c r="IBQ2" s="359"/>
      <c r="IBR2" s="359"/>
      <c r="IBS2" s="359"/>
      <c r="IBT2" s="359"/>
      <c r="IBU2" s="359"/>
      <c r="IBV2" s="359"/>
      <c r="IBW2" s="359"/>
      <c r="IBX2" s="359"/>
      <c r="IBY2" s="359"/>
      <c r="IBZ2" s="359"/>
      <c r="ICA2" s="359"/>
      <c r="ICB2" s="359"/>
      <c r="ICC2" s="359"/>
      <c r="ICD2" s="359"/>
      <c r="ICE2" s="359"/>
      <c r="ICF2" s="359"/>
      <c r="ICG2" s="359"/>
      <c r="ICH2" s="359"/>
      <c r="ICI2" s="359"/>
      <c r="ICJ2" s="359"/>
      <c r="ICK2" s="359"/>
      <c r="ICL2" s="359"/>
      <c r="ICM2" s="359"/>
      <c r="ICN2" s="359"/>
      <c r="ICO2" s="359"/>
      <c r="ICP2" s="359"/>
      <c r="ICQ2" s="359"/>
      <c r="ICR2" s="359"/>
      <c r="ICS2" s="359"/>
      <c r="ICT2" s="359"/>
      <c r="ICU2" s="359"/>
      <c r="ICV2" s="359"/>
      <c r="ICW2" s="359"/>
      <c r="ICX2" s="359"/>
      <c r="ICY2" s="359"/>
      <c r="ICZ2" s="359"/>
      <c r="IDA2" s="359"/>
      <c r="IDB2" s="359"/>
      <c r="IDC2" s="359"/>
      <c r="IDD2" s="359"/>
      <c r="IDE2" s="359"/>
      <c r="IDF2" s="359"/>
      <c r="IDG2" s="359"/>
      <c r="IDH2" s="359"/>
      <c r="IDI2" s="359"/>
      <c r="IDJ2" s="359"/>
      <c r="IDK2" s="359"/>
      <c r="IDL2" s="359"/>
      <c r="IDM2" s="359"/>
      <c r="IDN2" s="359"/>
      <c r="IDO2" s="359"/>
      <c r="IDP2" s="359"/>
      <c r="IDQ2" s="359"/>
      <c r="IDR2" s="359"/>
      <c r="IDS2" s="359"/>
      <c r="IDT2" s="359"/>
      <c r="IDU2" s="359"/>
      <c r="IDV2" s="359"/>
      <c r="IDW2" s="359"/>
      <c r="IDX2" s="359"/>
      <c r="IDY2" s="359"/>
      <c r="IDZ2" s="359"/>
      <c r="IEA2" s="359"/>
      <c r="IEB2" s="359"/>
      <c r="IEC2" s="359"/>
      <c r="IED2" s="359"/>
      <c r="IEE2" s="359"/>
      <c r="IEF2" s="359"/>
      <c r="IEG2" s="359"/>
      <c r="IEH2" s="359"/>
      <c r="IEI2" s="359"/>
      <c r="IEJ2" s="359"/>
      <c r="IEK2" s="359"/>
      <c r="IEL2" s="359"/>
      <c r="IEM2" s="359"/>
      <c r="IEN2" s="359"/>
      <c r="IEO2" s="359"/>
      <c r="IEP2" s="359"/>
      <c r="IEQ2" s="359"/>
      <c r="IER2" s="359"/>
      <c r="IES2" s="359"/>
      <c r="IET2" s="359"/>
      <c r="IEU2" s="359"/>
      <c r="IEV2" s="359"/>
      <c r="IEW2" s="359"/>
      <c r="IEX2" s="359"/>
      <c r="IEY2" s="359"/>
      <c r="IEZ2" s="359"/>
      <c r="IFA2" s="359"/>
      <c r="IFB2" s="359"/>
      <c r="IFC2" s="359"/>
      <c r="IFD2" s="359"/>
      <c r="IFE2" s="359"/>
      <c r="IFF2" s="359"/>
      <c r="IFG2" s="359"/>
      <c r="IFH2" s="359"/>
      <c r="IFI2" s="359"/>
      <c r="IFJ2" s="359"/>
      <c r="IFK2" s="359"/>
      <c r="IFL2" s="359"/>
      <c r="IFM2" s="359"/>
      <c r="IFN2" s="359"/>
      <c r="IFO2" s="359"/>
      <c r="IFP2" s="359"/>
      <c r="IFQ2" s="359"/>
      <c r="IFR2" s="359"/>
      <c r="IFS2" s="359"/>
      <c r="IFT2" s="359"/>
      <c r="IFU2" s="359"/>
      <c r="IFV2" s="359"/>
      <c r="IFW2" s="359"/>
      <c r="IFX2" s="359"/>
      <c r="IFY2" s="359"/>
      <c r="IFZ2" s="359"/>
      <c r="IGA2" s="359"/>
      <c r="IGB2" s="359"/>
      <c r="IGC2" s="359"/>
      <c r="IGD2" s="359"/>
      <c r="IGE2" s="359"/>
      <c r="IGF2" s="359"/>
      <c r="IGG2" s="359"/>
      <c r="IGH2" s="359"/>
      <c r="IGI2" s="359"/>
      <c r="IGJ2" s="359"/>
      <c r="IGK2" s="359"/>
      <c r="IGL2" s="359"/>
      <c r="IGM2" s="359"/>
      <c r="IGN2" s="359"/>
      <c r="IGO2" s="359"/>
      <c r="IGP2" s="359"/>
      <c r="IGQ2" s="359"/>
      <c r="IGR2" s="359"/>
      <c r="IGS2" s="359"/>
      <c r="IGT2" s="359"/>
      <c r="IGU2" s="359"/>
      <c r="IGV2" s="359"/>
      <c r="IGW2" s="359"/>
      <c r="IGX2" s="359"/>
      <c r="IGY2" s="359"/>
      <c r="IGZ2" s="359"/>
      <c r="IHA2" s="359"/>
      <c r="IHB2" s="359"/>
      <c r="IHC2" s="359"/>
      <c r="IHD2" s="359"/>
      <c r="IHE2" s="359"/>
      <c r="IHF2" s="359"/>
      <c r="IHG2" s="359"/>
      <c r="IHH2" s="359"/>
      <c r="IHI2" s="359"/>
      <c r="IHJ2" s="359"/>
      <c r="IHK2" s="359"/>
      <c r="IHL2" s="359"/>
      <c r="IHM2" s="359"/>
      <c r="IHN2" s="359"/>
      <c r="IHO2" s="359"/>
      <c r="IHP2" s="359"/>
      <c r="IHQ2" s="359"/>
      <c r="IHR2" s="359"/>
      <c r="IHS2" s="359"/>
      <c r="IHT2" s="359"/>
      <c r="IHU2" s="359"/>
      <c r="IHV2" s="359"/>
      <c r="IHW2" s="359"/>
      <c r="IHX2" s="359"/>
      <c r="IHY2" s="359"/>
      <c r="IHZ2" s="359"/>
      <c r="IIA2" s="359"/>
      <c r="IIB2" s="359"/>
      <c r="IIC2" s="359"/>
      <c r="IID2" s="359"/>
      <c r="IIE2" s="359"/>
      <c r="IIF2" s="359"/>
      <c r="IIG2" s="359"/>
      <c r="IIH2" s="359"/>
      <c r="III2" s="359"/>
      <c r="IIJ2" s="359"/>
      <c r="IIK2" s="359"/>
      <c r="IIL2" s="359"/>
      <c r="IIM2" s="359"/>
      <c r="IIN2" s="359"/>
      <c r="IIO2" s="359"/>
      <c r="IIP2" s="359"/>
      <c r="IIQ2" s="359"/>
      <c r="IIR2" s="359"/>
      <c r="IIS2" s="359"/>
      <c r="IIT2" s="359"/>
      <c r="IIU2" s="359"/>
      <c r="IIV2" s="359"/>
      <c r="IIW2" s="359"/>
      <c r="IIX2" s="359"/>
      <c r="IIY2" s="359"/>
      <c r="IIZ2" s="359"/>
      <c r="IJA2" s="359"/>
      <c r="IJB2" s="359"/>
      <c r="IJC2" s="359"/>
      <c r="IJD2" s="359"/>
      <c r="IJE2" s="359"/>
      <c r="IJF2" s="359"/>
      <c r="IJG2" s="359"/>
      <c r="IJH2" s="359"/>
      <c r="IJI2" s="359"/>
      <c r="IJJ2" s="359"/>
      <c r="IJK2" s="359"/>
      <c r="IJL2" s="359"/>
      <c r="IJM2" s="359"/>
      <c r="IJN2" s="359"/>
      <c r="IJO2" s="359"/>
      <c r="IJP2" s="359"/>
      <c r="IJQ2" s="359"/>
      <c r="IJR2" s="359"/>
      <c r="IJS2" s="359"/>
      <c r="IJT2" s="359"/>
      <c r="IJU2" s="359"/>
      <c r="IJV2" s="359"/>
      <c r="IJW2" s="359"/>
      <c r="IJX2" s="359"/>
      <c r="IJY2" s="359"/>
      <c r="IJZ2" s="359"/>
      <c r="IKA2" s="359"/>
      <c r="IKB2" s="359"/>
      <c r="IKC2" s="359"/>
      <c r="IKD2" s="359"/>
      <c r="IKE2" s="359"/>
      <c r="IKF2" s="359"/>
      <c r="IKG2" s="359"/>
      <c r="IKH2" s="359"/>
      <c r="IKI2" s="359"/>
      <c r="IKJ2" s="359"/>
      <c r="IKK2" s="359"/>
      <c r="IKL2" s="359"/>
      <c r="IKM2" s="359"/>
      <c r="IKN2" s="359"/>
      <c r="IKO2" s="359"/>
      <c r="IKP2" s="359"/>
      <c r="IKQ2" s="359"/>
      <c r="IKR2" s="359"/>
      <c r="IKS2" s="359"/>
      <c r="IKT2" s="359"/>
      <c r="IKU2" s="359"/>
      <c r="IKV2" s="359"/>
      <c r="IKW2" s="359"/>
      <c r="IKX2" s="359"/>
      <c r="IKY2" s="359"/>
      <c r="IKZ2" s="359"/>
      <c r="ILA2" s="359"/>
      <c r="ILB2" s="359"/>
      <c r="ILC2" s="359"/>
      <c r="ILD2" s="359"/>
      <c r="ILE2" s="359"/>
      <c r="ILF2" s="359"/>
      <c r="ILG2" s="359"/>
      <c r="ILH2" s="359"/>
      <c r="ILI2" s="359"/>
      <c r="ILJ2" s="359"/>
      <c r="ILK2" s="359"/>
      <c r="ILL2" s="359"/>
      <c r="ILM2" s="359"/>
      <c r="ILN2" s="359"/>
      <c r="ILO2" s="359"/>
      <c r="ILP2" s="359"/>
      <c r="ILQ2" s="359"/>
      <c r="ILR2" s="359"/>
      <c r="ILS2" s="359"/>
      <c r="ILT2" s="359"/>
      <c r="ILU2" s="359"/>
      <c r="ILV2" s="359"/>
      <c r="ILW2" s="359"/>
      <c r="ILX2" s="359"/>
      <c r="ILY2" s="359"/>
      <c r="ILZ2" s="359"/>
      <c r="IMA2" s="359"/>
      <c r="IMB2" s="359"/>
      <c r="IMC2" s="359"/>
      <c r="IMD2" s="359"/>
      <c r="IME2" s="359"/>
      <c r="IMF2" s="359"/>
      <c r="IMG2" s="359"/>
      <c r="IMH2" s="359"/>
      <c r="IMI2" s="359"/>
      <c r="IMJ2" s="359"/>
      <c r="IMK2" s="359"/>
      <c r="IML2" s="359"/>
      <c r="IMM2" s="359"/>
      <c r="IMN2" s="359"/>
      <c r="IMO2" s="359"/>
      <c r="IMP2" s="359"/>
      <c r="IMQ2" s="359"/>
      <c r="IMR2" s="359"/>
      <c r="IMS2" s="359"/>
      <c r="IMT2" s="359"/>
      <c r="IMU2" s="359"/>
      <c r="IMV2" s="359"/>
      <c r="IMW2" s="359"/>
      <c r="IMX2" s="359"/>
      <c r="IMY2" s="359"/>
      <c r="IMZ2" s="359"/>
      <c r="INA2" s="359"/>
      <c r="INB2" s="359"/>
      <c r="INC2" s="359"/>
      <c r="IND2" s="359"/>
      <c r="INE2" s="359"/>
      <c r="INF2" s="359"/>
      <c r="ING2" s="359"/>
      <c r="INH2" s="359"/>
      <c r="INI2" s="359"/>
      <c r="INJ2" s="359"/>
      <c r="INK2" s="359"/>
      <c r="INL2" s="359"/>
      <c r="INM2" s="359"/>
      <c r="INN2" s="359"/>
      <c r="INO2" s="359"/>
      <c r="INP2" s="359"/>
      <c r="INQ2" s="359"/>
      <c r="INR2" s="359"/>
      <c r="INS2" s="359"/>
      <c r="INT2" s="359"/>
      <c r="INU2" s="359"/>
      <c r="INV2" s="359"/>
      <c r="INW2" s="359"/>
      <c r="INX2" s="359"/>
      <c r="INY2" s="359"/>
      <c r="INZ2" s="359"/>
      <c r="IOA2" s="359"/>
      <c r="IOB2" s="359"/>
      <c r="IOC2" s="359"/>
      <c r="IOD2" s="359"/>
      <c r="IOE2" s="359"/>
      <c r="IOF2" s="359"/>
      <c r="IOG2" s="359"/>
      <c r="IOH2" s="359"/>
      <c r="IOI2" s="359"/>
      <c r="IOJ2" s="359"/>
      <c r="IOK2" s="359"/>
      <c r="IOL2" s="359"/>
      <c r="IOM2" s="359"/>
      <c r="ION2" s="359"/>
      <c r="IOO2" s="359"/>
      <c r="IOP2" s="359"/>
      <c r="IOQ2" s="359"/>
      <c r="IOR2" s="359"/>
      <c r="IOS2" s="359"/>
      <c r="IOT2" s="359"/>
      <c r="IOU2" s="359"/>
      <c r="IOV2" s="359"/>
      <c r="IOW2" s="359"/>
      <c r="IOX2" s="359"/>
      <c r="IOY2" s="359"/>
      <c r="IOZ2" s="359"/>
      <c r="IPA2" s="359"/>
      <c r="IPB2" s="359"/>
      <c r="IPC2" s="359"/>
      <c r="IPD2" s="359"/>
      <c r="IPE2" s="359"/>
      <c r="IPF2" s="359"/>
      <c r="IPG2" s="359"/>
      <c r="IPH2" s="359"/>
      <c r="IPI2" s="359"/>
      <c r="IPJ2" s="359"/>
      <c r="IPK2" s="359"/>
      <c r="IPL2" s="359"/>
      <c r="IPM2" s="359"/>
      <c r="IPN2" s="359"/>
      <c r="IPO2" s="359"/>
      <c r="IPP2" s="359"/>
      <c r="IPQ2" s="359"/>
      <c r="IPR2" s="359"/>
      <c r="IPS2" s="359"/>
      <c r="IPT2" s="359"/>
      <c r="IPU2" s="359"/>
      <c r="IPV2" s="359"/>
      <c r="IPW2" s="359"/>
      <c r="IPX2" s="359"/>
      <c r="IPY2" s="359"/>
      <c r="IPZ2" s="359"/>
      <c r="IQA2" s="359"/>
      <c r="IQB2" s="359"/>
      <c r="IQC2" s="359"/>
      <c r="IQD2" s="359"/>
      <c r="IQE2" s="359"/>
      <c r="IQF2" s="359"/>
      <c r="IQG2" s="359"/>
      <c r="IQH2" s="359"/>
      <c r="IQI2" s="359"/>
      <c r="IQJ2" s="359"/>
      <c r="IQK2" s="359"/>
      <c r="IQL2" s="359"/>
      <c r="IQM2" s="359"/>
      <c r="IQN2" s="359"/>
      <c r="IQO2" s="359"/>
      <c r="IQP2" s="359"/>
      <c r="IQQ2" s="359"/>
      <c r="IQR2" s="359"/>
      <c r="IQS2" s="359"/>
      <c r="IQT2" s="359"/>
      <c r="IQU2" s="359"/>
      <c r="IQV2" s="359"/>
      <c r="IQW2" s="359"/>
      <c r="IQX2" s="359"/>
      <c r="IQY2" s="359"/>
      <c r="IQZ2" s="359"/>
      <c r="IRA2" s="359"/>
      <c r="IRB2" s="359"/>
      <c r="IRC2" s="359"/>
      <c r="IRD2" s="359"/>
      <c r="IRE2" s="359"/>
      <c r="IRF2" s="359"/>
      <c r="IRG2" s="359"/>
      <c r="IRH2" s="359"/>
      <c r="IRI2" s="359"/>
      <c r="IRJ2" s="359"/>
      <c r="IRK2" s="359"/>
      <c r="IRL2" s="359"/>
      <c r="IRM2" s="359"/>
      <c r="IRN2" s="359"/>
      <c r="IRO2" s="359"/>
      <c r="IRP2" s="359"/>
      <c r="IRQ2" s="359"/>
      <c r="IRR2" s="359"/>
      <c r="IRS2" s="359"/>
      <c r="IRT2" s="359"/>
      <c r="IRU2" s="359"/>
      <c r="IRV2" s="359"/>
      <c r="IRW2" s="359"/>
      <c r="IRX2" s="359"/>
      <c r="IRY2" s="359"/>
      <c r="IRZ2" s="359"/>
      <c r="ISA2" s="359"/>
      <c r="ISB2" s="359"/>
      <c r="ISC2" s="359"/>
      <c r="ISD2" s="359"/>
      <c r="ISE2" s="359"/>
      <c r="ISF2" s="359"/>
      <c r="ISG2" s="359"/>
      <c r="ISH2" s="359"/>
      <c r="ISI2" s="359"/>
      <c r="ISJ2" s="359"/>
      <c r="ISK2" s="359"/>
      <c r="ISL2" s="359"/>
      <c r="ISM2" s="359"/>
      <c r="ISN2" s="359"/>
      <c r="ISO2" s="359"/>
      <c r="ISP2" s="359"/>
      <c r="ISQ2" s="359"/>
      <c r="ISR2" s="359"/>
      <c r="ISS2" s="359"/>
      <c r="IST2" s="359"/>
      <c r="ISU2" s="359"/>
      <c r="ISV2" s="359"/>
      <c r="ISW2" s="359"/>
      <c r="ISX2" s="359"/>
      <c r="ISY2" s="359"/>
      <c r="ISZ2" s="359"/>
      <c r="ITA2" s="359"/>
      <c r="ITB2" s="359"/>
      <c r="ITC2" s="359"/>
      <c r="ITD2" s="359"/>
      <c r="ITE2" s="359"/>
      <c r="ITF2" s="359"/>
      <c r="ITG2" s="359"/>
      <c r="ITH2" s="359"/>
      <c r="ITI2" s="359"/>
      <c r="ITJ2" s="359"/>
      <c r="ITK2" s="359"/>
      <c r="ITL2" s="359"/>
      <c r="ITM2" s="359"/>
      <c r="ITN2" s="359"/>
      <c r="ITO2" s="359"/>
      <c r="ITP2" s="359"/>
      <c r="ITQ2" s="359"/>
      <c r="ITR2" s="359"/>
      <c r="ITS2" s="359"/>
      <c r="ITT2" s="359"/>
      <c r="ITU2" s="359"/>
      <c r="ITV2" s="359"/>
      <c r="ITW2" s="359"/>
      <c r="ITX2" s="359"/>
      <c r="ITY2" s="359"/>
      <c r="ITZ2" s="359"/>
      <c r="IUA2" s="359"/>
      <c r="IUB2" s="359"/>
      <c r="IUC2" s="359"/>
      <c r="IUD2" s="359"/>
      <c r="IUE2" s="359"/>
      <c r="IUF2" s="359"/>
      <c r="IUG2" s="359"/>
      <c r="IUH2" s="359"/>
      <c r="IUI2" s="359"/>
      <c r="IUJ2" s="359"/>
      <c r="IUK2" s="359"/>
      <c r="IUL2" s="359"/>
      <c r="IUM2" s="359"/>
      <c r="IUN2" s="359"/>
      <c r="IUO2" s="359"/>
      <c r="IUP2" s="359"/>
      <c r="IUQ2" s="359"/>
      <c r="IUR2" s="359"/>
      <c r="IUS2" s="359"/>
      <c r="IUT2" s="359"/>
      <c r="IUU2" s="359"/>
      <c r="IUV2" s="359"/>
      <c r="IUW2" s="359"/>
      <c r="IUX2" s="359"/>
      <c r="IUY2" s="359"/>
      <c r="IUZ2" s="359"/>
      <c r="IVA2" s="359"/>
      <c r="IVB2" s="359"/>
      <c r="IVC2" s="359"/>
      <c r="IVD2" s="359"/>
      <c r="IVE2" s="359"/>
      <c r="IVF2" s="359"/>
      <c r="IVG2" s="359"/>
      <c r="IVH2" s="359"/>
      <c r="IVI2" s="359"/>
      <c r="IVJ2" s="359"/>
      <c r="IVK2" s="359"/>
      <c r="IVL2" s="359"/>
      <c r="IVM2" s="359"/>
      <c r="IVN2" s="359"/>
      <c r="IVO2" s="359"/>
      <c r="IVP2" s="359"/>
      <c r="IVQ2" s="359"/>
      <c r="IVR2" s="359"/>
      <c r="IVS2" s="359"/>
      <c r="IVT2" s="359"/>
      <c r="IVU2" s="359"/>
      <c r="IVV2" s="359"/>
      <c r="IVW2" s="359"/>
      <c r="IVX2" s="359"/>
      <c r="IVY2" s="359"/>
      <c r="IVZ2" s="359"/>
      <c r="IWA2" s="359"/>
      <c r="IWB2" s="359"/>
      <c r="IWC2" s="359"/>
      <c r="IWD2" s="359"/>
      <c r="IWE2" s="359"/>
      <c r="IWF2" s="359"/>
      <c r="IWG2" s="359"/>
      <c r="IWH2" s="359"/>
      <c r="IWI2" s="359"/>
      <c r="IWJ2" s="359"/>
      <c r="IWK2" s="359"/>
      <c r="IWL2" s="359"/>
      <c r="IWM2" s="359"/>
      <c r="IWN2" s="359"/>
      <c r="IWO2" s="359"/>
      <c r="IWP2" s="359"/>
      <c r="IWQ2" s="359"/>
      <c r="IWR2" s="359"/>
      <c r="IWS2" s="359"/>
      <c r="IWT2" s="359"/>
      <c r="IWU2" s="359"/>
      <c r="IWV2" s="359"/>
      <c r="IWW2" s="359"/>
      <c r="IWX2" s="359"/>
      <c r="IWY2" s="359"/>
      <c r="IWZ2" s="359"/>
      <c r="IXA2" s="359"/>
      <c r="IXB2" s="359"/>
      <c r="IXC2" s="359"/>
      <c r="IXD2" s="359"/>
      <c r="IXE2" s="359"/>
      <c r="IXF2" s="359"/>
      <c r="IXG2" s="359"/>
      <c r="IXH2" s="359"/>
      <c r="IXI2" s="359"/>
      <c r="IXJ2" s="359"/>
      <c r="IXK2" s="359"/>
      <c r="IXL2" s="359"/>
      <c r="IXM2" s="359"/>
      <c r="IXN2" s="359"/>
      <c r="IXO2" s="359"/>
      <c r="IXP2" s="359"/>
      <c r="IXQ2" s="359"/>
      <c r="IXR2" s="359"/>
      <c r="IXS2" s="359"/>
      <c r="IXT2" s="359"/>
      <c r="IXU2" s="359"/>
      <c r="IXV2" s="359"/>
      <c r="IXW2" s="359"/>
      <c r="IXX2" s="359"/>
      <c r="IXY2" s="359"/>
      <c r="IXZ2" s="359"/>
      <c r="IYA2" s="359"/>
      <c r="IYB2" s="359"/>
      <c r="IYC2" s="359"/>
      <c r="IYD2" s="359"/>
      <c r="IYE2" s="359"/>
      <c r="IYF2" s="359"/>
      <c r="IYG2" s="359"/>
      <c r="IYH2" s="359"/>
      <c r="IYI2" s="359"/>
      <c r="IYJ2" s="359"/>
      <c r="IYK2" s="359"/>
      <c r="IYL2" s="359"/>
      <c r="IYM2" s="359"/>
      <c r="IYN2" s="359"/>
      <c r="IYO2" s="359"/>
      <c r="IYP2" s="359"/>
      <c r="IYQ2" s="359"/>
      <c r="IYR2" s="359"/>
      <c r="IYS2" s="359"/>
      <c r="IYT2" s="359"/>
      <c r="IYU2" s="359"/>
      <c r="IYV2" s="359"/>
      <c r="IYW2" s="359"/>
      <c r="IYX2" s="359"/>
      <c r="IYY2" s="359"/>
      <c r="IYZ2" s="359"/>
      <c r="IZA2" s="359"/>
      <c r="IZB2" s="359"/>
      <c r="IZC2" s="359"/>
      <c r="IZD2" s="359"/>
      <c r="IZE2" s="359"/>
      <c r="IZF2" s="359"/>
      <c r="IZG2" s="359"/>
      <c r="IZH2" s="359"/>
      <c r="IZI2" s="359"/>
      <c r="IZJ2" s="359"/>
      <c r="IZK2" s="359"/>
      <c r="IZL2" s="359"/>
      <c r="IZM2" s="359"/>
      <c r="IZN2" s="359"/>
      <c r="IZO2" s="359"/>
      <c r="IZP2" s="359"/>
      <c r="IZQ2" s="359"/>
      <c r="IZR2" s="359"/>
      <c r="IZS2" s="359"/>
      <c r="IZT2" s="359"/>
      <c r="IZU2" s="359"/>
      <c r="IZV2" s="359"/>
      <c r="IZW2" s="359"/>
      <c r="IZX2" s="359"/>
      <c r="IZY2" s="359"/>
      <c r="IZZ2" s="359"/>
      <c r="JAA2" s="359"/>
      <c r="JAB2" s="359"/>
      <c r="JAC2" s="359"/>
      <c r="JAD2" s="359"/>
      <c r="JAE2" s="359"/>
      <c r="JAF2" s="359"/>
      <c r="JAG2" s="359"/>
      <c r="JAH2" s="359"/>
      <c r="JAI2" s="359"/>
      <c r="JAJ2" s="359"/>
      <c r="JAK2" s="359"/>
      <c r="JAL2" s="359"/>
      <c r="JAM2" s="359"/>
      <c r="JAN2" s="359"/>
      <c r="JAO2" s="359"/>
      <c r="JAP2" s="359"/>
      <c r="JAQ2" s="359"/>
      <c r="JAR2" s="359"/>
      <c r="JAS2" s="359"/>
      <c r="JAT2" s="359"/>
      <c r="JAU2" s="359"/>
      <c r="JAV2" s="359"/>
      <c r="JAW2" s="359"/>
      <c r="JAX2" s="359"/>
      <c r="JAY2" s="359"/>
      <c r="JAZ2" s="359"/>
      <c r="JBA2" s="359"/>
      <c r="JBB2" s="359"/>
      <c r="JBC2" s="359"/>
      <c r="JBD2" s="359"/>
      <c r="JBE2" s="359"/>
      <c r="JBF2" s="359"/>
      <c r="JBG2" s="359"/>
      <c r="JBH2" s="359"/>
      <c r="JBI2" s="359"/>
      <c r="JBJ2" s="359"/>
      <c r="JBK2" s="359"/>
      <c r="JBL2" s="359"/>
      <c r="JBM2" s="359"/>
      <c r="JBN2" s="359"/>
      <c r="JBO2" s="359"/>
      <c r="JBP2" s="359"/>
      <c r="JBQ2" s="359"/>
      <c r="JBR2" s="359"/>
      <c r="JBS2" s="359"/>
      <c r="JBT2" s="359"/>
      <c r="JBU2" s="359"/>
      <c r="JBV2" s="359"/>
      <c r="JBW2" s="359"/>
      <c r="JBX2" s="359"/>
      <c r="JBY2" s="359"/>
      <c r="JBZ2" s="359"/>
      <c r="JCA2" s="359"/>
      <c r="JCB2" s="359"/>
      <c r="JCC2" s="359"/>
      <c r="JCD2" s="359"/>
      <c r="JCE2" s="359"/>
      <c r="JCF2" s="359"/>
      <c r="JCG2" s="359"/>
      <c r="JCH2" s="359"/>
      <c r="JCI2" s="359"/>
      <c r="JCJ2" s="359"/>
      <c r="JCK2" s="359"/>
      <c r="JCL2" s="359"/>
      <c r="JCM2" s="359"/>
      <c r="JCN2" s="359"/>
      <c r="JCO2" s="359"/>
      <c r="JCP2" s="359"/>
      <c r="JCQ2" s="359"/>
      <c r="JCR2" s="359"/>
      <c r="JCS2" s="359"/>
      <c r="JCT2" s="359"/>
      <c r="JCU2" s="359"/>
      <c r="JCV2" s="359"/>
      <c r="JCW2" s="359"/>
      <c r="JCX2" s="359"/>
      <c r="JCY2" s="359"/>
      <c r="JCZ2" s="359"/>
      <c r="JDA2" s="359"/>
      <c r="JDB2" s="359"/>
      <c r="JDC2" s="359"/>
      <c r="JDD2" s="359"/>
      <c r="JDE2" s="359"/>
      <c r="JDF2" s="359"/>
      <c r="JDG2" s="359"/>
      <c r="JDH2" s="359"/>
      <c r="JDI2" s="359"/>
      <c r="JDJ2" s="359"/>
      <c r="JDK2" s="359"/>
      <c r="JDL2" s="359"/>
      <c r="JDM2" s="359"/>
      <c r="JDN2" s="359"/>
      <c r="JDO2" s="359"/>
      <c r="JDP2" s="359"/>
      <c r="JDQ2" s="359"/>
      <c r="JDR2" s="359"/>
      <c r="JDS2" s="359"/>
      <c r="JDT2" s="359"/>
      <c r="JDU2" s="359"/>
      <c r="JDV2" s="359"/>
      <c r="JDW2" s="359"/>
      <c r="JDX2" s="359"/>
      <c r="JDY2" s="359"/>
      <c r="JDZ2" s="359"/>
      <c r="JEA2" s="359"/>
      <c r="JEB2" s="359"/>
      <c r="JEC2" s="359"/>
      <c r="JED2" s="359"/>
      <c r="JEE2" s="359"/>
      <c r="JEF2" s="359"/>
      <c r="JEG2" s="359"/>
      <c r="JEH2" s="359"/>
      <c r="JEI2" s="359"/>
      <c r="JEJ2" s="359"/>
      <c r="JEK2" s="359"/>
      <c r="JEL2" s="359"/>
      <c r="JEM2" s="359"/>
      <c r="JEN2" s="359"/>
      <c r="JEO2" s="359"/>
      <c r="JEP2" s="359"/>
      <c r="JEQ2" s="359"/>
      <c r="JER2" s="359"/>
      <c r="JES2" s="359"/>
      <c r="JET2" s="359"/>
      <c r="JEU2" s="359"/>
      <c r="JEV2" s="359"/>
      <c r="JEW2" s="359"/>
      <c r="JEX2" s="359"/>
      <c r="JEY2" s="359"/>
      <c r="JEZ2" s="359"/>
      <c r="JFA2" s="359"/>
      <c r="JFB2" s="359"/>
      <c r="JFC2" s="359"/>
      <c r="JFD2" s="359"/>
      <c r="JFE2" s="359"/>
      <c r="JFF2" s="359"/>
      <c r="JFG2" s="359"/>
      <c r="JFH2" s="359"/>
      <c r="JFI2" s="359"/>
      <c r="JFJ2" s="359"/>
      <c r="JFK2" s="359"/>
      <c r="JFL2" s="359"/>
      <c r="JFM2" s="359"/>
      <c r="JFN2" s="359"/>
      <c r="JFO2" s="359"/>
      <c r="JFP2" s="359"/>
      <c r="JFQ2" s="359"/>
      <c r="JFR2" s="359"/>
      <c r="JFS2" s="359"/>
      <c r="JFT2" s="359"/>
      <c r="JFU2" s="359"/>
      <c r="JFV2" s="359"/>
      <c r="JFW2" s="359"/>
      <c r="JFX2" s="359"/>
      <c r="JFY2" s="359"/>
      <c r="JFZ2" s="359"/>
      <c r="JGA2" s="359"/>
      <c r="JGB2" s="359"/>
      <c r="JGC2" s="359"/>
      <c r="JGD2" s="359"/>
      <c r="JGE2" s="359"/>
      <c r="JGF2" s="359"/>
      <c r="JGG2" s="359"/>
      <c r="JGH2" s="359"/>
      <c r="JGI2" s="359"/>
      <c r="JGJ2" s="359"/>
      <c r="JGK2" s="359"/>
      <c r="JGL2" s="359"/>
      <c r="JGM2" s="359"/>
      <c r="JGN2" s="359"/>
      <c r="JGO2" s="359"/>
      <c r="JGP2" s="359"/>
      <c r="JGQ2" s="359"/>
      <c r="JGR2" s="359"/>
      <c r="JGS2" s="359"/>
      <c r="JGT2" s="359"/>
      <c r="JGU2" s="359"/>
      <c r="JGV2" s="359"/>
      <c r="JGW2" s="359"/>
      <c r="JGX2" s="359"/>
      <c r="JGY2" s="359"/>
      <c r="JGZ2" s="359"/>
      <c r="JHA2" s="359"/>
      <c r="JHB2" s="359"/>
      <c r="JHC2" s="359"/>
      <c r="JHD2" s="359"/>
      <c r="JHE2" s="359"/>
      <c r="JHF2" s="359"/>
      <c r="JHG2" s="359"/>
      <c r="JHH2" s="359"/>
      <c r="JHI2" s="359"/>
      <c r="JHJ2" s="359"/>
      <c r="JHK2" s="359"/>
      <c r="JHL2" s="359"/>
      <c r="JHM2" s="359"/>
      <c r="JHN2" s="359"/>
      <c r="JHO2" s="359"/>
      <c r="JHP2" s="359"/>
      <c r="JHQ2" s="359"/>
      <c r="JHR2" s="359"/>
      <c r="JHS2" s="359"/>
      <c r="JHT2" s="359"/>
      <c r="JHU2" s="359"/>
      <c r="JHV2" s="359"/>
      <c r="JHW2" s="359"/>
      <c r="JHX2" s="359"/>
      <c r="JHY2" s="359"/>
      <c r="JHZ2" s="359"/>
      <c r="JIA2" s="359"/>
      <c r="JIB2" s="359"/>
      <c r="JIC2" s="359"/>
      <c r="JID2" s="359"/>
      <c r="JIE2" s="359"/>
      <c r="JIF2" s="359"/>
      <c r="JIG2" s="359"/>
      <c r="JIH2" s="359"/>
      <c r="JII2" s="359"/>
      <c r="JIJ2" s="359"/>
      <c r="JIK2" s="359"/>
      <c r="JIL2" s="359"/>
      <c r="JIM2" s="359"/>
      <c r="JIN2" s="359"/>
      <c r="JIO2" s="359"/>
      <c r="JIP2" s="359"/>
      <c r="JIQ2" s="359"/>
      <c r="JIR2" s="359"/>
      <c r="JIS2" s="359"/>
      <c r="JIT2" s="359"/>
      <c r="JIU2" s="359"/>
      <c r="JIV2" s="359"/>
      <c r="JIW2" s="359"/>
      <c r="JIX2" s="359"/>
      <c r="JIY2" s="359"/>
      <c r="JIZ2" s="359"/>
      <c r="JJA2" s="359"/>
      <c r="JJB2" s="359"/>
      <c r="JJC2" s="359"/>
      <c r="JJD2" s="359"/>
      <c r="JJE2" s="359"/>
      <c r="JJF2" s="359"/>
      <c r="JJG2" s="359"/>
      <c r="JJH2" s="359"/>
      <c r="JJI2" s="359"/>
      <c r="JJJ2" s="359"/>
      <c r="JJK2" s="359"/>
      <c r="JJL2" s="359"/>
      <c r="JJM2" s="359"/>
      <c r="JJN2" s="359"/>
      <c r="JJO2" s="359"/>
      <c r="JJP2" s="359"/>
      <c r="JJQ2" s="359"/>
      <c r="JJR2" s="359"/>
      <c r="JJS2" s="359"/>
      <c r="JJT2" s="359"/>
      <c r="JJU2" s="359"/>
      <c r="JJV2" s="359"/>
      <c r="JJW2" s="359"/>
      <c r="JJX2" s="359"/>
      <c r="JJY2" s="359"/>
      <c r="JJZ2" s="359"/>
      <c r="JKA2" s="359"/>
      <c r="JKB2" s="359"/>
      <c r="JKC2" s="359"/>
      <c r="JKD2" s="359"/>
      <c r="JKE2" s="359"/>
      <c r="JKF2" s="359"/>
      <c r="JKG2" s="359"/>
      <c r="JKH2" s="359"/>
      <c r="JKI2" s="359"/>
      <c r="JKJ2" s="359"/>
      <c r="JKK2" s="359"/>
      <c r="JKL2" s="359"/>
      <c r="JKM2" s="359"/>
      <c r="JKN2" s="359"/>
      <c r="JKO2" s="359"/>
      <c r="JKP2" s="359"/>
      <c r="JKQ2" s="359"/>
      <c r="JKR2" s="359"/>
      <c r="JKS2" s="359"/>
      <c r="JKT2" s="359"/>
      <c r="JKU2" s="359"/>
      <c r="JKV2" s="359"/>
      <c r="JKW2" s="359"/>
      <c r="JKX2" s="359"/>
      <c r="JKY2" s="359"/>
      <c r="JKZ2" s="359"/>
      <c r="JLA2" s="359"/>
      <c r="JLB2" s="359"/>
      <c r="JLC2" s="359"/>
      <c r="JLD2" s="359"/>
      <c r="JLE2" s="359"/>
      <c r="JLF2" s="359"/>
      <c r="JLG2" s="359"/>
      <c r="JLH2" s="359"/>
      <c r="JLI2" s="359"/>
      <c r="JLJ2" s="359"/>
      <c r="JLK2" s="359"/>
      <c r="JLL2" s="359"/>
      <c r="JLM2" s="359"/>
      <c r="JLN2" s="359"/>
      <c r="JLO2" s="359"/>
      <c r="JLP2" s="359"/>
      <c r="JLQ2" s="359"/>
      <c r="JLR2" s="359"/>
      <c r="JLS2" s="359"/>
      <c r="JLT2" s="359"/>
      <c r="JLU2" s="359"/>
      <c r="JLV2" s="359"/>
      <c r="JLW2" s="359"/>
      <c r="JLX2" s="359"/>
      <c r="JLY2" s="359"/>
      <c r="JLZ2" s="359"/>
      <c r="JMA2" s="359"/>
      <c r="JMB2" s="359"/>
      <c r="JMC2" s="359"/>
      <c r="JMD2" s="359"/>
      <c r="JME2" s="359"/>
      <c r="JMF2" s="359"/>
      <c r="JMG2" s="359"/>
      <c r="JMH2" s="359"/>
      <c r="JMI2" s="359"/>
      <c r="JMJ2" s="359"/>
      <c r="JMK2" s="359"/>
      <c r="JML2" s="359"/>
      <c r="JMM2" s="359"/>
      <c r="JMN2" s="359"/>
      <c r="JMO2" s="359"/>
      <c r="JMP2" s="359"/>
      <c r="JMQ2" s="359"/>
      <c r="JMR2" s="359"/>
      <c r="JMS2" s="359"/>
      <c r="JMT2" s="359"/>
      <c r="JMU2" s="359"/>
      <c r="JMV2" s="359"/>
      <c r="JMW2" s="359"/>
      <c r="JMX2" s="359"/>
      <c r="JMY2" s="359"/>
      <c r="JMZ2" s="359"/>
      <c r="JNA2" s="359"/>
      <c r="JNB2" s="359"/>
      <c r="JNC2" s="359"/>
      <c r="JND2" s="359"/>
      <c r="JNE2" s="359"/>
      <c r="JNF2" s="359"/>
      <c r="JNG2" s="359"/>
      <c r="JNH2" s="359"/>
      <c r="JNI2" s="359"/>
      <c r="JNJ2" s="359"/>
      <c r="JNK2" s="359"/>
      <c r="JNL2" s="359"/>
      <c r="JNM2" s="359"/>
      <c r="JNN2" s="359"/>
      <c r="JNO2" s="359"/>
      <c r="JNP2" s="359"/>
      <c r="JNQ2" s="359"/>
      <c r="JNR2" s="359"/>
      <c r="JNS2" s="359"/>
      <c r="JNT2" s="359"/>
      <c r="JNU2" s="359"/>
      <c r="JNV2" s="359"/>
      <c r="JNW2" s="359"/>
      <c r="JNX2" s="359"/>
      <c r="JNY2" s="359"/>
      <c r="JNZ2" s="359"/>
      <c r="JOA2" s="359"/>
      <c r="JOB2" s="359"/>
      <c r="JOC2" s="359"/>
      <c r="JOD2" s="359"/>
      <c r="JOE2" s="359"/>
      <c r="JOF2" s="359"/>
      <c r="JOG2" s="359"/>
      <c r="JOH2" s="359"/>
      <c r="JOI2" s="359"/>
      <c r="JOJ2" s="359"/>
      <c r="JOK2" s="359"/>
      <c r="JOL2" s="359"/>
      <c r="JOM2" s="359"/>
      <c r="JON2" s="359"/>
      <c r="JOO2" s="359"/>
      <c r="JOP2" s="359"/>
      <c r="JOQ2" s="359"/>
      <c r="JOR2" s="359"/>
      <c r="JOS2" s="359"/>
      <c r="JOT2" s="359"/>
      <c r="JOU2" s="359"/>
      <c r="JOV2" s="359"/>
      <c r="JOW2" s="359"/>
      <c r="JOX2" s="359"/>
      <c r="JOY2" s="359"/>
      <c r="JOZ2" s="359"/>
      <c r="JPA2" s="359"/>
      <c r="JPB2" s="359"/>
      <c r="JPC2" s="359"/>
      <c r="JPD2" s="359"/>
      <c r="JPE2" s="359"/>
      <c r="JPF2" s="359"/>
      <c r="JPG2" s="359"/>
      <c r="JPH2" s="359"/>
      <c r="JPI2" s="359"/>
      <c r="JPJ2" s="359"/>
      <c r="JPK2" s="359"/>
      <c r="JPL2" s="359"/>
      <c r="JPM2" s="359"/>
      <c r="JPN2" s="359"/>
      <c r="JPO2" s="359"/>
      <c r="JPP2" s="359"/>
      <c r="JPQ2" s="359"/>
      <c r="JPR2" s="359"/>
      <c r="JPS2" s="359"/>
      <c r="JPT2" s="359"/>
      <c r="JPU2" s="359"/>
      <c r="JPV2" s="359"/>
      <c r="JPW2" s="359"/>
      <c r="JPX2" s="359"/>
      <c r="JPY2" s="359"/>
      <c r="JPZ2" s="359"/>
      <c r="JQA2" s="359"/>
      <c r="JQB2" s="359"/>
      <c r="JQC2" s="359"/>
      <c r="JQD2" s="359"/>
      <c r="JQE2" s="359"/>
      <c r="JQF2" s="359"/>
      <c r="JQG2" s="359"/>
      <c r="JQH2" s="359"/>
      <c r="JQI2" s="359"/>
      <c r="JQJ2" s="359"/>
      <c r="JQK2" s="359"/>
      <c r="JQL2" s="359"/>
      <c r="JQM2" s="359"/>
      <c r="JQN2" s="359"/>
      <c r="JQO2" s="359"/>
      <c r="JQP2" s="359"/>
      <c r="JQQ2" s="359"/>
      <c r="JQR2" s="359"/>
      <c r="JQS2" s="359"/>
      <c r="JQT2" s="359"/>
      <c r="JQU2" s="359"/>
      <c r="JQV2" s="359"/>
      <c r="JQW2" s="359"/>
      <c r="JQX2" s="359"/>
      <c r="JQY2" s="359"/>
      <c r="JQZ2" s="359"/>
      <c r="JRA2" s="359"/>
      <c r="JRB2" s="359"/>
      <c r="JRC2" s="359"/>
      <c r="JRD2" s="359"/>
      <c r="JRE2" s="359"/>
      <c r="JRF2" s="359"/>
      <c r="JRG2" s="359"/>
      <c r="JRH2" s="359"/>
      <c r="JRI2" s="359"/>
      <c r="JRJ2" s="359"/>
      <c r="JRK2" s="359"/>
      <c r="JRL2" s="359"/>
      <c r="JRM2" s="359"/>
      <c r="JRN2" s="359"/>
      <c r="JRO2" s="359"/>
      <c r="JRP2" s="359"/>
      <c r="JRQ2" s="359"/>
      <c r="JRR2" s="359"/>
      <c r="JRS2" s="359"/>
      <c r="JRT2" s="359"/>
      <c r="JRU2" s="359"/>
      <c r="JRV2" s="359"/>
      <c r="JRW2" s="359"/>
      <c r="JRX2" s="359"/>
      <c r="JRY2" s="359"/>
      <c r="JRZ2" s="359"/>
      <c r="JSA2" s="359"/>
      <c r="JSB2" s="359"/>
      <c r="JSC2" s="359"/>
      <c r="JSD2" s="359"/>
      <c r="JSE2" s="359"/>
      <c r="JSF2" s="359"/>
      <c r="JSG2" s="359"/>
      <c r="JSH2" s="359"/>
      <c r="JSI2" s="359"/>
      <c r="JSJ2" s="359"/>
      <c r="JSK2" s="359"/>
      <c r="JSL2" s="359"/>
      <c r="JSM2" s="359"/>
      <c r="JSN2" s="359"/>
      <c r="JSO2" s="359"/>
      <c r="JSP2" s="359"/>
      <c r="JSQ2" s="359"/>
      <c r="JSR2" s="359"/>
      <c r="JSS2" s="359"/>
      <c r="JST2" s="359"/>
      <c r="JSU2" s="359"/>
      <c r="JSV2" s="359"/>
      <c r="JSW2" s="359"/>
      <c r="JSX2" s="359"/>
      <c r="JSY2" s="359"/>
      <c r="JSZ2" s="359"/>
      <c r="JTA2" s="359"/>
      <c r="JTB2" s="359"/>
      <c r="JTC2" s="359"/>
      <c r="JTD2" s="359"/>
      <c r="JTE2" s="359"/>
      <c r="JTF2" s="359"/>
      <c r="JTG2" s="359"/>
      <c r="JTH2" s="359"/>
      <c r="JTI2" s="359"/>
      <c r="JTJ2" s="359"/>
      <c r="JTK2" s="359"/>
      <c r="JTL2" s="359"/>
      <c r="JTM2" s="359"/>
      <c r="JTN2" s="359"/>
      <c r="JTO2" s="359"/>
      <c r="JTP2" s="359"/>
      <c r="JTQ2" s="359"/>
      <c r="JTR2" s="359"/>
      <c r="JTS2" s="359"/>
      <c r="JTT2" s="359"/>
      <c r="JTU2" s="359"/>
      <c r="JTV2" s="359"/>
      <c r="JTW2" s="359"/>
      <c r="JTX2" s="359"/>
      <c r="JTY2" s="359"/>
      <c r="JTZ2" s="359"/>
      <c r="JUA2" s="359"/>
      <c r="JUB2" s="359"/>
      <c r="JUC2" s="359"/>
      <c r="JUD2" s="359"/>
      <c r="JUE2" s="359"/>
      <c r="JUF2" s="359"/>
      <c r="JUG2" s="359"/>
      <c r="JUH2" s="359"/>
      <c r="JUI2" s="359"/>
      <c r="JUJ2" s="359"/>
      <c r="JUK2" s="359"/>
      <c r="JUL2" s="359"/>
      <c r="JUM2" s="359"/>
      <c r="JUN2" s="359"/>
      <c r="JUO2" s="359"/>
      <c r="JUP2" s="359"/>
      <c r="JUQ2" s="359"/>
      <c r="JUR2" s="359"/>
      <c r="JUS2" s="359"/>
      <c r="JUT2" s="359"/>
      <c r="JUU2" s="359"/>
      <c r="JUV2" s="359"/>
      <c r="JUW2" s="359"/>
      <c r="JUX2" s="359"/>
      <c r="JUY2" s="359"/>
      <c r="JUZ2" s="359"/>
      <c r="JVA2" s="359"/>
      <c r="JVB2" s="359"/>
      <c r="JVC2" s="359"/>
      <c r="JVD2" s="359"/>
      <c r="JVE2" s="359"/>
      <c r="JVF2" s="359"/>
      <c r="JVG2" s="359"/>
      <c r="JVH2" s="359"/>
      <c r="JVI2" s="359"/>
      <c r="JVJ2" s="359"/>
      <c r="JVK2" s="359"/>
      <c r="JVL2" s="359"/>
      <c r="JVM2" s="359"/>
      <c r="JVN2" s="359"/>
      <c r="JVO2" s="359"/>
      <c r="JVP2" s="359"/>
      <c r="JVQ2" s="359"/>
      <c r="JVR2" s="359"/>
      <c r="JVS2" s="359"/>
      <c r="JVT2" s="359"/>
      <c r="JVU2" s="359"/>
      <c r="JVV2" s="359"/>
      <c r="JVW2" s="359"/>
      <c r="JVX2" s="359"/>
      <c r="JVY2" s="359"/>
      <c r="JVZ2" s="359"/>
      <c r="JWA2" s="359"/>
      <c r="JWB2" s="359"/>
      <c r="JWC2" s="359"/>
      <c r="JWD2" s="359"/>
      <c r="JWE2" s="359"/>
      <c r="JWF2" s="359"/>
      <c r="JWG2" s="359"/>
      <c r="JWH2" s="359"/>
      <c r="JWI2" s="359"/>
      <c r="JWJ2" s="359"/>
      <c r="JWK2" s="359"/>
      <c r="JWL2" s="359"/>
      <c r="JWM2" s="359"/>
      <c r="JWN2" s="359"/>
      <c r="JWO2" s="359"/>
      <c r="JWP2" s="359"/>
      <c r="JWQ2" s="359"/>
      <c r="JWR2" s="359"/>
      <c r="JWS2" s="359"/>
      <c r="JWT2" s="359"/>
      <c r="JWU2" s="359"/>
      <c r="JWV2" s="359"/>
      <c r="JWW2" s="359"/>
      <c r="JWX2" s="359"/>
      <c r="JWY2" s="359"/>
      <c r="JWZ2" s="359"/>
      <c r="JXA2" s="359"/>
      <c r="JXB2" s="359"/>
      <c r="JXC2" s="359"/>
      <c r="JXD2" s="359"/>
      <c r="JXE2" s="359"/>
      <c r="JXF2" s="359"/>
      <c r="JXG2" s="359"/>
      <c r="JXH2" s="359"/>
      <c r="JXI2" s="359"/>
      <c r="JXJ2" s="359"/>
      <c r="JXK2" s="359"/>
      <c r="JXL2" s="359"/>
      <c r="JXM2" s="359"/>
      <c r="JXN2" s="359"/>
      <c r="JXO2" s="359"/>
      <c r="JXP2" s="359"/>
      <c r="JXQ2" s="359"/>
      <c r="JXR2" s="359"/>
      <c r="JXS2" s="359"/>
      <c r="JXT2" s="359"/>
      <c r="JXU2" s="359"/>
      <c r="JXV2" s="359"/>
      <c r="JXW2" s="359"/>
      <c r="JXX2" s="359"/>
      <c r="JXY2" s="359"/>
      <c r="JXZ2" s="359"/>
      <c r="JYA2" s="359"/>
      <c r="JYB2" s="359"/>
      <c r="JYC2" s="359"/>
      <c r="JYD2" s="359"/>
      <c r="JYE2" s="359"/>
      <c r="JYF2" s="359"/>
      <c r="JYG2" s="359"/>
      <c r="JYH2" s="359"/>
      <c r="JYI2" s="359"/>
      <c r="JYJ2" s="359"/>
      <c r="JYK2" s="359"/>
      <c r="JYL2" s="359"/>
      <c r="JYM2" s="359"/>
      <c r="JYN2" s="359"/>
      <c r="JYO2" s="359"/>
      <c r="JYP2" s="359"/>
      <c r="JYQ2" s="359"/>
      <c r="JYR2" s="359"/>
      <c r="JYS2" s="359"/>
      <c r="JYT2" s="359"/>
      <c r="JYU2" s="359"/>
      <c r="JYV2" s="359"/>
      <c r="JYW2" s="359"/>
      <c r="JYX2" s="359"/>
      <c r="JYY2" s="359"/>
      <c r="JYZ2" s="359"/>
      <c r="JZA2" s="359"/>
      <c r="JZB2" s="359"/>
      <c r="JZC2" s="359"/>
      <c r="JZD2" s="359"/>
      <c r="JZE2" s="359"/>
      <c r="JZF2" s="359"/>
      <c r="JZG2" s="359"/>
      <c r="JZH2" s="359"/>
      <c r="JZI2" s="359"/>
      <c r="JZJ2" s="359"/>
      <c r="JZK2" s="359"/>
      <c r="JZL2" s="359"/>
      <c r="JZM2" s="359"/>
      <c r="JZN2" s="359"/>
      <c r="JZO2" s="359"/>
      <c r="JZP2" s="359"/>
      <c r="JZQ2" s="359"/>
      <c r="JZR2" s="359"/>
      <c r="JZS2" s="359"/>
      <c r="JZT2" s="359"/>
      <c r="JZU2" s="359"/>
      <c r="JZV2" s="359"/>
      <c r="JZW2" s="359"/>
      <c r="JZX2" s="359"/>
      <c r="JZY2" s="359"/>
      <c r="JZZ2" s="359"/>
      <c r="KAA2" s="359"/>
      <c r="KAB2" s="359"/>
      <c r="KAC2" s="359"/>
      <c r="KAD2" s="359"/>
      <c r="KAE2" s="359"/>
      <c r="KAF2" s="359"/>
      <c r="KAG2" s="359"/>
      <c r="KAH2" s="359"/>
      <c r="KAI2" s="359"/>
      <c r="KAJ2" s="359"/>
      <c r="KAK2" s="359"/>
      <c r="KAL2" s="359"/>
      <c r="KAM2" s="359"/>
      <c r="KAN2" s="359"/>
      <c r="KAO2" s="359"/>
      <c r="KAP2" s="359"/>
      <c r="KAQ2" s="359"/>
      <c r="KAR2" s="359"/>
      <c r="KAS2" s="359"/>
      <c r="KAT2" s="359"/>
      <c r="KAU2" s="359"/>
      <c r="KAV2" s="359"/>
      <c r="KAW2" s="359"/>
      <c r="KAX2" s="359"/>
      <c r="KAY2" s="359"/>
      <c r="KAZ2" s="359"/>
      <c r="KBA2" s="359"/>
      <c r="KBB2" s="359"/>
      <c r="KBC2" s="359"/>
      <c r="KBD2" s="359"/>
      <c r="KBE2" s="359"/>
      <c r="KBF2" s="359"/>
      <c r="KBG2" s="359"/>
      <c r="KBH2" s="359"/>
      <c r="KBI2" s="359"/>
      <c r="KBJ2" s="359"/>
      <c r="KBK2" s="359"/>
      <c r="KBL2" s="359"/>
      <c r="KBM2" s="359"/>
      <c r="KBN2" s="359"/>
      <c r="KBO2" s="359"/>
      <c r="KBP2" s="359"/>
      <c r="KBQ2" s="359"/>
      <c r="KBR2" s="359"/>
      <c r="KBS2" s="359"/>
      <c r="KBT2" s="359"/>
      <c r="KBU2" s="359"/>
      <c r="KBV2" s="359"/>
      <c r="KBW2" s="359"/>
      <c r="KBX2" s="359"/>
      <c r="KBY2" s="359"/>
      <c r="KBZ2" s="359"/>
      <c r="KCA2" s="359"/>
      <c r="KCB2" s="359"/>
      <c r="KCC2" s="359"/>
      <c r="KCD2" s="359"/>
      <c r="KCE2" s="359"/>
      <c r="KCF2" s="359"/>
      <c r="KCG2" s="359"/>
      <c r="KCH2" s="359"/>
      <c r="KCI2" s="359"/>
      <c r="KCJ2" s="359"/>
      <c r="KCK2" s="359"/>
      <c r="KCL2" s="359"/>
      <c r="KCM2" s="359"/>
      <c r="KCN2" s="359"/>
      <c r="KCO2" s="359"/>
      <c r="KCP2" s="359"/>
      <c r="KCQ2" s="359"/>
      <c r="KCR2" s="359"/>
      <c r="KCS2" s="359"/>
      <c r="KCT2" s="359"/>
      <c r="KCU2" s="359"/>
      <c r="KCV2" s="359"/>
      <c r="KCW2" s="359"/>
      <c r="KCX2" s="359"/>
      <c r="KCY2" s="359"/>
      <c r="KCZ2" s="359"/>
      <c r="KDA2" s="359"/>
      <c r="KDB2" s="359"/>
      <c r="KDC2" s="359"/>
      <c r="KDD2" s="359"/>
      <c r="KDE2" s="359"/>
      <c r="KDF2" s="359"/>
      <c r="KDG2" s="359"/>
      <c r="KDH2" s="359"/>
      <c r="KDI2" s="359"/>
      <c r="KDJ2" s="359"/>
      <c r="KDK2" s="359"/>
      <c r="KDL2" s="359"/>
      <c r="KDM2" s="359"/>
      <c r="KDN2" s="359"/>
      <c r="KDO2" s="359"/>
      <c r="KDP2" s="359"/>
      <c r="KDQ2" s="359"/>
      <c r="KDR2" s="359"/>
      <c r="KDS2" s="359"/>
      <c r="KDT2" s="359"/>
      <c r="KDU2" s="359"/>
      <c r="KDV2" s="359"/>
      <c r="KDW2" s="359"/>
      <c r="KDX2" s="359"/>
      <c r="KDY2" s="359"/>
      <c r="KDZ2" s="359"/>
      <c r="KEA2" s="359"/>
      <c r="KEB2" s="359"/>
      <c r="KEC2" s="359"/>
      <c r="KED2" s="359"/>
      <c r="KEE2" s="359"/>
      <c r="KEF2" s="359"/>
      <c r="KEG2" s="359"/>
      <c r="KEH2" s="359"/>
      <c r="KEI2" s="359"/>
      <c r="KEJ2" s="359"/>
      <c r="KEK2" s="359"/>
      <c r="KEL2" s="359"/>
      <c r="KEM2" s="359"/>
      <c r="KEN2" s="359"/>
      <c r="KEO2" s="359"/>
      <c r="KEP2" s="359"/>
      <c r="KEQ2" s="359"/>
      <c r="KER2" s="359"/>
      <c r="KES2" s="359"/>
      <c r="KET2" s="359"/>
      <c r="KEU2" s="359"/>
      <c r="KEV2" s="359"/>
      <c r="KEW2" s="359"/>
      <c r="KEX2" s="359"/>
      <c r="KEY2" s="359"/>
      <c r="KEZ2" s="359"/>
      <c r="KFA2" s="359"/>
      <c r="KFB2" s="359"/>
      <c r="KFC2" s="359"/>
      <c r="KFD2" s="359"/>
      <c r="KFE2" s="359"/>
      <c r="KFF2" s="359"/>
      <c r="KFG2" s="359"/>
      <c r="KFH2" s="359"/>
      <c r="KFI2" s="359"/>
      <c r="KFJ2" s="359"/>
      <c r="KFK2" s="359"/>
      <c r="KFL2" s="359"/>
      <c r="KFM2" s="359"/>
      <c r="KFN2" s="359"/>
      <c r="KFO2" s="359"/>
      <c r="KFP2" s="359"/>
      <c r="KFQ2" s="359"/>
      <c r="KFR2" s="359"/>
      <c r="KFS2" s="359"/>
      <c r="KFT2" s="359"/>
      <c r="KFU2" s="359"/>
      <c r="KFV2" s="359"/>
      <c r="KFW2" s="359"/>
      <c r="KFX2" s="359"/>
      <c r="KFY2" s="359"/>
      <c r="KFZ2" s="359"/>
      <c r="KGA2" s="359"/>
      <c r="KGB2" s="359"/>
      <c r="KGC2" s="359"/>
      <c r="KGD2" s="359"/>
      <c r="KGE2" s="359"/>
      <c r="KGF2" s="359"/>
      <c r="KGG2" s="359"/>
      <c r="KGH2" s="359"/>
      <c r="KGI2" s="359"/>
      <c r="KGJ2" s="359"/>
      <c r="KGK2" s="359"/>
      <c r="KGL2" s="359"/>
      <c r="KGM2" s="359"/>
      <c r="KGN2" s="359"/>
      <c r="KGO2" s="359"/>
      <c r="KGP2" s="359"/>
      <c r="KGQ2" s="359"/>
      <c r="KGR2" s="359"/>
      <c r="KGS2" s="359"/>
      <c r="KGT2" s="359"/>
      <c r="KGU2" s="359"/>
      <c r="KGV2" s="359"/>
      <c r="KGW2" s="359"/>
      <c r="KGX2" s="359"/>
      <c r="KGY2" s="359"/>
      <c r="KGZ2" s="359"/>
      <c r="KHA2" s="359"/>
      <c r="KHB2" s="359"/>
      <c r="KHC2" s="359"/>
      <c r="KHD2" s="359"/>
      <c r="KHE2" s="359"/>
      <c r="KHF2" s="359"/>
      <c r="KHG2" s="359"/>
      <c r="KHH2" s="359"/>
      <c r="KHI2" s="359"/>
      <c r="KHJ2" s="359"/>
      <c r="KHK2" s="359"/>
      <c r="KHL2" s="359"/>
      <c r="KHM2" s="359"/>
      <c r="KHN2" s="359"/>
      <c r="KHO2" s="359"/>
      <c r="KHP2" s="359"/>
      <c r="KHQ2" s="359"/>
      <c r="KHR2" s="359"/>
      <c r="KHS2" s="359"/>
      <c r="KHT2" s="359"/>
      <c r="KHU2" s="359"/>
      <c r="KHV2" s="359"/>
      <c r="KHW2" s="359"/>
      <c r="KHX2" s="359"/>
      <c r="KHY2" s="359"/>
      <c r="KHZ2" s="359"/>
      <c r="KIA2" s="359"/>
      <c r="KIB2" s="359"/>
      <c r="KIC2" s="359"/>
      <c r="KID2" s="359"/>
      <c r="KIE2" s="359"/>
      <c r="KIF2" s="359"/>
      <c r="KIG2" s="359"/>
      <c r="KIH2" s="359"/>
      <c r="KII2" s="359"/>
      <c r="KIJ2" s="359"/>
      <c r="KIK2" s="359"/>
      <c r="KIL2" s="359"/>
      <c r="KIM2" s="359"/>
      <c r="KIN2" s="359"/>
      <c r="KIO2" s="359"/>
      <c r="KIP2" s="359"/>
      <c r="KIQ2" s="359"/>
      <c r="KIR2" s="359"/>
      <c r="KIS2" s="359"/>
      <c r="KIT2" s="359"/>
      <c r="KIU2" s="359"/>
      <c r="KIV2" s="359"/>
      <c r="KIW2" s="359"/>
      <c r="KIX2" s="359"/>
      <c r="KIY2" s="359"/>
      <c r="KIZ2" s="359"/>
      <c r="KJA2" s="359"/>
      <c r="KJB2" s="359"/>
      <c r="KJC2" s="359"/>
      <c r="KJD2" s="359"/>
      <c r="KJE2" s="359"/>
      <c r="KJF2" s="359"/>
      <c r="KJG2" s="359"/>
      <c r="KJH2" s="359"/>
      <c r="KJI2" s="359"/>
      <c r="KJJ2" s="359"/>
      <c r="KJK2" s="359"/>
      <c r="KJL2" s="359"/>
      <c r="KJM2" s="359"/>
      <c r="KJN2" s="359"/>
      <c r="KJO2" s="359"/>
      <c r="KJP2" s="359"/>
      <c r="KJQ2" s="359"/>
      <c r="KJR2" s="359"/>
      <c r="KJS2" s="359"/>
      <c r="KJT2" s="359"/>
      <c r="KJU2" s="359"/>
      <c r="KJV2" s="359"/>
      <c r="KJW2" s="359"/>
      <c r="KJX2" s="359"/>
      <c r="KJY2" s="359"/>
      <c r="KJZ2" s="359"/>
      <c r="KKA2" s="359"/>
      <c r="KKB2" s="359"/>
      <c r="KKC2" s="359"/>
      <c r="KKD2" s="359"/>
      <c r="KKE2" s="359"/>
      <c r="KKF2" s="359"/>
      <c r="KKG2" s="359"/>
      <c r="KKH2" s="359"/>
      <c r="KKI2" s="359"/>
      <c r="KKJ2" s="359"/>
      <c r="KKK2" s="359"/>
      <c r="KKL2" s="359"/>
      <c r="KKM2" s="359"/>
      <c r="KKN2" s="359"/>
      <c r="KKO2" s="359"/>
      <c r="KKP2" s="359"/>
      <c r="KKQ2" s="359"/>
      <c r="KKR2" s="359"/>
      <c r="KKS2" s="359"/>
      <c r="KKT2" s="359"/>
      <c r="KKU2" s="359"/>
      <c r="KKV2" s="359"/>
      <c r="KKW2" s="359"/>
      <c r="KKX2" s="359"/>
      <c r="KKY2" s="359"/>
      <c r="KKZ2" s="359"/>
      <c r="KLA2" s="359"/>
      <c r="KLB2" s="359"/>
      <c r="KLC2" s="359"/>
      <c r="KLD2" s="359"/>
      <c r="KLE2" s="359"/>
      <c r="KLF2" s="359"/>
      <c r="KLG2" s="359"/>
      <c r="KLH2" s="359"/>
      <c r="KLI2" s="359"/>
      <c r="KLJ2" s="359"/>
      <c r="KLK2" s="359"/>
      <c r="KLL2" s="359"/>
      <c r="KLM2" s="359"/>
      <c r="KLN2" s="359"/>
      <c r="KLO2" s="359"/>
      <c r="KLP2" s="359"/>
      <c r="KLQ2" s="359"/>
      <c r="KLR2" s="359"/>
      <c r="KLS2" s="359"/>
      <c r="KLT2" s="359"/>
      <c r="KLU2" s="359"/>
      <c r="KLV2" s="359"/>
      <c r="KLW2" s="359"/>
      <c r="KLX2" s="359"/>
      <c r="KLY2" s="359"/>
      <c r="KLZ2" s="359"/>
      <c r="KMA2" s="359"/>
      <c r="KMB2" s="359"/>
      <c r="KMC2" s="359"/>
      <c r="KMD2" s="359"/>
      <c r="KME2" s="359"/>
      <c r="KMF2" s="359"/>
      <c r="KMG2" s="359"/>
      <c r="KMH2" s="359"/>
      <c r="KMI2" s="359"/>
      <c r="KMJ2" s="359"/>
      <c r="KMK2" s="359"/>
      <c r="KML2" s="359"/>
      <c r="KMM2" s="359"/>
      <c r="KMN2" s="359"/>
      <c r="KMO2" s="359"/>
      <c r="KMP2" s="359"/>
      <c r="KMQ2" s="359"/>
      <c r="KMR2" s="359"/>
      <c r="KMS2" s="359"/>
      <c r="KMT2" s="359"/>
      <c r="KMU2" s="359"/>
      <c r="KMV2" s="359"/>
      <c r="KMW2" s="359"/>
      <c r="KMX2" s="359"/>
      <c r="KMY2" s="359"/>
      <c r="KMZ2" s="359"/>
      <c r="KNA2" s="359"/>
      <c r="KNB2" s="359"/>
      <c r="KNC2" s="359"/>
      <c r="KND2" s="359"/>
      <c r="KNE2" s="359"/>
      <c r="KNF2" s="359"/>
      <c r="KNG2" s="359"/>
      <c r="KNH2" s="359"/>
      <c r="KNI2" s="359"/>
      <c r="KNJ2" s="359"/>
      <c r="KNK2" s="359"/>
      <c r="KNL2" s="359"/>
      <c r="KNM2" s="359"/>
      <c r="KNN2" s="359"/>
      <c r="KNO2" s="359"/>
      <c r="KNP2" s="359"/>
      <c r="KNQ2" s="359"/>
      <c r="KNR2" s="359"/>
      <c r="KNS2" s="359"/>
      <c r="KNT2" s="359"/>
      <c r="KNU2" s="359"/>
      <c r="KNV2" s="359"/>
      <c r="KNW2" s="359"/>
      <c r="KNX2" s="359"/>
      <c r="KNY2" s="359"/>
      <c r="KNZ2" s="359"/>
      <c r="KOA2" s="359"/>
      <c r="KOB2" s="359"/>
      <c r="KOC2" s="359"/>
      <c r="KOD2" s="359"/>
      <c r="KOE2" s="359"/>
      <c r="KOF2" s="359"/>
      <c r="KOG2" s="359"/>
      <c r="KOH2" s="359"/>
      <c r="KOI2" s="359"/>
      <c r="KOJ2" s="359"/>
      <c r="KOK2" s="359"/>
      <c r="KOL2" s="359"/>
      <c r="KOM2" s="359"/>
      <c r="KON2" s="359"/>
      <c r="KOO2" s="359"/>
      <c r="KOP2" s="359"/>
      <c r="KOQ2" s="359"/>
      <c r="KOR2" s="359"/>
      <c r="KOS2" s="359"/>
      <c r="KOT2" s="359"/>
      <c r="KOU2" s="359"/>
      <c r="KOV2" s="359"/>
      <c r="KOW2" s="359"/>
      <c r="KOX2" s="359"/>
      <c r="KOY2" s="359"/>
      <c r="KOZ2" s="359"/>
      <c r="KPA2" s="359"/>
      <c r="KPB2" s="359"/>
      <c r="KPC2" s="359"/>
      <c r="KPD2" s="359"/>
      <c r="KPE2" s="359"/>
      <c r="KPF2" s="359"/>
      <c r="KPG2" s="359"/>
      <c r="KPH2" s="359"/>
      <c r="KPI2" s="359"/>
      <c r="KPJ2" s="359"/>
      <c r="KPK2" s="359"/>
      <c r="KPL2" s="359"/>
      <c r="KPM2" s="359"/>
      <c r="KPN2" s="359"/>
      <c r="KPO2" s="359"/>
      <c r="KPP2" s="359"/>
      <c r="KPQ2" s="359"/>
      <c r="KPR2" s="359"/>
      <c r="KPS2" s="359"/>
      <c r="KPT2" s="359"/>
      <c r="KPU2" s="359"/>
      <c r="KPV2" s="359"/>
      <c r="KPW2" s="359"/>
      <c r="KPX2" s="359"/>
      <c r="KPY2" s="359"/>
      <c r="KPZ2" s="359"/>
      <c r="KQA2" s="359"/>
      <c r="KQB2" s="359"/>
      <c r="KQC2" s="359"/>
      <c r="KQD2" s="359"/>
      <c r="KQE2" s="359"/>
      <c r="KQF2" s="359"/>
      <c r="KQG2" s="359"/>
      <c r="KQH2" s="359"/>
      <c r="KQI2" s="359"/>
      <c r="KQJ2" s="359"/>
      <c r="KQK2" s="359"/>
      <c r="KQL2" s="359"/>
      <c r="KQM2" s="359"/>
      <c r="KQN2" s="359"/>
      <c r="KQO2" s="359"/>
      <c r="KQP2" s="359"/>
      <c r="KQQ2" s="359"/>
      <c r="KQR2" s="359"/>
      <c r="KQS2" s="359"/>
      <c r="KQT2" s="359"/>
      <c r="KQU2" s="359"/>
      <c r="KQV2" s="359"/>
      <c r="KQW2" s="359"/>
      <c r="KQX2" s="359"/>
      <c r="KQY2" s="359"/>
      <c r="KQZ2" s="359"/>
      <c r="KRA2" s="359"/>
      <c r="KRB2" s="359"/>
      <c r="KRC2" s="359"/>
      <c r="KRD2" s="359"/>
      <c r="KRE2" s="359"/>
      <c r="KRF2" s="359"/>
      <c r="KRG2" s="359"/>
      <c r="KRH2" s="359"/>
      <c r="KRI2" s="359"/>
      <c r="KRJ2" s="359"/>
      <c r="KRK2" s="359"/>
      <c r="KRL2" s="359"/>
      <c r="KRM2" s="359"/>
      <c r="KRN2" s="359"/>
      <c r="KRO2" s="359"/>
      <c r="KRP2" s="359"/>
      <c r="KRQ2" s="359"/>
      <c r="KRR2" s="359"/>
      <c r="KRS2" s="359"/>
      <c r="KRT2" s="359"/>
      <c r="KRU2" s="359"/>
      <c r="KRV2" s="359"/>
      <c r="KRW2" s="359"/>
      <c r="KRX2" s="359"/>
      <c r="KRY2" s="359"/>
      <c r="KRZ2" s="359"/>
      <c r="KSA2" s="359"/>
      <c r="KSB2" s="359"/>
      <c r="KSC2" s="359"/>
      <c r="KSD2" s="359"/>
      <c r="KSE2" s="359"/>
      <c r="KSF2" s="359"/>
      <c r="KSG2" s="359"/>
      <c r="KSH2" s="359"/>
      <c r="KSI2" s="359"/>
      <c r="KSJ2" s="359"/>
      <c r="KSK2" s="359"/>
      <c r="KSL2" s="359"/>
      <c r="KSM2" s="359"/>
      <c r="KSN2" s="359"/>
      <c r="KSO2" s="359"/>
      <c r="KSP2" s="359"/>
      <c r="KSQ2" s="359"/>
      <c r="KSR2" s="359"/>
      <c r="KSS2" s="359"/>
      <c r="KST2" s="359"/>
      <c r="KSU2" s="359"/>
      <c r="KSV2" s="359"/>
      <c r="KSW2" s="359"/>
      <c r="KSX2" s="359"/>
      <c r="KSY2" s="359"/>
      <c r="KSZ2" s="359"/>
      <c r="KTA2" s="359"/>
      <c r="KTB2" s="359"/>
      <c r="KTC2" s="359"/>
      <c r="KTD2" s="359"/>
      <c r="KTE2" s="359"/>
      <c r="KTF2" s="359"/>
      <c r="KTG2" s="359"/>
      <c r="KTH2" s="359"/>
      <c r="KTI2" s="359"/>
      <c r="KTJ2" s="359"/>
      <c r="KTK2" s="359"/>
      <c r="KTL2" s="359"/>
      <c r="KTM2" s="359"/>
      <c r="KTN2" s="359"/>
      <c r="KTO2" s="359"/>
      <c r="KTP2" s="359"/>
      <c r="KTQ2" s="359"/>
      <c r="KTR2" s="359"/>
      <c r="KTS2" s="359"/>
      <c r="KTT2" s="359"/>
      <c r="KTU2" s="359"/>
      <c r="KTV2" s="359"/>
      <c r="KTW2" s="359"/>
      <c r="KTX2" s="359"/>
      <c r="KTY2" s="359"/>
      <c r="KTZ2" s="359"/>
      <c r="KUA2" s="359"/>
      <c r="KUB2" s="359"/>
      <c r="KUC2" s="359"/>
      <c r="KUD2" s="359"/>
      <c r="KUE2" s="359"/>
      <c r="KUF2" s="359"/>
      <c r="KUG2" s="359"/>
      <c r="KUH2" s="359"/>
      <c r="KUI2" s="359"/>
      <c r="KUJ2" s="359"/>
      <c r="KUK2" s="359"/>
      <c r="KUL2" s="359"/>
      <c r="KUM2" s="359"/>
      <c r="KUN2" s="359"/>
      <c r="KUO2" s="359"/>
      <c r="KUP2" s="359"/>
      <c r="KUQ2" s="359"/>
      <c r="KUR2" s="359"/>
      <c r="KUS2" s="359"/>
      <c r="KUT2" s="359"/>
      <c r="KUU2" s="359"/>
      <c r="KUV2" s="359"/>
      <c r="KUW2" s="359"/>
      <c r="KUX2" s="359"/>
      <c r="KUY2" s="359"/>
      <c r="KUZ2" s="359"/>
      <c r="KVA2" s="359"/>
      <c r="KVB2" s="359"/>
      <c r="KVC2" s="359"/>
      <c r="KVD2" s="359"/>
      <c r="KVE2" s="359"/>
      <c r="KVF2" s="359"/>
      <c r="KVG2" s="359"/>
      <c r="KVH2" s="359"/>
      <c r="KVI2" s="359"/>
      <c r="KVJ2" s="359"/>
      <c r="KVK2" s="359"/>
      <c r="KVL2" s="359"/>
      <c r="KVM2" s="359"/>
      <c r="KVN2" s="359"/>
      <c r="KVO2" s="359"/>
      <c r="KVP2" s="359"/>
      <c r="KVQ2" s="359"/>
      <c r="KVR2" s="359"/>
      <c r="KVS2" s="359"/>
      <c r="KVT2" s="359"/>
      <c r="KVU2" s="359"/>
      <c r="KVV2" s="359"/>
      <c r="KVW2" s="359"/>
      <c r="KVX2" s="359"/>
      <c r="KVY2" s="359"/>
      <c r="KVZ2" s="359"/>
      <c r="KWA2" s="359"/>
      <c r="KWB2" s="359"/>
      <c r="KWC2" s="359"/>
      <c r="KWD2" s="359"/>
      <c r="KWE2" s="359"/>
      <c r="KWF2" s="359"/>
      <c r="KWG2" s="359"/>
      <c r="KWH2" s="359"/>
      <c r="KWI2" s="359"/>
      <c r="KWJ2" s="359"/>
      <c r="KWK2" s="359"/>
      <c r="KWL2" s="359"/>
      <c r="KWM2" s="359"/>
      <c r="KWN2" s="359"/>
      <c r="KWO2" s="359"/>
      <c r="KWP2" s="359"/>
      <c r="KWQ2" s="359"/>
      <c r="KWR2" s="359"/>
      <c r="KWS2" s="359"/>
      <c r="KWT2" s="359"/>
      <c r="KWU2" s="359"/>
      <c r="KWV2" s="359"/>
      <c r="KWW2" s="359"/>
      <c r="KWX2" s="359"/>
      <c r="KWY2" s="359"/>
      <c r="KWZ2" s="359"/>
      <c r="KXA2" s="359"/>
      <c r="KXB2" s="359"/>
      <c r="KXC2" s="359"/>
      <c r="KXD2" s="359"/>
      <c r="KXE2" s="359"/>
      <c r="KXF2" s="359"/>
      <c r="KXG2" s="359"/>
      <c r="KXH2" s="359"/>
      <c r="KXI2" s="359"/>
      <c r="KXJ2" s="359"/>
      <c r="KXK2" s="359"/>
      <c r="KXL2" s="359"/>
      <c r="KXM2" s="359"/>
      <c r="KXN2" s="359"/>
      <c r="KXO2" s="359"/>
      <c r="KXP2" s="359"/>
      <c r="KXQ2" s="359"/>
      <c r="KXR2" s="359"/>
      <c r="KXS2" s="359"/>
      <c r="KXT2" s="359"/>
      <c r="KXU2" s="359"/>
      <c r="KXV2" s="359"/>
      <c r="KXW2" s="359"/>
      <c r="KXX2" s="359"/>
      <c r="KXY2" s="359"/>
      <c r="KXZ2" s="359"/>
      <c r="KYA2" s="359"/>
      <c r="KYB2" s="359"/>
      <c r="KYC2" s="359"/>
      <c r="KYD2" s="359"/>
      <c r="KYE2" s="359"/>
      <c r="KYF2" s="359"/>
      <c r="KYG2" s="359"/>
      <c r="KYH2" s="359"/>
      <c r="KYI2" s="359"/>
      <c r="KYJ2" s="359"/>
      <c r="KYK2" s="359"/>
      <c r="KYL2" s="359"/>
      <c r="KYM2" s="359"/>
      <c r="KYN2" s="359"/>
      <c r="KYO2" s="359"/>
      <c r="KYP2" s="359"/>
      <c r="KYQ2" s="359"/>
      <c r="KYR2" s="359"/>
      <c r="KYS2" s="359"/>
      <c r="KYT2" s="359"/>
      <c r="KYU2" s="359"/>
      <c r="KYV2" s="359"/>
      <c r="KYW2" s="359"/>
      <c r="KYX2" s="359"/>
      <c r="KYY2" s="359"/>
      <c r="KYZ2" s="359"/>
      <c r="KZA2" s="359"/>
      <c r="KZB2" s="359"/>
      <c r="KZC2" s="359"/>
      <c r="KZD2" s="359"/>
      <c r="KZE2" s="359"/>
      <c r="KZF2" s="359"/>
      <c r="KZG2" s="359"/>
      <c r="KZH2" s="359"/>
      <c r="KZI2" s="359"/>
      <c r="KZJ2" s="359"/>
      <c r="KZK2" s="359"/>
      <c r="KZL2" s="359"/>
      <c r="KZM2" s="359"/>
      <c r="KZN2" s="359"/>
      <c r="KZO2" s="359"/>
      <c r="KZP2" s="359"/>
      <c r="KZQ2" s="359"/>
      <c r="KZR2" s="359"/>
      <c r="KZS2" s="359"/>
      <c r="KZT2" s="359"/>
      <c r="KZU2" s="359"/>
      <c r="KZV2" s="359"/>
      <c r="KZW2" s="359"/>
      <c r="KZX2" s="359"/>
      <c r="KZY2" s="359"/>
      <c r="KZZ2" s="359"/>
      <c r="LAA2" s="359"/>
      <c r="LAB2" s="359"/>
      <c r="LAC2" s="359"/>
      <c r="LAD2" s="359"/>
      <c r="LAE2" s="359"/>
      <c r="LAF2" s="359"/>
      <c r="LAG2" s="359"/>
      <c r="LAH2" s="359"/>
      <c r="LAI2" s="359"/>
      <c r="LAJ2" s="359"/>
      <c r="LAK2" s="359"/>
      <c r="LAL2" s="359"/>
      <c r="LAM2" s="359"/>
      <c r="LAN2" s="359"/>
      <c r="LAO2" s="359"/>
      <c r="LAP2" s="359"/>
      <c r="LAQ2" s="359"/>
      <c r="LAR2" s="359"/>
      <c r="LAS2" s="359"/>
      <c r="LAT2" s="359"/>
      <c r="LAU2" s="359"/>
      <c r="LAV2" s="359"/>
      <c r="LAW2" s="359"/>
      <c r="LAX2" s="359"/>
      <c r="LAY2" s="359"/>
      <c r="LAZ2" s="359"/>
      <c r="LBA2" s="359"/>
      <c r="LBB2" s="359"/>
      <c r="LBC2" s="359"/>
      <c r="LBD2" s="359"/>
      <c r="LBE2" s="359"/>
      <c r="LBF2" s="359"/>
      <c r="LBG2" s="359"/>
      <c r="LBH2" s="359"/>
      <c r="LBI2" s="359"/>
      <c r="LBJ2" s="359"/>
      <c r="LBK2" s="359"/>
      <c r="LBL2" s="359"/>
      <c r="LBM2" s="359"/>
      <c r="LBN2" s="359"/>
      <c r="LBO2" s="359"/>
      <c r="LBP2" s="359"/>
      <c r="LBQ2" s="359"/>
      <c r="LBR2" s="359"/>
      <c r="LBS2" s="359"/>
      <c r="LBT2" s="359"/>
      <c r="LBU2" s="359"/>
      <c r="LBV2" s="359"/>
      <c r="LBW2" s="359"/>
      <c r="LBX2" s="359"/>
      <c r="LBY2" s="359"/>
      <c r="LBZ2" s="359"/>
      <c r="LCA2" s="359"/>
      <c r="LCB2" s="359"/>
      <c r="LCC2" s="359"/>
      <c r="LCD2" s="359"/>
      <c r="LCE2" s="359"/>
      <c r="LCF2" s="359"/>
      <c r="LCG2" s="359"/>
      <c r="LCH2" s="359"/>
      <c r="LCI2" s="359"/>
      <c r="LCJ2" s="359"/>
      <c r="LCK2" s="359"/>
      <c r="LCL2" s="359"/>
      <c r="LCM2" s="359"/>
      <c r="LCN2" s="359"/>
      <c r="LCO2" s="359"/>
      <c r="LCP2" s="359"/>
      <c r="LCQ2" s="359"/>
      <c r="LCR2" s="359"/>
      <c r="LCS2" s="359"/>
      <c r="LCT2" s="359"/>
      <c r="LCU2" s="359"/>
      <c r="LCV2" s="359"/>
      <c r="LCW2" s="359"/>
      <c r="LCX2" s="359"/>
      <c r="LCY2" s="359"/>
      <c r="LCZ2" s="359"/>
      <c r="LDA2" s="359"/>
      <c r="LDB2" s="359"/>
      <c r="LDC2" s="359"/>
      <c r="LDD2" s="359"/>
      <c r="LDE2" s="359"/>
      <c r="LDF2" s="359"/>
      <c r="LDG2" s="359"/>
      <c r="LDH2" s="359"/>
      <c r="LDI2" s="359"/>
      <c r="LDJ2" s="359"/>
      <c r="LDK2" s="359"/>
      <c r="LDL2" s="359"/>
      <c r="LDM2" s="359"/>
      <c r="LDN2" s="359"/>
      <c r="LDO2" s="359"/>
      <c r="LDP2" s="359"/>
      <c r="LDQ2" s="359"/>
      <c r="LDR2" s="359"/>
      <c r="LDS2" s="359"/>
      <c r="LDT2" s="359"/>
      <c r="LDU2" s="359"/>
      <c r="LDV2" s="359"/>
      <c r="LDW2" s="359"/>
      <c r="LDX2" s="359"/>
      <c r="LDY2" s="359"/>
      <c r="LDZ2" s="359"/>
      <c r="LEA2" s="359"/>
      <c r="LEB2" s="359"/>
      <c r="LEC2" s="359"/>
      <c r="LED2" s="359"/>
      <c r="LEE2" s="359"/>
      <c r="LEF2" s="359"/>
      <c r="LEG2" s="359"/>
      <c r="LEH2" s="359"/>
      <c r="LEI2" s="359"/>
      <c r="LEJ2" s="359"/>
      <c r="LEK2" s="359"/>
      <c r="LEL2" s="359"/>
      <c r="LEM2" s="359"/>
      <c r="LEN2" s="359"/>
      <c r="LEO2" s="359"/>
      <c r="LEP2" s="359"/>
      <c r="LEQ2" s="359"/>
      <c r="LER2" s="359"/>
      <c r="LES2" s="359"/>
      <c r="LET2" s="359"/>
      <c r="LEU2" s="359"/>
      <c r="LEV2" s="359"/>
      <c r="LEW2" s="359"/>
      <c r="LEX2" s="359"/>
      <c r="LEY2" s="359"/>
      <c r="LEZ2" s="359"/>
      <c r="LFA2" s="359"/>
      <c r="LFB2" s="359"/>
      <c r="LFC2" s="359"/>
      <c r="LFD2" s="359"/>
      <c r="LFE2" s="359"/>
      <c r="LFF2" s="359"/>
      <c r="LFG2" s="359"/>
      <c r="LFH2" s="359"/>
      <c r="LFI2" s="359"/>
      <c r="LFJ2" s="359"/>
      <c r="LFK2" s="359"/>
      <c r="LFL2" s="359"/>
      <c r="LFM2" s="359"/>
      <c r="LFN2" s="359"/>
      <c r="LFO2" s="359"/>
      <c r="LFP2" s="359"/>
      <c r="LFQ2" s="359"/>
      <c r="LFR2" s="359"/>
      <c r="LFS2" s="359"/>
      <c r="LFT2" s="359"/>
      <c r="LFU2" s="359"/>
      <c r="LFV2" s="359"/>
      <c r="LFW2" s="359"/>
      <c r="LFX2" s="359"/>
      <c r="LFY2" s="359"/>
      <c r="LFZ2" s="359"/>
      <c r="LGA2" s="359"/>
      <c r="LGB2" s="359"/>
      <c r="LGC2" s="359"/>
      <c r="LGD2" s="359"/>
      <c r="LGE2" s="359"/>
      <c r="LGF2" s="359"/>
      <c r="LGG2" s="359"/>
      <c r="LGH2" s="359"/>
      <c r="LGI2" s="359"/>
      <c r="LGJ2" s="359"/>
      <c r="LGK2" s="359"/>
      <c r="LGL2" s="359"/>
      <c r="LGM2" s="359"/>
      <c r="LGN2" s="359"/>
      <c r="LGO2" s="359"/>
      <c r="LGP2" s="359"/>
      <c r="LGQ2" s="359"/>
      <c r="LGR2" s="359"/>
      <c r="LGS2" s="359"/>
      <c r="LGT2" s="359"/>
      <c r="LGU2" s="359"/>
      <c r="LGV2" s="359"/>
      <c r="LGW2" s="359"/>
      <c r="LGX2" s="359"/>
      <c r="LGY2" s="359"/>
      <c r="LGZ2" s="359"/>
      <c r="LHA2" s="359"/>
      <c r="LHB2" s="359"/>
      <c r="LHC2" s="359"/>
      <c r="LHD2" s="359"/>
      <c r="LHE2" s="359"/>
      <c r="LHF2" s="359"/>
      <c r="LHG2" s="359"/>
      <c r="LHH2" s="359"/>
      <c r="LHI2" s="359"/>
      <c r="LHJ2" s="359"/>
      <c r="LHK2" s="359"/>
      <c r="LHL2" s="359"/>
      <c r="LHM2" s="359"/>
      <c r="LHN2" s="359"/>
      <c r="LHO2" s="359"/>
      <c r="LHP2" s="359"/>
      <c r="LHQ2" s="359"/>
      <c r="LHR2" s="359"/>
      <c r="LHS2" s="359"/>
      <c r="LHT2" s="359"/>
      <c r="LHU2" s="359"/>
      <c r="LHV2" s="359"/>
      <c r="LHW2" s="359"/>
      <c r="LHX2" s="359"/>
      <c r="LHY2" s="359"/>
      <c r="LHZ2" s="359"/>
      <c r="LIA2" s="359"/>
      <c r="LIB2" s="359"/>
      <c r="LIC2" s="359"/>
      <c r="LID2" s="359"/>
      <c r="LIE2" s="359"/>
      <c r="LIF2" s="359"/>
      <c r="LIG2" s="359"/>
      <c r="LIH2" s="359"/>
      <c r="LII2" s="359"/>
      <c r="LIJ2" s="359"/>
      <c r="LIK2" s="359"/>
      <c r="LIL2" s="359"/>
      <c r="LIM2" s="359"/>
      <c r="LIN2" s="359"/>
      <c r="LIO2" s="359"/>
      <c r="LIP2" s="359"/>
      <c r="LIQ2" s="359"/>
      <c r="LIR2" s="359"/>
      <c r="LIS2" s="359"/>
      <c r="LIT2" s="359"/>
      <c r="LIU2" s="359"/>
      <c r="LIV2" s="359"/>
      <c r="LIW2" s="359"/>
      <c r="LIX2" s="359"/>
      <c r="LIY2" s="359"/>
      <c r="LIZ2" s="359"/>
      <c r="LJA2" s="359"/>
      <c r="LJB2" s="359"/>
      <c r="LJC2" s="359"/>
      <c r="LJD2" s="359"/>
      <c r="LJE2" s="359"/>
      <c r="LJF2" s="359"/>
      <c r="LJG2" s="359"/>
      <c r="LJH2" s="359"/>
      <c r="LJI2" s="359"/>
      <c r="LJJ2" s="359"/>
      <c r="LJK2" s="359"/>
      <c r="LJL2" s="359"/>
      <c r="LJM2" s="359"/>
      <c r="LJN2" s="359"/>
      <c r="LJO2" s="359"/>
      <c r="LJP2" s="359"/>
      <c r="LJQ2" s="359"/>
      <c r="LJR2" s="359"/>
      <c r="LJS2" s="359"/>
      <c r="LJT2" s="359"/>
      <c r="LJU2" s="359"/>
      <c r="LJV2" s="359"/>
      <c r="LJW2" s="359"/>
      <c r="LJX2" s="359"/>
      <c r="LJY2" s="359"/>
      <c r="LJZ2" s="359"/>
      <c r="LKA2" s="359"/>
      <c r="LKB2" s="359"/>
      <c r="LKC2" s="359"/>
      <c r="LKD2" s="359"/>
      <c r="LKE2" s="359"/>
      <c r="LKF2" s="359"/>
      <c r="LKG2" s="359"/>
      <c r="LKH2" s="359"/>
      <c r="LKI2" s="359"/>
      <c r="LKJ2" s="359"/>
      <c r="LKK2" s="359"/>
      <c r="LKL2" s="359"/>
      <c r="LKM2" s="359"/>
      <c r="LKN2" s="359"/>
      <c r="LKO2" s="359"/>
      <c r="LKP2" s="359"/>
      <c r="LKQ2" s="359"/>
      <c r="LKR2" s="359"/>
      <c r="LKS2" s="359"/>
      <c r="LKT2" s="359"/>
      <c r="LKU2" s="359"/>
      <c r="LKV2" s="359"/>
      <c r="LKW2" s="359"/>
      <c r="LKX2" s="359"/>
      <c r="LKY2" s="359"/>
      <c r="LKZ2" s="359"/>
      <c r="LLA2" s="359"/>
      <c r="LLB2" s="359"/>
      <c r="LLC2" s="359"/>
      <c r="LLD2" s="359"/>
      <c r="LLE2" s="359"/>
      <c r="LLF2" s="359"/>
      <c r="LLG2" s="359"/>
      <c r="LLH2" s="359"/>
      <c r="LLI2" s="359"/>
      <c r="LLJ2" s="359"/>
      <c r="LLK2" s="359"/>
      <c r="LLL2" s="359"/>
      <c r="LLM2" s="359"/>
      <c r="LLN2" s="359"/>
      <c r="LLO2" s="359"/>
      <c r="LLP2" s="359"/>
      <c r="LLQ2" s="359"/>
      <c r="LLR2" s="359"/>
      <c r="LLS2" s="359"/>
      <c r="LLT2" s="359"/>
      <c r="LLU2" s="359"/>
      <c r="LLV2" s="359"/>
      <c r="LLW2" s="359"/>
      <c r="LLX2" s="359"/>
      <c r="LLY2" s="359"/>
      <c r="LLZ2" s="359"/>
      <c r="LMA2" s="359"/>
      <c r="LMB2" s="359"/>
      <c r="LMC2" s="359"/>
      <c r="LMD2" s="359"/>
      <c r="LME2" s="359"/>
      <c r="LMF2" s="359"/>
      <c r="LMG2" s="359"/>
      <c r="LMH2" s="359"/>
      <c r="LMI2" s="359"/>
      <c r="LMJ2" s="359"/>
      <c r="LMK2" s="359"/>
      <c r="LML2" s="359"/>
      <c r="LMM2" s="359"/>
      <c r="LMN2" s="359"/>
      <c r="LMO2" s="359"/>
      <c r="LMP2" s="359"/>
      <c r="LMQ2" s="359"/>
      <c r="LMR2" s="359"/>
      <c r="LMS2" s="359"/>
      <c r="LMT2" s="359"/>
      <c r="LMU2" s="359"/>
      <c r="LMV2" s="359"/>
      <c r="LMW2" s="359"/>
      <c r="LMX2" s="359"/>
      <c r="LMY2" s="359"/>
      <c r="LMZ2" s="359"/>
      <c r="LNA2" s="359"/>
      <c r="LNB2" s="359"/>
      <c r="LNC2" s="359"/>
      <c r="LND2" s="359"/>
      <c r="LNE2" s="359"/>
      <c r="LNF2" s="359"/>
      <c r="LNG2" s="359"/>
      <c r="LNH2" s="359"/>
      <c r="LNI2" s="359"/>
      <c r="LNJ2" s="359"/>
      <c r="LNK2" s="359"/>
      <c r="LNL2" s="359"/>
      <c r="LNM2" s="359"/>
      <c r="LNN2" s="359"/>
      <c r="LNO2" s="359"/>
      <c r="LNP2" s="359"/>
      <c r="LNQ2" s="359"/>
      <c r="LNR2" s="359"/>
      <c r="LNS2" s="359"/>
      <c r="LNT2" s="359"/>
      <c r="LNU2" s="359"/>
      <c r="LNV2" s="359"/>
      <c r="LNW2" s="359"/>
      <c r="LNX2" s="359"/>
      <c r="LNY2" s="359"/>
      <c r="LNZ2" s="359"/>
      <c r="LOA2" s="359"/>
      <c r="LOB2" s="359"/>
      <c r="LOC2" s="359"/>
      <c r="LOD2" s="359"/>
      <c r="LOE2" s="359"/>
      <c r="LOF2" s="359"/>
      <c r="LOG2" s="359"/>
      <c r="LOH2" s="359"/>
      <c r="LOI2" s="359"/>
      <c r="LOJ2" s="359"/>
      <c r="LOK2" s="359"/>
      <c r="LOL2" s="359"/>
      <c r="LOM2" s="359"/>
      <c r="LON2" s="359"/>
      <c r="LOO2" s="359"/>
      <c r="LOP2" s="359"/>
      <c r="LOQ2" s="359"/>
      <c r="LOR2" s="359"/>
      <c r="LOS2" s="359"/>
      <c r="LOT2" s="359"/>
      <c r="LOU2" s="359"/>
      <c r="LOV2" s="359"/>
      <c r="LOW2" s="359"/>
      <c r="LOX2" s="359"/>
      <c r="LOY2" s="359"/>
      <c r="LOZ2" s="359"/>
      <c r="LPA2" s="359"/>
      <c r="LPB2" s="359"/>
      <c r="LPC2" s="359"/>
      <c r="LPD2" s="359"/>
      <c r="LPE2" s="359"/>
      <c r="LPF2" s="359"/>
      <c r="LPG2" s="359"/>
      <c r="LPH2" s="359"/>
      <c r="LPI2" s="359"/>
      <c r="LPJ2" s="359"/>
      <c r="LPK2" s="359"/>
      <c r="LPL2" s="359"/>
      <c r="LPM2" s="359"/>
      <c r="LPN2" s="359"/>
      <c r="LPO2" s="359"/>
      <c r="LPP2" s="359"/>
      <c r="LPQ2" s="359"/>
      <c r="LPR2" s="359"/>
      <c r="LPS2" s="359"/>
      <c r="LPT2" s="359"/>
      <c r="LPU2" s="359"/>
      <c r="LPV2" s="359"/>
      <c r="LPW2" s="359"/>
      <c r="LPX2" s="359"/>
      <c r="LPY2" s="359"/>
      <c r="LPZ2" s="359"/>
      <c r="LQA2" s="359"/>
      <c r="LQB2" s="359"/>
      <c r="LQC2" s="359"/>
      <c r="LQD2" s="359"/>
      <c r="LQE2" s="359"/>
      <c r="LQF2" s="359"/>
      <c r="LQG2" s="359"/>
      <c r="LQH2" s="359"/>
      <c r="LQI2" s="359"/>
      <c r="LQJ2" s="359"/>
      <c r="LQK2" s="359"/>
      <c r="LQL2" s="359"/>
      <c r="LQM2" s="359"/>
      <c r="LQN2" s="359"/>
      <c r="LQO2" s="359"/>
      <c r="LQP2" s="359"/>
      <c r="LQQ2" s="359"/>
      <c r="LQR2" s="359"/>
      <c r="LQS2" s="359"/>
      <c r="LQT2" s="359"/>
      <c r="LQU2" s="359"/>
      <c r="LQV2" s="359"/>
      <c r="LQW2" s="359"/>
      <c r="LQX2" s="359"/>
      <c r="LQY2" s="359"/>
      <c r="LQZ2" s="359"/>
      <c r="LRA2" s="359"/>
      <c r="LRB2" s="359"/>
      <c r="LRC2" s="359"/>
      <c r="LRD2" s="359"/>
      <c r="LRE2" s="359"/>
      <c r="LRF2" s="359"/>
      <c r="LRG2" s="359"/>
      <c r="LRH2" s="359"/>
      <c r="LRI2" s="359"/>
      <c r="LRJ2" s="359"/>
      <c r="LRK2" s="359"/>
      <c r="LRL2" s="359"/>
      <c r="LRM2" s="359"/>
      <c r="LRN2" s="359"/>
      <c r="LRO2" s="359"/>
      <c r="LRP2" s="359"/>
      <c r="LRQ2" s="359"/>
      <c r="LRR2" s="359"/>
      <c r="LRS2" s="359"/>
      <c r="LRT2" s="359"/>
      <c r="LRU2" s="359"/>
      <c r="LRV2" s="359"/>
      <c r="LRW2" s="359"/>
      <c r="LRX2" s="359"/>
      <c r="LRY2" s="359"/>
      <c r="LRZ2" s="359"/>
      <c r="LSA2" s="359"/>
      <c r="LSB2" s="359"/>
      <c r="LSC2" s="359"/>
      <c r="LSD2" s="359"/>
      <c r="LSE2" s="359"/>
      <c r="LSF2" s="359"/>
      <c r="LSG2" s="359"/>
      <c r="LSH2" s="359"/>
      <c r="LSI2" s="359"/>
      <c r="LSJ2" s="359"/>
      <c r="LSK2" s="359"/>
      <c r="LSL2" s="359"/>
      <c r="LSM2" s="359"/>
      <c r="LSN2" s="359"/>
      <c r="LSO2" s="359"/>
      <c r="LSP2" s="359"/>
      <c r="LSQ2" s="359"/>
      <c r="LSR2" s="359"/>
      <c r="LSS2" s="359"/>
      <c r="LST2" s="359"/>
      <c r="LSU2" s="359"/>
      <c r="LSV2" s="359"/>
      <c r="LSW2" s="359"/>
      <c r="LSX2" s="359"/>
      <c r="LSY2" s="359"/>
      <c r="LSZ2" s="359"/>
      <c r="LTA2" s="359"/>
      <c r="LTB2" s="359"/>
      <c r="LTC2" s="359"/>
      <c r="LTD2" s="359"/>
      <c r="LTE2" s="359"/>
      <c r="LTF2" s="359"/>
      <c r="LTG2" s="359"/>
      <c r="LTH2" s="359"/>
      <c r="LTI2" s="359"/>
      <c r="LTJ2" s="359"/>
      <c r="LTK2" s="359"/>
      <c r="LTL2" s="359"/>
      <c r="LTM2" s="359"/>
      <c r="LTN2" s="359"/>
      <c r="LTO2" s="359"/>
      <c r="LTP2" s="359"/>
      <c r="LTQ2" s="359"/>
      <c r="LTR2" s="359"/>
      <c r="LTS2" s="359"/>
      <c r="LTT2" s="359"/>
      <c r="LTU2" s="359"/>
      <c r="LTV2" s="359"/>
      <c r="LTW2" s="359"/>
      <c r="LTX2" s="359"/>
      <c r="LTY2" s="359"/>
      <c r="LTZ2" s="359"/>
      <c r="LUA2" s="359"/>
      <c r="LUB2" s="359"/>
      <c r="LUC2" s="359"/>
      <c r="LUD2" s="359"/>
      <c r="LUE2" s="359"/>
      <c r="LUF2" s="359"/>
      <c r="LUG2" s="359"/>
      <c r="LUH2" s="359"/>
      <c r="LUI2" s="359"/>
      <c r="LUJ2" s="359"/>
      <c r="LUK2" s="359"/>
      <c r="LUL2" s="359"/>
      <c r="LUM2" s="359"/>
      <c r="LUN2" s="359"/>
      <c r="LUO2" s="359"/>
      <c r="LUP2" s="359"/>
      <c r="LUQ2" s="359"/>
      <c r="LUR2" s="359"/>
      <c r="LUS2" s="359"/>
      <c r="LUT2" s="359"/>
      <c r="LUU2" s="359"/>
      <c r="LUV2" s="359"/>
      <c r="LUW2" s="359"/>
      <c r="LUX2" s="359"/>
      <c r="LUY2" s="359"/>
      <c r="LUZ2" s="359"/>
      <c r="LVA2" s="359"/>
      <c r="LVB2" s="359"/>
      <c r="LVC2" s="359"/>
      <c r="LVD2" s="359"/>
      <c r="LVE2" s="359"/>
      <c r="LVF2" s="359"/>
      <c r="LVG2" s="359"/>
      <c r="LVH2" s="359"/>
      <c r="LVI2" s="359"/>
      <c r="LVJ2" s="359"/>
      <c r="LVK2" s="359"/>
      <c r="LVL2" s="359"/>
      <c r="LVM2" s="359"/>
      <c r="LVN2" s="359"/>
      <c r="LVO2" s="359"/>
      <c r="LVP2" s="359"/>
      <c r="LVQ2" s="359"/>
      <c r="LVR2" s="359"/>
      <c r="LVS2" s="359"/>
      <c r="LVT2" s="359"/>
      <c r="LVU2" s="359"/>
      <c r="LVV2" s="359"/>
      <c r="LVW2" s="359"/>
      <c r="LVX2" s="359"/>
      <c r="LVY2" s="359"/>
      <c r="LVZ2" s="359"/>
      <c r="LWA2" s="359"/>
      <c r="LWB2" s="359"/>
      <c r="LWC2" s="359"/>
      <c r="LWD2" s="359"/>
      <c r="LWE2" s="359"/>
      <c r="LWF2" s="359"/>
      <c r="LWG2" s="359"/>
      <c r="LWH2" s="359"/>
      <c r="LWI2" s="359"/>
      <c r="LWJ2" s="359"/>
      <c r="LWK2" s="359"/>
      <c r="LWL2" s="359"/>
      <c r="LWM2" s="359"/>
      <c r="LWN2" s="359"/>
      <c r="LWO2" s="359"/>
      <c r="LWP2" s="359"/>
      <c r="LWQ2" s="359"/>
      <c r="LWR2" s="359"/>
      <c r="LWS2" s="359"/>
      <c r="LWT2" s="359"/>
      <c r="LWU2" s="359"/>
      <c r="LWV2" s="359"/>
      <c r="LWW2" s="359"/>
      <c r="LWX2" s="359"/>
      <c r="LWY2" s="359"/>
      <c r="LWZ2" s="359"/>
      <c r="LXA2" s="359"/>
      <c r="LXB2" s="359"/>
      <c r="LXC2" s="359"/>
      <c r="LXD2" s="359"/>
      <c r="LXE2" s="359"/>
      <c r="LXF2" s="359"/>
      <c r="LXG2" s="359"/>
      <c r="LXH2" s="359"/>
      <c r="LXI2" s="359"/>
      <c r="LXJ2" s="359"/>
      <c r="LXK2" s="359"/>
      <c r="LXL2" s="359"/>
      <c r="LXM2" s="359"/>
      <c r="LXN2" s="359"/>
      <c r="LXO2" s="359"/>
      <c r="LXP2" s="359"/>
      <c r="LXQ2" s="359"/>
      <c r="LXR2" s="359"/>
      <c r="LXS2" s="359"/>
      <c r="LXT2" s="359"/>
      <c r="LXU2" s="359"/>
      <c r="LXV2" s="359"/>
      <c r="LXW2" s="359"/>
      <c r="LXX2" s="359"/>
      <c r="LXY2" s="359"/>
      <c r="LXZ2" s="359"/>
      <c r="LYA2" s="359"/>
      <c r="LYB2" s="359"/>
      <c r="LYC2" s="359"/>
      <c r="LYD2" s="359"/>
      <c r="LYE2" s="359"/>
      <c r="LYF2" s="359"/>
      <c r="LYG2" s="359"/>
      <c r="LYH2" s="359"/>
      <c r="LYI2" s="359"/>
      <c r="LYJ2" s="359"/>
      <c r="LYK2" s="359"/>
      <c r="LYL2" s="359"/>
      <c r="LYM2" s="359"/>
      <c r="LYN2" s="359"/>
      <c r="LYO2" s="359"/>
      <c r="LYP2" s="359"/>
      <c r="LYQ2" s="359"/>
      <c r="LYR2" s="359"/>
      <c r="LYS2" s="359"/>
      <c r="LYT2" s="359"/>
      <c r="LYU2" s="359"/>
      <c r="LYV2" s="359"/>
      <c r="LYW2" s="359"/>
      <c r="LYX2" s="359"/>
      <c r="LYY2" s="359"/>
      <c r="LYZ2" s="359"/>
      <c r="LZA2" s="359"/>
      <c r="LZB2" s="359"/>
      <c r="LZC2" s="359"/>
      <c r="LZD2" s="359"/>
      <c r="LZE2" s="359"/>
      <c r="LZF2" s="359"/>
      <c r="LZG2" s="359"/>
      <c r="LZH2" s="359"/>
      <c r="LZI2" s="359"/>
      <c r="LZJ2" s="359"/>
      <c r="LZK2" s="359"/>
      <c r="LZL2" s="359"/>
      <c r="LZM2" s="359"/>
      <c r="LZN2" s="359"/>
      <c r="LZO2" s="359"/>
      <c r="LZP2" s="359"/>
      <c r="LZQ2" s="359"/>
      <c r="LZR2" s="359"/>
      <c r="LZS2" s="359"/>
      <c r="LZT2" s="359"/>
      <c r="LZU2" s="359"/>
      <c r="LZV2" s="359"/>
      <c r="LZW2" s="359"/>
      <c r="LZX2" s="359"/>
      <c r="LZY2" s="359"/>
      <c r="LZZ2" s="359"/>
      <c r="MAA2" s="359"/>
      <c r="MAB2" s="359"/>
      <c r="MAC2" s="359"/>
      <c r="MAD2" s="359"/>
      <c r="MAE2" s="359"/>
      <c r="MAF2" s="359"/>
      <c r="MAG2" s="359"/>
      <c r="MAH2" s="359"/>
      <c r="MAI2" s="359"/>
      <c r="MAJ2" s="359"/>
      <c r="MAK2" s="359"/>
      <c r="MAL2" s="359"/>
      <c r="MAM2" s="359"/>
      <c r="MAN2" s="359"/>
      <c r="MAO2" s="359"/>
      <c r="MAP2" s="359"/>
      <c r="MAQ2" s="359"/>
      <c r="MAR2" s="359"/>
      <c r="MAS2" s="359"/>
      <c r="MAT2" s="359"/>
      <c r="MAU2" s="359"/>
      <c r="MAV2" s="359"/>
      <c r="MAW2" s="359"/>
      <c r="MAX2" s="359"/>
      <c r="MAY2" s="359"/>
      <c r="MAZ2" s="359"/>
      <c r="MBA2" s="359"/>
      <c r="MBB2" s="359"/>
      <c r="MBC2" s="359"/>
      <c r="MBD2" s="359"/>
      <c r="MBE2" s="359"/>
      <c r="MBF2" s="359"/>
      <c r="MBG2" s="359"/>
      <c r="MBH2" s="359"/>
      <c r="MBI2" s="359"/>
      <c r="MBJ2" s="359"/>
      <c r="MBK2" s="359"/>
      <c r="MBL2" s="359"/>
      <c r="MBM2" s="359"/>
      <c r="MBN2" s="359"/>
      <c r="MBO2" s="359"/>
      <c r="MBP2" s="359"/>
      <c r="MBQ2" s="359"/>
      <c r="MBR2" s="359"/>
      <c r="MBS2" s="359"/>
      <c r="MBT2" s="359"/>
      <c r="MBU2" s="359"/>
      <c r="MBV2" s="359"/>
      <c r="MBW2" s="359"/>
      <c r="MBX2" s="359"/>
      <c r="MBY2" s="359"/>
      <c r="MBZ2" s="359"/>
      <c r="MCA2" s="359"/>
      <c r="MCB2" s="359"/>
      <c r="MCC2" s="359"/>
      <c r="MCD2" s="359"/>
      <c r="MCE2" s="359"/>
      <c r="MCF2" s="359"/>
      <c r="MCG2" s="359"/>
      <c r="MCH2" s="359"/>
      <c r="MCI2" s="359"/>
      <c r="MCJ2" s="359"/>
      <c r="MCK2" s="359"/>
      <c r="MCL2" s="359"/>
      <c r="MCM2" s="359"/>
      <c r="MCN2" s="359"/>
      <c r="MCO2" s="359"/>
      <c r="MCP2" s="359"/>
      <c r="MCQ2" s="359"/>
      <c r="MCR2" s="359"/>
      <c r="MCS2" s="359"/>
      <c r="MCT2" s="359"/>
      <c r="MCU2" s="359"/>
      <c r="MCV2" s="359"/>
      <c r="MCW2" s="359"/>
      <c r="MCX2" s="359"/>
      <c r="MCY2" s="359"/>
      <c r="MCZ2" s="359"/>
      <c r="MDA2" s="359"/>
      <c r="MDB2" s="359"/>
      <c r="MDC2" s="359"/>
      <c r="MDD2" s="359"/>
      <c r="MDE2" s="359"/>
      <c r="MDF2" s="359"/>
      <c r="MDG2" s="359"/>
      <c r="MDH2" s="359"/>
      <c r="MDI2" s="359"/>
      <c r="MDJ2" s="359"/>
      <c r="MDK2" s="359"/>
      <c r="MDL2" s="359"/>
      <c r="MDM2" s="359"/>
      <c r="MDN2" s="359"/>
      <c r="MDO2" s="359"/>
      <c r="MDP2" s="359"/>
      <c r="MDQ2" s="359"/>
      <c r="MDR2" s="359"/>
      <c r="MDS2" s="359"/>
      <c r="MDT2" s="359"/>
      <c r="MDU2" s="359"/>
      <c r="MDV2" s="359"/>
      <c r="MDW2" s="359"/>
      <c r="MDX2" s="359"/>
      <c r="MDY2" s="359"/>
      <c r="MDZ2" s="359"/>
      <c r="MEA2" s="359"/>
      <c r="MEB2" s="359"/>
      <c r="MEC2" s="359"/>
      <c r="MED2" s="359"/>
      <c r="MEE2" s="359"/>
      <c r="MEF2" s="359"/>
      <c r="MEG2" s="359"/>
      <c r="MEH2" s="359"/>
      <c r="MEI2" s="359"/>
      <c r="MEJ2" s="359"/>
      <c r="MEK2" s="359"/>
      <c r="MEL2" s="359"/>
      <c r="MEM2" s="359"/>
      <c r="MEN2" s="359"/>
      <c r="MEO2" s="359"/>
      <c r="MEP2" s="359"/>
      <c r="MEQ2" s="359"/>
      <c r="MER2" s="359"/>
      <c r="MES2" s="359"/>
      <c r="MET2" s="359"/>
      <c r="MEU2" s="359"/>
      <c r="MEV2" s="359"/>
      <c r="MEW2" s="359"/>
      <c r="MEX2" s="359"/>
      <c r="MEY2" s="359"/>
      <c r="MEZ2" s="359"/>
      <c r="MFA2" s="359"/>
      <c r="MFB2" s="359"/>
      <c r="MFC2" s="359"/>
      <c r="MFD2" s="359"/>
      <c r="MFE2" s="359"/>
      <c r="MFF2" s="359"/>
      <c r="MFG2" s="359"/>
      <c r="MFH2" s="359"/>
      <c r="MFI2" s="359"/>
      <c r="MFJ2" s="359"/>
      <c r="MFK2" s="359"/>
      <c r="MFL2" s="359"/>
      <c r="MFM2" s="359"/>
      <c r="MFN2" s="359"/>
      <c r="MFO2" s="359"/>
      <c r="MFP2" s="359"/>
      <c r="MFQ2" s="359"/>
      <c r="MFR2" s="359"/>
      <c r="MFS2" s="359"/>
      <c r="MFT2" s="359"/>
      <c r="MFU2" s="359"/>
      <c r="MFV2" s="359"/>
      <c r="MFW2" s="359"/>
      <c r="MFX2" s="359"/>
      <c r="MFY2" s="359"/>
      <c r="MFZ2" s="359"/>
      <c r="MGA2" s="359"/>
      <c r="MGB2" s="359"/>
      <c r="MGC2" s="359"/>
      <c r="MGD2" s="359"/>
      <c r="MGE2" s="359"/>
      <c r="MGF2" s="359"/>
      <c r="MGG2" s="359"/>
      <c r="MGH2" s="359"/>
      <c r="MGI2" s="359"/>
      <c r="MGJ2" s="359"/>
      <c r="MGK2" s="359"/>
      <c r="MGL2" s="359"/>
      <c r="MGM2" s="359"/>
      <c r="MGN2" s="359"/>
      <c r="MGO2" s="359"/>
      <c r="MGP2" s="359"/>
      <c r="MGQ2" s="359"/>
      <c r="MGR2" s="359"/>
      <c r="MGS2" s="359"/>
      <c r="MGT2" s="359"/>
      <c r="MGU2" s="359"/>
      <c r="MGV2" s="359"/>
      <c r="MGW2" s="359"/>
      <c r="MGX2" s="359"/>
      <c r="MGY2" s="359"/>
      <c r="MGZ2" s="359"/>
      <c r="MHA2" s="359"/>
      <c r="MHB2" s="359"/>
      <c r="MHC2" s="359"/>
      <c r="MHD2" s="359"/>
      <c r="MHE2" s="359"/>
      <c r="MHF2" s="359"/>
      <c r="MHG2" s="359"/>
      <c r="MHH2" s="359"/>
      <c r="MHI2" s="359"/>
      <c r="MHJ2" s="359"/>
      <c r="MHK2" s="359"/>
      <c r="MHL2" s="359"/>
      <c r="MHM2" s="359"/>
      <c r="MHN2" s="359"/>
      <c r="MHO2" s="359"/>
      <c r="MHP2" s="359"/>
      <c r="MHQ2" s="359"/>
      <c r="MHR2" s="359"/>
      <c r="MHS2" s="359"/>
      <c r="MHT2" s="359"/>
      <c r="MHU2" s="359"/>
      <c r="MHV2" s="359"/>
      <c r="MHW2" s="359"/>
      <c r="MHX2" s="359"/>
      <c r="MHY2" s="359"/>
      <c r="MHZ2" s="359"/>
      <c r="MIA2" s="359"/>
      <c r="MIB2" s="359"/>
      <c r="MIC2" s="359"/>
      <c r="MID2" s="359"/>
      <c r="MIE2" s="359"/>
      <c r="MIF2" s="359"/>
      <c r="MIG2" s="359"/>
      <c r="MIH2" s="359"/>
      <c r="MII2" s="359"/>
      <c r="MIJ2" s="359"/>
      <c r="MIK2" s="359"/>
      <c r="MIL2" s="359"/>
      <c r="MIM2" s="359"/>
      <c r="MIN2" s="359"/>
      <c r="MIO2" s="359"/>
      <c r="MIP2" s="359"/>
      <c r="MIQ2" s="359"/>
      <c r="MIR2" s="359"/>
      <c r="MIS2" s="359"/>
      <c r="MIT2" s="359"/>
      <c r="MIU2" s="359"/>
      <c r="MIV2" s="359"/>
      <c r="MIW2" s="359"/>
      <c r="MIX2" s="359"/>
      <c r="MIY2" s="359"/>
      <c r="MIZ2" s="359"/>
      <c r="MJA2" s="359"/>
      <c r="MJB2" s="359"/>
      <c r="MJC2" s="359"/>
      <c r="MJD2" s="359"/>
      <c r="MJE2" s="359"/>
      <c r="MJF2" s="359"/>
      <c r="MJG2" s="359"/>
      <c r="MJH2" s="359"/>
      <c r="MJI2" s="359"/>
      <c r="MJJ2" s="359"/>
      <c r="MJK2" s="359"/>
      <c r="MJL2" s="359"/>
      <c r="MJM2" s="359"/>
      <c r="MJN2" s="359"/>
      <c r="MJO2" s="359"/>
      <c r="MJP2" s="359"/>
      <c r="MJQ2" s="359"/>
      <c r="MJR2" s="359"/>
      <c r="MJS2" s="359"/>
      <c r="MJT2" s="359"/>
      <c r="MJU2" s="359"/>
      <c r="MJV2" s="359"/>
      <c r="MJW2" s="359"/>
      <c r="MJX2" s="359"/>
      <c r="MJY2" s="359"/>
      <c r="MJZ2" s="359"/>
      <c r="MKA2" s="359"/>
      <c r="MKB2" s="359"/>
      <c r="MKC2" s="359"/>
      <c r="MKD2" s="359"/>
      <c r="MKE2" s="359"/>
      <c r="MKF2" s="359"/>
      <c r="MKG2" s="359"/>
      <c r="MKH2" s="359"/>
      <c r="MKI2" s="359"/>
      <c r="MKJ2" s="359"/>
      <c r="MKK2" s="359"/>
      <c r="MKL2" s="359"/>
      <c r="MKM2" s="359"/>
      <c r="MKN2" s="359"/>
      <c r="MKO2" s="359"/>
      <c r="MKP2" s="359"/>
      <c r="MKQ2" s="359"/>
      <c r="MKR2" s="359"/>
      <c r="MKS2" s="359"/>
      <c r="MKT2" s="359"/>
      <c r="MKU2" s="359"/>
      <c r="MKV2" s="359"/>
      <c r="MKW2" s="359"/>
      <c r="MKX2" s="359"/>
      <c r="MKY2" s="359"/>
      <c r="MKZ2" s="359"/>
      <c r="MLA2" s="359"/>
      <c r="MLB2" s="359"/>
      <c r="MLC2" s="359"/>
      <c r="MLD2" s="359"/>
      <c r="MLE2" s="359"/>
      <c r="MLF2" s="359"/>
      <c r="MLG2" s="359"/>
      <c r="MLH2" s="359"/>
      <c r="MLI2" s="359"/>
      <c r="MLJ2" s="359"/>
      <c r="MLK2" s="359"/>
      <c r="MLL2" s="359"/>
      <c r="MLM2" s="359"/>
      <c r="MLN2" s="359"/>
      <c r="MLO2" s="359"/>
      <c r="MLP2" s="359"/>
      <c r="MLQ2" s="359"/>
      <c r="MLR2" s="359"/>
      <c r="MLS2" s="359"/>
      <c r="MLT2" s="359"/>
      <c r="MLU2" s="359"/>
      <c r="MLV2" s="359"/>
      <c r="MLW2" s="359"/>
      <c r="MLX2" s="359"/>
      <c r="MLY2" s="359"/>
      <c r="MLZ2" s="359"/>
      <c r="MMA2" s="359"/>
      <c r="MMB2" s="359"/>
      <c r="MMC2" s="359"/>
      <c r="MMD2" s="359"/>
      <c r="MME2" s="359"/>
      <c r="MMF2" s="359"/>
      <c r="MMG2" s="359"/>
      <c r="MMH2" s="359"/>
      <c r="MMI2" s="359"/>
      <c r="MMJ2" s="359"/>
      <c r="MMK2" s="359"/>
      <c r="MML2" s="359"/>
      <c r="MMM2" s="359"/>
      <c r="MMN2" s="359"/>
      <c r="MMO2" s="359"/>
      <c r="MMP2" s="359"/>
      <c r="MMQ2" s="359"/>
      <c r="MMR2" s="359"/>
      <c r="MMS2" s="359"/>
      <c r="MMT2" s="359"/>
      <c r="MMU2" s="359"/>
      <c r="MMV2" s="359"/>
      <c r="MMW2" s="359"/>
      <c r="MMX2" s="359"/>
      <c r="MMY2" s="359"/>
      <c r="MMZ2" s="359"/>
      <c r="MNA2" s="359"/>
      <c r="MNB2" s="359"/>
      <c r="MNC2" s="359"/>
      <c r="MND2" s="359"/>
      <c r="MNE2" s="359"/>
      <c r="MNF2" s="359"/>
      <c r="MNG2" s="359"/>
      <c r="MNH2" s="359"/>
      <c r="MNI2" s="359"/>
      <c r="MNJ2" s="359"/>
      <c r="MNK2" s="359"/>
      <c r="MNL2" s="359"/>
      <c r="MNM2" s="359"/>
      <c r="MNN2" s="359"/>
      <c r="MNO2" s="359"/>
      <c r="MNP2" s="359"/>
      <c r="MNQ2" s="359"/>
      <c r="MNR2" s="359"/>
      <c r="MNS2" s="359"/>
      <c r="MNT2" s="359"/>
      <c r="MNU2" s="359"/>
      <c r="MNV2" s="359"/>
      <c r="MNW2" s="359"/>
      <c r="MNX2" s="359"/>
      <c r="MNY2" s="359"/>
      <c r="MNZ2" s="359"/>
      <c r="MOA2" s="359"/>
      <c r="MOB2" s="359"/>
      <c r="MOC2" s="359"/>
      <c r="MOD2" s="359"/>
      <c r="MOE2" s="359"/>
      <c r="MOF2" s="359"/>
      <c r="MOG2" s="359"/>
      <c r="MOH2" s="359"/>
      <c r="MOI2" s="359"/>
      <c r="MOJ2" s="359"/>
      <c r="MOK2" s="359"/>
      <c r="MOL2" s="359"/>
      <c r="MOM2" s="359"/>
      <c r="MON2" s="359"/>
      <c r="MOO2" s="359"/>
      <c r="MOP2" s="359"/>
      <c r="MOQ2" s="359"/>
      <c r="MOR2" s="359"/>
      <c r="MOS2" s="359"/>
      <c r="MOT2" s="359"/>
      <c r="MOU2" s="359"/>
      <c r="MOV2" s="359"/>
      <c r="MOW2" s="359"/>
      <c r="MOX2" s="359"/>
      <c r="MOY2" s="359"/>
      <c r="MOZ2" s="359"/>
      <c r="MPA2" s="359"/>
      <c r="MPB2" s="359"/>
      <c r="MPC2" s="359"/>
      <c r="MPD2" s="359"/>
      <c r="MPE2" s="359"/>
      <c r="MPF2" s="359"/>
      <c r="MPG2" s="359"/>
      <c r="MPH2" s="359"/>
      <c r="MPI2" s="359"/>
      <c r="MPJ2" s="359"/>
      <c r="MPK2" s="359"/>
      <c r="MPL2" s="359"/>
      <c r="MPM2" s="359"/>
      <c r="MPN2" s="359"/>
      <c r="MPO2" s="359"/>
      <c r="MPP2" s="359"/>
      <c r="MPQ2" s="359"/>
      <c r="MPR2" s="359"/>
      <c r="MPS2" s="359"/>
      <c r="MPT2" s="359"/>
      <c r="MPU2" s="359"/>
      <c r="MPV2" s="359"/>
      <c r="MPW2" s="359"/>
      <c r="MPX2" s="359"/>
      <c r="MPY2" s="359"/>
      <c r="MPZ2" s="359"/>
      <c r="MQA2" s="359"/>
      <c r="MQB2" s="359"/>
      <c r="MQC2" s="359"/>
      <c r="MQD2" s="359"/>
      <c r="MQE2" s="359"/>
      <c r="MQF2" s="359"/>
      <c r="MQG2" s="359"/>
      <c r="MQH2" s="359"/>
      <c r="MQI2" s="359"/>
      <c r="MQJ2" s="359"/>
      <c r="MQK2" s="359"/>
      <c r="MQL2" s="359"/>
      <c r="MQM2" s="359"/>
      <c r="MQN2" s="359"/>
      <c r="MQO2" s="359"/>
      <c r="MQP2" s="359"/>
      <c r="MQQ2" s="359"/>
      <c r="MQR2" s="359"/>
      <c r="MQS2" s="359"/>
      <c r="MQT2" s="359"/>
      <c r="MQU2" s="359"/>
      <c r="MQV2" s="359"/>
      <c r="MQW2" s="359"/>
      <c r="MQX2" s="359"/>
      <c r="MQY2" s="359"/>
      <c r="MQZ2" s="359"/>
      <c r="MRA2" s="359"/>
      <c r="MRB2" s="359"/>
      <c r="MRC2" s="359"/>
      <c r="MRD2" s="359"/>
      <c r="MRE2" s="359"/>
      <c r="MRF2" s="359"/>
      <c r="MRG2" s="359"/>
      <c r="MRH2" s="359"/>
      <c r="MRI2" s="359"/>
      <c r="MRJ2" s="359"/>
      <c r="MRK2" s="359"/>
      <c r="MRL2" s="359"/>
      <c r="MRM2" s="359"/>
      <c r="MRN2" s="359"/>
      <c r="MRO2" s="359"/>
      <c r="MRP2" s="359"/>
      <c r="MRQ2" s="359"/>
      <c r="MRR2" s="359"/>
      <c r="MRS2" s="359"/>
      <c r="MRT2" s="359"/>
      <c r="MRU2" s="359"/>
      <c r="MRV2" s="359"/>
      <c r="MRW2" s="359"/>
      <c r="MRX2" s="359"/>
      <c r="MRY2" s="359"/>
      <c r="MRZ2" s="359"/>
      <c r="MSA2" s="359"/>
      <c r="MSB2" s="359"/>
      <c r="MSC2" s="359"/>
      <c r="MSD2" s="359"/>
      <c r="MSE2" s="359"/>
      <c r="MSF2" s="359"/>
      <c r="MSG2" s="359"/>
      <c r="MSH2" s="359"/>
      <c r="MSI2" s="359"/>
      <c r="MSJ2" s="359"/>
      <c r="MSK2" s="359"/>
      <c r="MSL2" s="359"/>
      <c r="MSM2" s="359"/>
      <c r="MSN2" s="359"/>
      <c r="MSO2" s="359"/>
      <c r="MSP2" s="359"/>
      <c r="MSQ2" s="359"/>
      <c r="MSR2" s="359"/>
      <c r="MSS2" s="359"/>
      <c r="MST2" s="359"/>
      <c r="MSU2" s="359"/>
      <c r="MSV2" s="359"/>
      <c r="MSW2" s="359"/>
      <c r="MSX2" s="359"/>
      <c r="MSY2" s="359"/>
      <c r="MSZ2" s="359"/>
      <c r="MTA2" s="359"/>
      <c r="MTB2" s="359"/>
      <c r="MTC2" s="359"/>
      <c r="MTD2" s="359"/>
      <c r="MTE2" s="359"/>
      <c r="MTF2" s="359"/>
      <c r="MTG2" s="359"/>
      <c r="MTH2" s="359"/>
      <c r="MTI2" s="359"/>
      <c r="MTJ2" s="359"/>
      <c r="MTK2" s="359"/>
      <c r="MTL2" s="359"/>
      <c r="MTM2" s="359"/>
      <c r="MTN2" s="359"/>
      <c r="MTO2" s="359"/>
      <c r="MTP2" s="359"/>
      <c r="MTQ2" s="359"/>
      <c r="MTR2" s="359"/>
      <c r="MTS2" s="359"/>
      <c r="MTT2" s="359"/>
      <c r="MTU2" s="359"/>
      <c r="MTV2" s="359"/>
      <c r="MTW2" s="359"/>
      <c r="MTX2" s="359"/>
      <c r="MTY2" s="359"/>
      <c r="MTZ2" s="359"/>
      <c r="MUA2" s="359"/>
      <c r="MUB2" s="359"/>
      <c r="MUC2" s="359"/>
      <c r="MUD2" s="359"/>
      <c r="MUE2" s="359"/>
      <c r="MUF2" s="359"/>
      <c r="MUG2" s="359"/>
      <c r="MUH2" s="359"/>
      <c r="MUI2" s="359"/>
      <c r="MUJ2" s="359"/>
      <c r="MUK2" s="359"/>
      <c r="MUL2" s="359"/>
      <c r="MUM2" s="359"/>
      <c r="MUN2" s="359"/>
      <c r="MUO2" s="359"/>
      <c r="MUP2" s="359"/>
      <c r="MUQ2" s="359"/>
      <c r="MUR2" s="359"/>
      <c r="MUS2" s="359"/>
      <c r="MUT2" s="359"/>
      <c r="MUU2" s="359"/>
      <c r="MUV2" s="359"/>
      <c r="MUW2" s="359"/>
      <c r="MUX2" s="359"/>
      <c r="MUY2" s="359"/>
      <c r="MUZ2" s="359"/>
      <c r="MVA2" s="359"/>
      <c r="MVB2" s="359"/>
      <c r="MVC2" s="359"/>
      <c r="MVD2" s="359"/>
      <c r="MVE2" s="359"/>
      <c r="MVF2" s="359"/>
      <c r="MVG2" s="359"/>
      <c r="MVH2" s="359"/>
      <c r="MVI2" s="359"/>
      <c r="MVJ2" s="359"/>
      <c r="MVK2" s="359"/>
      <c r="MVL2" s="359"/>
      <c r="MVM2" s="359"/>
      <c r="MVN2" s="359"/>
      <c r="MVO2" s="359"/>
      <c r="MVP2" s="359"/>
      <c r="MVQ2" s="359"/>
      <c r="MVR2" s="359"/>
      <c r="MVS2" s="359"/>
      <c r="MVT2" s="359"/>
      <c r="MVU2" s="359"/>
      <c r="MVV2" s="359"/>
      <c r="MVW2" s="359"/>
      <c r="MVX2" s="359"/>
      <c r="MVY2" s="359"/>
      <c r="MVZ2" s="359"/>
      <c r="MWA2" s="359"/>
      <c r="MWB2" s="359"/>
      <c r="MWC2" s="359"/>
      <c r="MWD2" s="359"/>
      <c r="MWE2" s="359"/>
      <c r="MWF2" s="359"/>
      <c r="MWG2" s="359"/>
      <c r="MWH2" s="359"/>
      <c r="MWI2" s="359"/>
      <c r="MWJ2" s="359"/>
      <c r="MWK2" s="359"/>
      <c r="MWL2" s="359"/>
      <c r="MWM2" s="359"/>
      <c r="MWN2" s="359"/>
      <c r="MWO2" s="359"/>
      <c r="MWP2" s="359"/>
      <c r="MWQ2" s="359"/>
      <c r="MWR2" s="359"/>
      <c r="MWS2" s="359"/>
      <c r="MWT2" s="359"/>
      <c r="MWU2" s="359"/>
      <c r="MWV2" s="359"/>
      <c r="MWW2" s="359"/>
      <c r="MWX2" s="359"/>
      <c r="MWY2" s="359"/>
      <c r="MWZ2" s="359"/>
      <c r="MXA2" s="359"/>
      <c r="MXB2" s="359"/>
      <c r="MXC2" s="359"/>
      <c r="MXD2" s="359"/>
      <c r="MXE2" s="359"/>
      <c r="MXF2" s="359"/>
      <c r="MXG2" s="359"/>
      <c r="MXH2" s="359"/>
      <c r="MXI2" s="359"/>
      <c r="MXJ2" s="359"/>
      <c r="MXK2" s="359"/>
      <c r="MXL2" s="359"/>
      <c r="MXM2" s="359"/>
      <c r="MXN2" s="359"/>
      <c r="MXO2" s="359"/>
      <c r="MXP2" s="359"/>
      <c r="MXQ2" s="359"/>
      <c r="MXR2" s="359"/>
      <c r="MXS2" s="359"/>
      <c r="MXT2" s="359"/>
      <c r="MXU2" s="359"/>
      <c r="MXV2" s="359"/>
      <c r="MXW2" s="359"/>
      <c r="MXX2" s="359"/>
      <c r="MXY2" s="359"/>
      <c r="MXZ2" s="359"/>
      <c r="MYA2" s="359"/>
      <c r="MYB2" s="359"/>
      <c r="MYC2" s="359"/>
      <c r="MYD2" s="359"/>
      <c r="MYE2" s="359"/>
      <c r="MYF2" s="359"/>
      <c r="MYG2" s="359"/>
      <c r="MYH2" s="359"/>
      <c r="MYI2" s="359"/>
      <c r="MYJ2" s="359"/>
      <c r="MYK2" s="359"/>
      <c r="MYL2" s="359"/>
      <c r="MYM2" s="359"/>
      <c r="MYN2" s="359"/>
      <c r="MYO2" s="359"/>
      <c r="MYP2" s="359"/>
      <c r="MYQ2" s="359"/>
      <c r="MYR2" s="359"/>
      <c r="MYS2" s="359"/>
      <c r="MYT2" s="359"/>
      <c r="MYU2" s="359"/>
      <c r="MYV2" s="359"/>
      <c r="MYW2" s="359"/>
      <c r="MYX2" s="359"/>
      <c r="MYY2" s="359"/>
      <c r="MYZ2" s="359"/>
      <c r="MZA2" s="359"/>
      <c r="MZB2" s="359"/>
      <c r="MZC2" s="359"/>
      <c r="MZD2" s="359"/>
      <c r="MZE2" s="359"/>
      <c r="MZF2" s="359"/>
      <c r="MZG2" s="359"/>
      <c r="MZH2" s="359"/>
      <c r="MZI2" s="359"/>
      <c r="MZJ2" s="359"/>
      <c r="MZK2" s="359"/>
      <c r="MZL2" s="359"/>
      <c r="MZM2" s="359"/>
      <c r="MZN2" s="359"/>
      <c r="MZO2" s="359"/>
      <c r="MZP2" s="359"/>
      <c r="MZQ2" s="359"/>
      <c r="MZR2" s="359"/>
      <c r="MZS2" s="359"/>
      <c r="MZT2" s="359"/>
      <c r="MZU2" s="359"/>
      <c r="MZV2" s="359"/>
      <c r="MZW2" s="359"/>
      <c r="MZX2" s="359"/>
      <c r="MZY2" s="359"/>
      <c r="MZZ2" s="359"/>
      <c r="NAA2" s="359"/>
      <c r="NAB2" s="359"/>
      <c r="NAC2" s="359"/>
      <c r="NAD2" s="359"/>
      <c r="NAE2" s="359"/>
      <c r="NAF2" s="359"/>
      <c r="NAG2" s="359"/>
      <c r="NAH2" s="359"/>
      <c r="NAI2" s="359"/>
      <c r="NAJ2" s="359"/>
      <c r="NAK2" s="359"/>
      <c r="NAL2" s="359"/>
      <c r="NAM2" s="359"/>
      <c r="NAN2" s="359"/>
      <c r="NAO2" s="359"/>
      <c r="NAP2" s="359"/>
      <c r="NAQ2" s="359"/>
      <c r="NAR2" s="359"/>
      <c r="NAS2" s="359"/>
      <c r="NAT2" s="359"/>
      <c r="NAU2" s="359"/>
      <c r="NAV2" s="359"/>
      <c r="NAW2" s="359"/>
      <c r="NAX2" s="359"/>
      <c r="NAY2" s="359"/>
      <c r="NAZ2" s="359"/>
      <c r="NBA2" s="359"/>
      <c r="NBB2" s="359"/>
      <c r="NBC2" s="359"/>
      <c r="NBD2" s="359"/>
      <c r="NBE2" s="359"/>
      <c r="NBF2" s="359"/>
      <c r="NBG2" s="359"/>
      <c r="NBH2" s="359"/>
      <c r="NBI2" s="359"/>
      <c r="NBJ2" s="359"/>
      <c r="NBK2" s="359"/>
      <c r="NBL2" s="359"/>
      <c r="NBM2" s="359"/>
      <c r="NBN2" s="359"/>
      <c r="NBO2" s="359"/>
      <c r="NBP2" s="359"/>
      <c r="NBQ2" s="359"/>
      <c r="NBR2" s="359"/>
      <c r="NBS2" s="359"/>
      <c r="NBT2" s="359"/>
      <c r="NBU2" s="359"/>
      <c r="NBV2" s="359"/>
      <c r="NBW2" s="359"/>
      <c r="NBX2" s="359"/>
      <c r="NBY2" s="359"/>
      <c r="NBZ2" s="359"/>
      <c r="NCA2" s="359"/>
      <c r="NCB2" s="359"/>
      <c r="NCC2" s="359"/>
      <c r="NCD2" s="359"/>
      <c r="NCE2" s="359"/>
      <c r="NCF2" s="359"/>
      <c r="NCG2" s="359"/>
      <c r="NCH2" s="359"/>
      <c r="NCI2" s="359"/>
      <c r="NCJ2" s="359"/>
      <c r="NCK2" s="359"/>
      <c r="NCL2" s="359"/>
      <c r="NCM2" s="359"/>
      <c r="NCN2" s="359"/>
      <c r="NCO2" s="359"/>
      <c r="NCP2" s="359"/>
      <c r="NCQ2" s="359"/>
      <c r="NCR2" s="359"/>
      <c r="NCS2" s="359"/>
      <c r="NCT2" s="359"/>
      <c r="NCU2" s="359"/>
      <c r="NCV2" s="359"/>
      <c r="NCW2" s="359"/>
      <c r="NCX2" s="359"/>
      <c r="NCY2" s="359"/>
      <c r="NCZ2" s="359"/>
      <c r="NDA2" s="359"/>
      <c r="NDB2" s="359"/>
      <c r="NDC2" s="359"/>
      <c r="NDD2" s="359"/>
      <c r="NDE2" s="359"/>
      <c r="NDF2" s="359"/>
      <c r="NDG2" s="359"/>
      <c r="NDH2" s="359"/>
      <c r="NDI2" s="359"/>
      <c r="NDJ2" s="359"/>
      <c r="NDK2" s="359"/>
      <c r="NDL2" s="359"/>
      <c r="NDM2" s="359"/>
      <c r="NDN2" s="359"/>
      <c r="NDO2" s="359"/>
      <c r="NDP2" s="359"/>
      <c r="NDQ2" s="359"/>
      <c r="NDR2" s="359"/>
      <c r="NDS2" s="359"/>
      <c r="NDT2" s="359"/>
      <c r="NDU2" s="359"/>
      <c r="NDV2" s="359"/>
      <c r="NDW2" s="359"/>
      <c r="NDX2" s="359"/>
      <c r="NDY2" s="359"/>
      <c r="NDZ2" s="359"/>
      <c r="NEA2" s="359"/>
      <c r="NEB2" s="359"/>
      <c r="NEC2" s="359"/>
      <c r="NED2" s="359"/>
      <c r="NEE2" s="359"/>
      <c r="NEF2" s="359"/>
      <c r="NEG2" s="359"/>
      <c r="NEH2" s="359"/>
      <c r="NEI2" s="359"/>
      <c r="NEJ2" s="359"/>
      <c r="NEK2" s="359"/>
      <c r="NEL2" s="359"/>
      <c r="NEM2" s="359"/>
      <c r="NEN2" s="359"/>
      <c r="NEO2" s="359"/>
      <c r="NEP2" s="359"/>
      <c r="NEQ2" s="359"/>
      <c r="NER2" s="359"/>
      <c r="NES2" s="359"/>
      <c r="NET2" s="359"/>
      <c r="NEU2" s="359"/>
      <c r="NEV2" s="359"/>
      <c r="NEW2" s="359"/>
      <c r="NEX2" s="359"/>
      <c r="NEY2" s="359"/>
      <c r="NEZ2" s="359"/>
      <c r="NFA2" s="359"/>
      <c r="NFB2" s="359"/>
      <c r="NFC2" s="359"/>
      <c r="NFD2" s="359"/>
      <c r="NFE2" s="359"/>
      <c r="NFF2" s="359"/>
      <c r="NFG2" s="359"/>
      <c r="NFH2" s="359"/>
      <c r="NFI2" s="359"/>
      <c r="NFJ2" s="359"/>
      <c r="NFK2" s="359"/>
      <c r="NFL2" s="359"/>
      <c r="NFM2" s="359"/>
      <c r="NFN2" s="359"/>
      <c r="NFO2" s="359"/>
      <c r="NFP2" s="359"/>
      <c r="NFQ2" s="359"/>
      <c r="NFR2" s="359"/>
      <c r="NFS2" s="359"/>
      <c r="NFT2" s="359"/>
      <c r="NFU2" s="359"/>
      <c r="NFV2" s="359"/>
      <c r="NFW2" s="359"/>
      <c r="NFX2" s="359"/>
      <c r="NFY2" s="359"/>
      <c r="NFZ2" s="359"/>
      <c r="NGA2" s="359"/>
      <c r="NGB2" s="359"/>
      <c r="NGC2" s="359"/>
      <c r="NGD2" s="359"/>
      <c r="NGE2" s="359"/>
      <c r="NGF2" s="359"/>
      <c r="NGG2" s="359"/>
      <c r="NGH2" s="359"/>
      <c r="NGI2" s="359"/>
      <c r="NGJ2" s="359"/>
      <c r="NGK2" s="359"/>
      <c r="NGL2" s="359"/>
      <c r="NGM2" s="359"/>
      <c r="NGN2" s="359"/>
      <c r="NGO2" s="359"/>
      <c r="NGP2" s="359"/>
      <c r="NGQ2" s="359"/>
      <c r="NGR2" s="359"/>
      <c r="NGS2" s="359"/>
      <c r="NGT2" s="359"/>
      <c r="NGU2" s="359"/>
      <c r="NGV2" s="359"/>
      <c r="NGW2" s="359"/>
      <c r="NGX2" s="359"/>
      <c r="NGY2" s="359"/>
      <c r="NGZ2" s="359"/>
      <c r="NHA2" s="359"/>
      <c r="NHB2" s="359"/>
      <c r="NHC2" s="359"/>
      <c r="NHD2" s="359"/>
      <c r="NHE2" s="359"/>
      <c r="NHF2" s="359"/>
      <c r="NHG2" s="359"/>
      <c r="NHH2" s="359"/>
      <c r="NHI2" s="359"/>
      <c r="NHJ2" s="359"/>
      <c r="NHK2" s="359"/>
      <c r="NHL2" s="359"/>
      <c r="NHM2" s="359"/>
      <c r="NHN2" s="359"/>
      <c r="NHO2" s="359"/>
      <c r="NHP2" s="359"/>
      <c r="NHQ2" s="359"/>
      <c r="NHR2" s="359"/>
      <c r="NHS2" s="359"/>
      <c r="NHT2" s="359"/>
      <c r="NHU2" s="359"/>
      <c r="NHV2" s="359"/>
      <c r="NHW2" s="359"/>
      <c r="NHX2" s="359"/>
      <c r="NHY2" s="359"/>
      <c r="NHZ2" s="359"/>
      <c r="NIA2" s="359"/>
      <c r="NIB2" s="359"/>
      <c r="NIC2" s="359"/>
      <c r="NID2" s="359"/>
      <c r="NIE2" s="359"/>
      <c r="NIF2" s="359"/>
      <c r="NIG2" s="359"/>
      <c r="NIH2" s="359"/>
      <c r="NII2" s="359"/>
      <c r="NIJ2" s="359"/>
      <c r="NIK2" s="359"/>
      <c r="NIL2" s="359"/>
      <c r="NIM2" s="359"/>
      <c r="NIN2" s="359"/>
      <c r="NIO2" s="359"/>
      <c r="NIP2" s="359"/>
      <c r="NIQ2" s="359"/>
      <c r="NIR2" s="359"/>
      <c r="NIS2" s="359"/>
      <c r="NIT2" s="359"/>
      <c r="NIU2" s="359"/>
      <c r="NIV2" s="359"/>
      <c r="NIW2" s="359"/>
      <c r="NIX2" s="359"/>
      <c r="NIY2" s="359"/>
      <c r="NIZ2" s="359"/>
      <c r="NJA2" s="359"/>
      <c r="NJB2" s="359"/>
      <c r="NJC2" s="359"/>
      <c r="NJD2" s="359"/>
      <c r="NJE2" s="359"/>
      <c r="NJF2" s="359"/>
      <c r="NJG2" s="359"/>
      <c r="NJH2" s="359"/>
      <c r="NJI2" s="359"/>
      <c r="NJJ2" s="359"/>
      <c r="NJK2" s="359"/>
      <c r="NJL2" s="359"/>
      <c r="NJM2" s="359"/>
      <c r="NJN2" s="359"/>
      <c r="NJO2" s="359"/>
      <c r="NJP2" s="359"/>
      <c r="NJQ2" s="359"/>
      <c r="NJR2" s="359"/>
      <c r="NJS2" s="359"/>
      <c r="NJT2" s="359"/>
      <c r="NJU2" s="359"/>
      <c r="NJV2" s="359"/>
      <c r="NJW2" s="359"/>
      <c r="NJX2" s="359"/>
      <c r="NJY2" s="359"/>
      <c r="NJZ2" s="359"/>
      <c r="NKA2" s="359"/>
      <c r="NKB2" s="359"/>
      <c r="NKC2" s="359"/>
      <c r="NKD2" s="359"/>
      <c r="NKE2" s="359"/>
      <c r="NKF2" s="359"/>
      <c r="NKG2" s="359"/>
      <c r="NKH2" s="359"/>
      <c r="NKI2" s="359"/>
      <c r="NKJ2" s="359"/>
      <c r="NKK2" s="359"/>
      <c r="NKL2" s="359"/>
      <c r="NKM2" s="359"/>
      <c r="NKN2" s="359"/>
      <c r="NKO2" s="359"/>
      <c r="NKP2" s="359"/>
      <c r="NKQ2" s="359"/>
      <c r="NKR2" s="359"/>
      <c r="NKS2" s="359"/>
      <c r="NKT2" s="359"/>
      <c r="NKU2" s="359"/>
      <c r="NKV2" s="359"/>
      <c r="NKW2" s="359"/>
      <c r="NKX2" s="359"/>
      <c r="NKY2" s="359"/>
      <c r="NKZ2" s="359"/>
      <c r="NLA2" s="359"/>
      <c r="NLB2" s="359"/>
      <c r="NLC2" s="359"/>
      <c r="NLD2" s="359"/>
      <c r="NLE2" s="359"/>
      <c r="NLF2" s="359"/>
      <c r="NLG2" s="359"/>
      <c r="NLH2" s="359"/>
      <c r="NLI2" s="359"/>
      <c r="NLJ2" s="359"/>
      <c r="NLK2" s="359"/>
      <c r="NLL2" s="359"/>
      <c r="NLM2" s="359"/>
      <c r="NLN2" s="359"/>
      <c r="NLO2" s="359"/>
      <c r="NLP2" s="359"/>
      <c r="NLQ2" s="359"/>
      <c r="NLR2" s="359"/>
      <c r="NLS2" s="359"/>
      <c r="NLT2" s="359"/>
      <c r="NLU2" s="359"/>
      <c r="NLV2" s="359"/>
      <c r="NLW2" s="359"/>
      <c r="NLX2" s="359"/>
      <c r="NLY2" s="359"/>
      <c r="NLZ2" s="359"/>
      <c r="NMA2" s="359"/>
      <c r="NMB2" s="359"/>
      <c r="NMC2" s="359"/>
      <c r="NMD2" s="359"/>
      <c r="NME2" s="359"/>
      <c r="NMF2" s="359"/>
      <c r="NMG2" s="359"/>
      <c r="NMH2" s="359"/>
      <c r="NMI2" s="359"/>
      <c r="NMJ2" s="359"/>
      <c r="NMK2" s="359"/>
      <c r="NML2" s="359"/>
      <c r="NMM2" s="359"/>
      <c r="NMN2" s="359"/>
      <c r="NMO2" s="359"/>
      <c r="NMP2" s="359"/>
      <c r="NMQ2" s="359"/>
      <c r="NMR2" s="359"/>
      <c r="NMS2" s="359"/>
      <c r="NMT2" s="359"/>
      <c r="NMU2" s="359"/>
      <c r="NMV2" s="359"/>
      <c r="NMW2" s="359"/>
      <c r="NMX2" s="359"/>
      <c r="NMY2" s="359"/>
      <c r="NMZ2" s="359"/>
      <c r="NNA2" s="359"/>
      <c r="NNB2" s="359"/>
      <c r="NNC2" s="359"/>
      <c r="NND2" s="359"/>
      <c r="NNE2" s="359"/>
      <c r="NNF2" s="359"/>
      <c r="NNG2" s="359"/>
      <c r="NNH2" s="359"/>
      <c r="NNI2" s="359"/>
      <c r="NNJ2" s="359"/>
      <c r="NNK2" s="359"/>
      <c r="NNL2" s="359"/>
      <c r="NNM2" s="359"/>
      <c r="NNN2" s="359"/>
      <c r="NNO2" s="359"/>
      <c r="NNP2" s="359"/>
      <c r="NNQ2" s="359"/>
      <c r="NNR2" s="359"/>
      <c r="NNS2" s="359"/>
      <c r="NNT2" s="359"/>
      <c r="NNU2" s="359"/>
      <c r="NNV2" s="359"/>
      <c r="NNW2" s="359"/>
      <c r="NNX2" s="359"/>
      <c r="NNY2" s="359"/>
      <c r="NNZ2" s="359"/>
      <c r="NOA2" s="359"/>
      <c r="NOB2" s="359"/>
      <c r="NOC2" s="359"/>
      <c r="NOD2" s="359"/>
      <c r="NOE2" s="359"/>
      <c r="NOF2" s="359"/>
      <c r="NOG2" s="359"/>
      <c r="NOH2" s="359"/>
      <c r="NOI2" s="359"/>
      <c r="NOJ2" s="359"/>
      <c r="NOK2" s="359"/>
      <c r="NOL2" s="359"/>
      <c r="NOM2" s="359"/>
      <c r="NON2" s="359"/>
      <c r="NOO2" s="359"/>
      <c r="NOP2" s="359"/>
      <c r="NOQ2" s="359"/>
      <c r="NOR2" s="359"/>
      <c r="NOS2" s="359"/>
      <c r="NOT2" s="359"/>
      <c r="NOU2" s="359"/>
      <c r="NOV2" s="359"/>
      <c r="NOW2" s="359"/>
      <c r="NOX2" s="359"/>
      <c r="NOY2" s="359"/>
      <c r="NOZ2" s="359"/>
      <c r="NPA2" s="359"/>
      <c r="NPB2" s="359"/>
      <c r="NPC2" s="359"/>
      <c r="NPD2" s="359"/>
      <c r="NPE2" s="359"/>
      <c r="NPF2" s="359"/>
      <c r="NPG2" s="359"/>
      <c r="NPH2" s="359"/>
      <c r="NPI2" s="359"/>
      <c r="NPJ2" s="359"/>
      <c r="NPK2" s="359"/>
      <c r="NPL2" s="359"/>
      <c r="NPM2" s="359"/>
      <c r="NPN2" s="359"/>
      <c r="NPO2" s="359"/>
      <c r="NPP2" s="359"/>
      <c r="NPQ2" s="359"/>
      <c r="NPR2" s="359"/>
      <c r="NPS2" s="359"/>
      <c r="NPT2" s="359"/>
      <c r="NPU2" s="359"/>
      <c r="NPV2" s="359"/>
      <c r="NPW2" s="359"/>
      <c r="NPX2" s="359"/>
      <c r="NPY2" s="359"/>
      <c r="NPZ2" s="359"/>
      <c r="NQA2" s="359"/>
      <c r="NQB2" s="359"/>
      <c r="NQC2" s="359"/>
      <c r="NQD2" s="359"/>
      <c r="NQE2" s="359"/>
      <c r="NQF2" s="359"/>
      <c r="NQG2" s="359"/>
      <c r="NQH2" s="359"/>
      <c r="NQI2" s="359"/>
      <c r="NQJ2" s="359"/>
      <c r="NQK2" s="359"/>
      <c r="NQL2" s="359"/>
      <c r="NQM2" s="359"/>
      <c r="NQN2" s="359"/>
      <c r="NQO2" s="359"/>
      <c r="NQP2" s="359"/>
      <c r="NQQ2" s="359"/>
      <c r="NQR2" s="359"/>
      <c r="NQS2" s="359"/>
      <c r="NQT2" s="359"/>
      <c r="NQU2" s="359"/>
      <c r="NQV2" s="359"/>
      <c r="NQW2" s="359"/>
      <c r="NQX2" s="359"/>
      <c r="NQY2" s="359"/>
      <c r="NQZ2" s="359"/>
      <c r="NRA2" s="359"/>
      <c r="NRB2" s="359"/>
      <c r="NRC2" s="359"/>
      <c r="NRD2" s="359"/>
      <c r="NRE2" s="359"/>
      <c r="NRF2" s="359"/>
      <c r="NRG2" s="359"/>
      <c r="NRH2" s="359"/>
      <c r="NRI2" s="359"/>
      <c r="NRJ2" s="359"/>
      <c r="NRK2" s="359"/>
      <c r="NRL2" s="359"/>
      <c r="NRM2" s="359"/>
      <c r="NRN2" s="359"/>
      <c r="NRO2" s="359"/>
      <c r="NRP2" s="359"/>
      <c r="NRQ2" s="359"/>
      <c r="NRR2" s="359"/>
      <c r="NRS2" s="359"/>
      <c r="NRT2" s="359"/>
      <c r="NRU2" s="359"/>
      <c r="NRV2" s="359"/>
      <c r="NRW2" s="359"/>
      <c r="NRX2" s="359"/>
      <c r="NRY2" s="359"/>
      <c r="NRZ2" s="359"/>
      <c r="NSA2" s="359"/>
      <c r="NSB2" s="359"/>
      <c r="NSC2" s="359"/>
      <c r="NSD2" s="359"/>
      <c r="NSE2" s="359"/>
      <c r="NSF2" s="359"/>
      <c r="NSG2" s="359"/>
      <c r="NSH2" s="359"/>
      <c r="NSI2" s="359"/>
      <c r="NSJ2" s="359"/>
      <c r="NSK2" s="359"/>
      <c r="NSL2" s="359"/>
      <c r="NSM2" s="359"/>
      <c r="NSN2" s="359"/>
      <c r="NSO2" s="359"/>
      <c r="NSP2" s="359"/>
      <c r="NSQ2" s="359"/>
      <c r="NSR2" s="359"/>
      <c r="NSS2" s="359"/>
      <c r="NST2" s="359"/>
      <c r="NSU2" s="359"/>
      <c r="NSV2" s="359"/>
      <c r="NSW2" s="359"/>
      <c r="NSX2" s="359"/>
      <c r="NSY2" s="359"/>
      <c r="NSZ2" s="359"/>
      <c r="NTA2" s="359"/>
      <c r="NTB2" s="359"/>
      <c r="NTC2" s="359"/>
      <c r="NTD2" s="359"/>
      <c r="NTE2" s="359"/>
      <c r="NTF2" s="359"/>
      <c r="NTG2" s="359"/>
      <c r="NTH2" s="359"/>
      <c r="NTI2" s="359"/>
      <c r="NTJ2" s="359"/>
      <c r="NTK2" s="359"/>
      <c r="NTL2" s="359"/>
      <c r="NTM2" s="359"/>
      <c r="NTN2" s="359"/>
      <c r="NTO2" s="359"/>
      <c r="NTP2" s="359"/>
      <c r="NTQ2" s="359"/>
      <c r="NTR2" s="359"/>
      <c r="NTS2" s="359"/>
      <c r="NTT2" s="359"/>
      <c r="NTU2" s="359"/>
      <c r="NTV2" s="359"/>
      <c r="NTW2" s="359"/>
      <c r="NTX2" s="359"/>
      <c r="NTY2" s="359"/>
      <c r="NTZ2" s="359"/>
      <c r="NUA2" s="359"/>
      <c r="NUB2" s="359"/>
      <c r="NUC2" s="359"/>
      <c r="NUD2" s="359"/>
      <c r="NUE2" s="359"/>
      <c r="NUF2" s="359"/>
      <c r="NUG2" s="359"/>
      <c r="NUH2" s="359"/>
      <c r="NUI2" s="359"/>
      <c r="NUJ2" s="359"/>
      <c r="NUK2" s="359"/>
      <c r="NUL2" s="359"/>
      <c r="NUM2" s="359"/>
      <c r="NUN2" s="359"/>
      <c r="NUO2" s="359"/>
      <c r="NUP2" s="359"/>
      <c r="NUQ2" s="359"/>
      <c r="NUR2" s="359"/>
      <c r="NUS2" s="359"/>
      <c r="NUT2" s="359"/>
      <c r="NUU2" s="359"/>
      <c r="NUV2" s="359"/>
      <c r="NUW2" s="359"/>
      <c r="NUX2" s="359"/>
      <c r="NUY2" s="359"/>
      <c r="NUZ2" s="359"/>
      <c r="NVA2" s="359"/>
      <c r="NVB2" s="359"/>
      <c r="NVC2" s="359"/>
      <c r="NVD2" s="359"/>
      <c r="NVE2" s="359"/>
      <c r="NVF2" s="359"/>
      <c r="NVG2" s="359"/>
      <c r="NVH2" s="359"/>
      <c r="NVI2" s="359"/>
      <c r="NVJ2" s="359"/>
      <c r="NVK2" s="359"/>
      <c r="NVL2" s="359"/>
      <c r="NVM2" s="359"/>
      <c r="NVN2" s="359"/>
      <c r="NVO2" s="359"/>
      <c r="NVP2" s="359"/>
      <c r="NVQ2" s="359"/>
      <c r="NVR2" s="359"/>
      <c r="NVS2" s="359"/>
      <c r="NVT2" s="359"/>
      <c r="NVU2" s="359"/>
      <c r="NVV2" s="359"/>
      <c r="NVW2" s="359"/>
      <c r="NVX2" s="359"/>
      <c r="NVY2" s="359"/>
      <c r="NVZ2" s="359"/>
      <c r="NWA2" s="359"/>
      <c r="NWB2" s="359"/>
      <c r="NWC2" s="359"/>
      <c r="NWD2" s="359"/>
      <c r="NWE2" s="359"/>
      <c r="NWF2" s="359"/>
      <c r="NWG2" s="359"/>
      <c r="NWH2" s="359"/>
      <c r="NWI2" s="359"/>
      <c r="NWJ2" s="359"/>
      <c r="NWK2" s="359"/>
      <c r="NWL2" s="359"/>
      <c r="NWM2" s="359"/>
      <c r="NWN2" s="359"/>
      <c r="NWO2" s="359"/>
      <c r="NWP2" s="359"/>
      <c r="NWQ2" s="359"/>
      <c r="NWR2" s="359"/>
      <c r="NWS2" s="359"/>
      <c r="NWT2" s="359"/>
      <c r="NWU2" s="359"/>
      <c r="NWV2" s="359"/>
      <c r="NWW2" s="359"/>
      <c r="NWX2" s="359"/>
      <c r="NWY2" s="359"/>
      <c r="NWZ2" s="359"/>
      <c r="NXA2" s="359"/>
      <c r="NXB2" s="359"/>
      <c r="NXC2" s="359"/>
      <c r="NXD2" s="359"/>
      <c r="NXE2" s="359"/>
      <c r="NXF2" s="359"/>
      <c r="NXG2" s="359"/>
      <c r="NXH2" s="359"/>
      <c r="NXI2" s="359"/>
      <c r="NXJ2" s="359"/>
      <c r="NXK2" s="359"/>
      <c r="NXL2" s="359"/>
      <c r="NXM2" s="359"/>
      <c r="NXN2" s="359"/>
      <c r="NXO2" s="359"/>
      <c r="NXP2" s="359"/>
      <c r="NXQ2" s="359"/>
      <c r="NXR2" s="359"/>
      <c r="NXS2" s="359"/>
      <c r="NXT2" s="359"/>
      <c r="NXU2" s="359"/>
      <c r="NXV2" s="359"/>
      <c r="NXW2" s="359"/>
      <c r="NXX2" s="359"/>
      <c r="NXY2" s="359"/>
      <c r="NXZ2" s="359"/>
      <c r="NYA2" s="359"/>
      <c r="NYB2" s="359"/>
      <c r="NYC2" s="359"/>
      <c r="NYD2" s="359"/>
      <c r="NYE2" s="359"/>
      <c r="NYF2" s="359"/>
      <c r="NYG2" s="359"/>
      <c r="NYH2" s="359"/>
      <c r="NYI2" s="359"/>
      <c r="NYJ2" s="359"/>
      <c r="NYK2" s="359"/>
      <c r="NYL2" s="359"/>
      <c r="NYM2" s="359"/>
      <c r="NYN2" s="359"/>
      <c r="NYO2" s="359"/>
      <c r="NYP2" s="359"/>
      <c r="NYQ2" s="359"/>
      <c r="NYR2" s="359"/>
      <c r="NYS2" s="359"/>
      <c r="NYT2" s="359"/>
      <c r="NYU2" s="359"/>
      <c r="NYV2" s="359"/>
      <c r="NYW2" s="359"/>
      <c r="NYX2" s="359"/>
      <c r="NYY2" s="359"/>
      <c r="NYZ2" s="359"/>
      <c r="NZA2" s="359"/>
      <c r="NZB2" s="359"/>
      <c r="NZC2" s="359"/>
      <c r="NZD2" s="359"/>
      <c r="NZE2" s="359"/>
      <c r="NZF2" s="359"/>
      <c r="NZG2" s="359"/>
      <c r="NZH2" s="359"/>
      <c r="NZI2" s="359"/>
      <c r="NZJ2" s="359"/>
      <c r="NZK2" s="359"/>
      <c r="NZL2" s="359"/>
      <c r="NZM2" s="359"/>
      <c r="NZN2" s="359"/>
      <c r="NZO2" s="359"/>
      <c r="NZP2" s="359"/>
      <c r="NZQ2" s="359"/>
      <c r="NZR2" s="359"/>
      <c r="NZS2" s="359"/>
      <c r="NZT2" s="359"/>
      <c r="NZU2" s="359"/>
      <c r="NZV2" s="359"/>
      <c r="NZW2" s="359"/>
      <c r="NZX2" s="359"/>
      <c r="NZY2" s="359"/>
      <c r="NZZ2" s="359"/>
      <c r="OAA2" s="359"/>
      <c r="OAB2" s="359"/>
      <c r="OAC2" s="359"/>
      <c r="OAD2" s="359"/>
      <c r="OAE2" s="359"/>
      <c r="OAF2" s="359"/>
      <c r="OAG2" s="359"/>
      <c r="OAH2" s="359"/>
      <c r="OAI2" s="359"/>
      <c r="OAJ2" s="359"/>
      <c r="OAK2" s="359"/>
      <c r="OAL2" s="359"/>
      <c r="OAM2" s="359"/>
      <c r="OAN2" s="359"/>
      <c r="OAO2" s="359"/>
      <c r="OAP2" s="359"/>
      <c r="OAQ2" s="359"/>
      <c r="OAR2" s="359"/>
      <c r="OAS2" s="359"/>
      <c r="OAT2" s="359"/>
      <c r="OAU2" s="359"/>
      <c r="OAV2" s="359"/>
      <c r="OAW2" s="359"/>
      <c r="OAX2" s="359"/>
      <c r="OAY2" s="359"/>
      <c r="OAZ2" s="359"/>
      <c r="OBA2" s="359"/>
      <c r="OBB2" s="359"/>
      <c r="OBC2" s="359"/>
      <c r="OBD2" s="359"/>
      <c r="OBE2" s="359"/>
      <c r="OBF2" s="359"/>
      <c r="OBG2" s="359"/>
      <c r="OBH2" s="359"/>
      <c r="OBI2" s="359"/>
      <c r="OBJ2" s="359"/>
      <c r="OBK2" s="359"/>
      <c r="OBL2" s="359"/>
      <c r="OBM2" s="359"/>
      <c r="OBN2" s="359"/>
      <c r="OBO2" s="359"/>
      <c r="OBP2" s="359"/>
      <c r="OBQ2" s="359"/>
      <c r="OBR2" s="359"/>
      <c r="OBS2" s="359"/>
      <c r="OBT2" s="359"/>
      <c r="OBU2" s="359"/>
      <c r="OBV2" s="359"/>
      <c r="OBW2" s="359"/>
      <c r="OBX2" s="359"/>
      <c r="OBY2" s="359"/>
      <c r="OBZ2" s="359"/>
      <c r="OCA2" s="359"/>
      <c r="OCB2" s="359"/>
      <c r="OCC2" s="359"/>
      <c r="OCD2" s="359"/>
      <c r="OCE2" s="359"/>
      <c r="OCF2" s="359"/>
      <c r="OCG2" s="359"/>
      <c r="OCH2" s="359"/>
      <c r="OCI2" s="359"/>
      <c r="OCJ2" s="359"/>
      <c r="OCK2" s="359"/>
      <c r="OCL2" s="359"/>
      <c r="OCM2" s="359"/>
      <c r="OCN2" s="359"/>
      <c r="OCO2" s="359"/>
      <c r="OCP2" s="359"/>
      <c r="OCQ2" s="359"/>
      <c r="OCR2" s="359"/>
      <c r="OCS2" s="359"/>
      <c r="OCT2" s="359"/>
      <c r="OCU2" s="359"/>
      <c r="OCV2" s="359"/>
      <c r="OCW2" s="359"/>
      <c r="OCX2" s="359"/>
      <c r="OCY2" s="359"/>
      <c r="OCZ2" s="359"/>
      <c r="ODA2" s="359"/>
      <c r="ODB2" s="359"/>
      <c r="ODC2" s="359"/>
      <c r="ODD2" s="359"/>
      <c r="ODE2" s="359"/>
      <c r="ODF2" s="359"/>
      <c r="ODG2" s="359"/>
      <c r="ODH2" s="359"/>
      <c r="ODI2" s="359"/>
      <c r="ODJ2" s="359"/>
      <c r="ODK2" s="359"/>
      <c r="ODL2" s="359"/>
      <c r="ODM2" s="359"/>
      <c r="ODN2" s="359"/>
      <c r="ODO2" s="359"/>
      <c r="ODP2" s="359"/>
      <c r="ODQ2" s="359"/>
      <c r="ODR2" s="359"/>
      <c r="ODS2" s="359"/>
      <c r="ODT2" s="359"/>
      <c r="ODU2" s="359"/>
      <c r="ODV2" s="359"/>
      <c r="ODW2" s="359"/>
      <c r="ODX2" s="359"/>
      <c r="ODY2" s="359"/>
      <c r="ODZ2" s="359"/>
      <c r="OEA2" s="359"/>
      <c r="OEB2" s="359"/>
      <c r="OEC2" s="359"/>
      <c r="OED2" s="359"/>
      <c r="OEE2" s="359"/>
      <c r="OEF2" s="359"/>
      <c r="OEG2" s="359"/>
      <c r="OEH2" s="359"/>
      <c r="OEI2" s="359"/>
      <c r="OEJ2" s="359"/>
      <c r="OEK2" s="359"/>
      <c r="OEL2" s="359"/>
      <c r="OEM2" s="359"/>
      <c r="OEN2" s="359"/>
      <c r="OEO2" s="359"/>
      <c r="OEP2" s="359"/>
      <c r="OEQ2" s="359"/>
      <c r="OER2" s="359"/>
      <c r="OES2" s="359"/>
      <c r="OET2" s="359"/>
      <c r="OEU2" s="359"/>
      <c r="OEV2" s="359"/>
      <c r="OEW2" s="359"/>
      <c r="OEX2" s="359"/>
      <c r="OEY2" s="359"/>
      <c r="OEZ2" s="359"/>
      <c r="OFA2" s="359"/>
      <c r="OFB2" s="359"/>
      <c r="OFC2" s="359"/>
      <c r="OFD2" s="359"/>
      <c r="OFE2" s="359"/>
      <c r="OFF2" s="359"/>
      <c r="OFG2" s="359"/>
      <c r="OFH2" s="359"/>
      <c r="OFI2" s="359"/>
      <c r="OFJ2" s="359"/>
      <c r="OFK2" s="359"/>
      <c r="OFL2" s="359"/>
      <c r="OFM2" s="359"/>
      <c r="OFN2" s="359"/>
      <c r="OFO2" s="359"/>
      <c r="OFP2" s="359"/>
      <c r="OFQ2" s="359"/>
      <c r="OFR2" s="359"/>
      <c r="OFS2" s="359"/>
      <c r="OFT2" s="359"/>
      <c r="OFU2" s="359"/>
      <c r="OFV2" s="359"/>
      <c r="OFW2" s="359"/>
      <c r="OFX2" s="359"/>
      <c r="OFY2" s="359"/>
      <c r="OFZ2" s="359"/>
      <c r="OGA2" s="359"/>
      <c r="OGB2" s="359"/>
      <c r="OGC2" s="359"/>
      <c r="OGD2" s="359"/>
      <c r="OGE2" s="359"/>
      <c r="OGF2" s="359"/>
      <c r="OGG2" s="359"/>
      <c r="OGH2" s="359"/>
      <c r="OGI2" s="359"/>
      <c r="OGJ2" s="359"/>
      <c r="OGK2" s="359"/>
      <c r="OGL2" s="359"/>
      <c r="OGM2" s="359"/>
      <c r="OGN2" s="359"/>
      <c r="OGO2" s="359"/>
      <c r="OGP2" s="359"/>
      <c r="OGQ2" s="359"/>
      <c r="OGR2" s="359"/>
      <c r="OGS2" s="359"/>
      <c r="OGT2" s="359"/>
      <c r="OGU2" s="359"/>
      <c r="OGV2" s="359"/>
      <c r="OGW2" s="359"/>
      <c r="OGX2" s="359"/>
      <c r="OGY2" s="359"/>
      <c r="OGZ2" s="359"/>
      <c r="OHA2" s="359"/>
      <c r="OHB2" s="359"/>
      <c r="OHC2" s="359"/>
      <c r="OHD2" s="359"/>
      <c r="OHE2" s="359"/>
      <c r="OHF2" s="359"/>
      <c r="OHG2" s="359"/>
      <c r="OHH2" s="359"/>
      <c r="OHI2" s="359"/>
      <c r="OHJ2" s="359"/>
      <c r="OHK2" s="359"/>
      <c r="OHL2" s="359"/>
      <c r="OHM2" s="359"/>
      <c r="OHN2" s="359"/>
      <c r="OHO2" s="359"/>
      <c r="OHP2" s="359"/>
      <c r="OHQ2" s="359"/>
      <c r="OHR2" s="359"/>
      <c r="OHS2" s="359"/>
      <c r="OHT2" s="359"/>
      <c r="OHU2" s="359"/>
      <c r="OHV2" s="359"/>
      <c r="OHW2" s="359"/>
      <c r="OHX2" s="359"/>
      <c r="OHY2" s="359"/>
      <c r="OHZ2" s="359"/>
      <c r="OIA2" s="359"/>
      <c r="OIB2" s="359"/>
      <c r="OIC2" s="359"/>
      <c r="OID2" s="359"/>
      <c r="OIE2" s="359"/>
      <c r="OIF2" s="359"/>
      <c r="OIG2" s="359"/>
      <c r="OIH2" s="359"/>
      <c r="OII2" s="359"/>
      <c r="OIJ2" s="359"/>
      <c r="OIK2" s="359"/>
      <c r="OIL2" s="359"/>
      <c r="OIM2" s="359"/>
      <c r="OIN2" s="359"/>
      <c r="OIO2" s="359"/>
      <c r="OIP2" s="359"/>
      <c r="OIQ2" s="359"/>
      <c r="OIR2" s="359"/>
      <c r="OIS2" s="359"/>
      <c r="OIT2" s="359"/>
      <c r="OIU2" s="359"/>
      <c r="OIV2" s="359"/>
      <c r="OIW2" s="359"/>
      <c r="OIX2" s="359"/>
      <c r="OIY2" s="359"/>
      <c r="OIZ2" s="359"/>
      <c r="OJA2" s="359"/>
      <c r="OJB2" s="359"/>
      <c r="OJC2" s="359"/>
      <c r="OJD2" s="359"/>
      <c r="OJE2" s="359"/>
      <c r="OJF2" s="359"/>
      <c r="OJG2" s="359"/>
      <c r="OJH2" s="359"/>
      <c r="OJI2" s="359"/>
      <c r="OJJ2" s="359"/>
      <c r="OJK2" s="359"/>
      <c r="OJL2" s="359"/>
      <c r="OJM2" s="359"/>
      <c r="OJN2" s="359"/>
      <c r="OJO2" s="359"/>
      <c r="OJP2" s="359"/>
      <c r="OJQ2" s="359"/>
      <c r="OJR2" s="359"/>
      <c r="OJS2" s="359"/>
      <c r="OJT2" s="359"/>
      <c r="OJU2" s="359"/>
      <c r="OJV2" s="359"/>
      <c r="OJW2" s="359"/>
      <c r="OJX2" s="359"/>
      <c r="OJY2" s="359"/>
      <c r="OJZ2" s="359"/>
      <c r="OKA2" s="359"/>
      <c r="OKB2" s="359"/>
      <c r="OKC2" s="359"/>
      <c r="OKD2" s="359"/>
      <c r="OKE2" s="359"/>
      <c r="OKF2" s="359"/>
      <c r="OKG2" s="359"/>
      <c r="OKH2" s="359"/>
      <c r="OKI2" s="359"/>
      <c r="OKJ2" s="359"/>
      <c r="OKK2" s="359"/>
      <c r="OKL2" s="359"/>
      <c r="OKM2" s="359"/>
      <c r="OKN2" s="359"/>
      <c r="OKO2" s="359"/>
      <c r="OKP2" s="359"/>
      <c r="OKQ2" s="359"/>
      <c r="OKR2" s="359"/>
      <c r="OKS2" s="359"/>
      <c r="OKT2" s="359"/>
      <c r="OKU2" s="359"/>
      <c r="OKV2" s="359"/>
      <c r="OKW2" s="359"/>
      <c r="OKX2" s="359"/>
      <c r="OKY2" s="359"/>
      <c r="OKZ2" s="359"/>
      <c r="OLA2" s="359"/>
      <c r="OLB2" s="359"/>
      <c r="OLC2" s="359"/>
      <c r="OLD2" s="359"/>
      <c r="OLE2" s="359"/>
      <c r="OLF2" s="359"/>
      <c r="OLG2" s="359"/>
      <c r="OLH2" s="359"/>
      <c r="OLI2" s="359"/>
      <c r="OLJ2" s="359"/>
      <c r="OLK2" s="359"/>
      <c r="OLL2" s="359"/>
      <c r="OLM2" s="359"/>
      <c r="OLN2" s="359"/>
      <c r="OLO2" s="359"/>
      <c r="OLP2" s="359"/>
      <c r="OLQ2" s="359"/>
      <c r="OLR2" s="359"/>
      <c r="OLS2" s="359"/>
      <c r="OLT2" s="359"/>
      <c r="OLU2" s="359"/>
      <c r="OLV2" s="359"/>
      <c r="OLW2" s="359"/>
      <c r="OLX2" s="359"/>
      <c r="OLY2" s="359"/>
      <c r="OLZ2" s="359"/>
      <c r="OMA2" s="359"/>
      <c r="OMB2" s="359"/>
      <c r="OMC2" s="359"/>
      <c r="OMD2" s="359"/>
      <c r="OME2" s="359"/>
      <c r="OMF2" s="359"/>
      <c r="OMG2" s="359"/>
      <c r="OMH2" s="359"/>
      <c r="OMI2" s="359"/>
      <c r="OMJ2" s="359"/>
      <c r="OMK2" s="359"/>
      <c r="OML2" s="359"/>
      <c r="OMM2" s="359"/>
      <c r="OMN2" s="359"/>
      <c r="OMO2" s="359"/>
      <c r="OMP2" s="359"/>
      <c r="OMQ2" s="359"/>
      <c r="OMR2" s="359"/>
      <c r="OMS2" s="359"/>
      <c r="OMT2" s="359"/>
      <c r="OMU2" s="359"/>
      <c r="OMV2" s="359"/>
      <c r="OMW2" s="359"/>
      <c r="OMX2" s="359"/>
      <c r="OMY2" s="359"/>
      <c r="OMZ2" s="359"/>
      <c r="ONA2" s="359"/>
      <c r="ONB2" s="359"/>
      <c r="ONC2" s="359"/>
      <c r="OND2" s="359"/>
      <c r="ONE2" s="359"/>
      <c r="ONF2" s="359"/>
      <c r="ONG2" s="359"/>
      <c r="ONH2" s="359"/>
      <c r="ONI2" s="359"/>
      <c r="ONJ2" s="359"/>
      <c r="ONK2" s="359"/>
      <c r="ONL2" s="359"/>
      <c r="ONM2" s="359"/>
      <c r="ONN2" s="359"/>
      <c r="ONO2" s="359"/>
      <c r="ONP2" s="359"/>
      <c r="ONQ2" s="359"/>
      <c r="ONR2" s="359"/>
      <c r="ONS2" s="359"/>
      <c r="ONT2" s="359"/>
      <c r="ONU2" s="359"/>
      <c r="ONV2" s="359"/>
      <c r="ONW2" s="359"/>
      <c r="ONX2" s="359"/>
      <c r="ONY2" s="359"/>
      <c r="ONZ2" s="359"/>
      <c r="OOA2" s="359"/>
      <c r="OOB2" s="359"/>
      <c r="OOC2" s="359"/>
      <c r="OOD2" s="359"/>
      <c r="OOE2" s="359"/>
      <c r="OOF2" s="359"/>
      <c r="OOG2" s="359"/>
      <c r="OOH2" s="359"/>
      <c r="OOI2" s="359"/>
      <c r="OOJ2" s="359"/>
      <c r="OOK2" s="359"/>
      <c r="OOL2" s="359"/>
      <c r="OOM2" s="359"/>
      <c r="OON2" s="359"/>
      <c r="OOO2" s="359"/>
      <c r="OOP2" s="359"/>
      <c r="OOQ2" s="359"/>
      <c r="OOR2" s="359"/>
      <c r="OOS2" s="359"/>
      <c r="OOT2" s="359"/>
      <c r="OOU2" s="359"/>
      <c r="OOV2" s="359"/>
      <c r="OOW2" s="359"/>
      <c r="OOX2" s="359"/>
      <c r="OOY2" s="359"/>
      <c r="OOZ2" s="359"/>
      <c r="OPA2" s="359"/>
      <c r="OPB2" s="359"/>
      <c r="OPC2" s="359"/>
      <c r="OPD2" s="359"/>
      <c r="OPE2" s="359"/>
      <c r="OPF2" s="359"/>
      <c r="OPG2" s="359"/>
      <c r="OPH2" s="359"/>
      <c r="OPI2" s="359"/>
      <c r="OPJ2" s="359"/>
      <c r="OPK2" s="359"/>
      <c r="OPL2" s="359"/>
      <c r="OPM2" s="359"/>
      <c r="OPN2" s="359"/>
      <c r="OPO2" s="359"/>
      <c r="OPP2" s="359"/>
      <c r="OPQ2" s="359"/>
      <c r="OPR2" s="359"/>
      <c r="OPS2" s="359"/>
      <c r="OPT2" s="359"/>
      <c r="OPU2" s="359"/>
      <c r="OPV2" s="359"/>
      <c r="OPW2" s="359"/>
      <c r="OPX2" s="359"/>
      <c r="OPY2" s="359"/>
      <c r="OPZ2" s="359"/>
      <c r="OQA2" s="359"/>
      <c r="OQB2" s="359"/>
      <c r="OQC2" s="359"/>
      <c r="OQD2" s="359"/>
      <c r="OQE2" s="359"/>
      <c r="OQF2" s="359"/>
      <c r="OQG2" s="359"/>
      <c r="OQH2" s="359"/>
      <c r="OQI2" s="359"/>
      <c r="OQJ2" s="359"/>
      <c r="OQK2" s="359"/>
      <c r="OQL2" s="359"/>
      <c r="OQM2" s="359"/>
      <c r="OQN2" s="359"/>
      <c r="OQO2" s="359"/>
      <c r="OQP2" s="359"/>
      <c r="OQQ2" s="359"/>
      <c r="OQR2" s="359"/>
      <c r="OQS2" s="359"/>
      <c r="OQT2" s="359"/>
      <c r="OQU2" s="359"/>
      <c r="OQV2" s="359"/>
      <c r="OQW2" s="359"/>
      <c r="OQX2" s="359"/>
      <c r="OQY2" s="359"/>
      <c r="OQZ2" s="359"/>
      <c r="ORA2" s="359"/>
      <c r="ORB2" s="359"/>
      <c r="ORC2" s="359"/>
      <c r="ORD2" s="359"/>
      <c r="ORE2" s="359"/>
      <c r="ORF2" s="359"/>
      <c r="ORG2" s="359"/>
      <c r="ORH2" s="359"/>
      <c r="ORI2" s="359"/>
      <c r="ORJ2" s="359"/>
      <c r="ORK2" s="359"/>
      <c r="ORL2" s="359"/>
      <c r="ORM2" s="359"/>
      <c r="ORN2" s="359"/>
      <c r="ORO2" s="359"/>
      <c r="ORP2" s="359"/>
      <c r="ORQ2" s="359"/>
      <c r="ORR2" s="359"/>
      <c r="ORS2" s="359"/>
      <c r="ORT2" s="359"/>
      <c r="ORU2" s="359"/>
      <c r="ORV2" s="359"/>
      <c r="ORW2" s="359"/>
      <c r="ORX2" s="359"/>
      <c r="ORY2" s="359"/>
      <c r="ORZ2" s="359"/>
      <c r="OSA2" s="359"/>
      <c r="OSB2" s="359"/>
      <c r="OSC2" s="359"/>
      <c r="OSD2" s="359"/>
      <c r="OSE2" s="359"/>
      <c r="OSF2" s="359"/>
      <c r="OSG2" s="359"/>
      <c r="OSH2" s="359"/>
      <c r="OSI2" s="359"/>
      <c r="OSJ2" s="359"/>
      <c r="OSK2" s="359"/>
      <c r="OSL2" s="359"/>
      <c r="OSM2" s="359"/>
      <c r="OSN2" s="359"/>
      <c r="OSO2" s="359"/>
      <c r="OSP2" s="359"/>
      <c r="OSQ2" s="359"/>
      <c r="OSR2" s="359"/>
      <c r="OSS2" s="359"/>
      <c r="OST2" s="359"/>
      <c r="OSU2" s="359"/>
      <c r="OSV2" s="359"/>
      <c r="OSW2" s="359"/>
      <c r="OSX2" s="359"/>
      <c r="OSY2" s="359"/>
      <c r="OSZ2" s="359"/>
      <c r="OTA2" s="359"/>
      <c r="OTB2" s="359"/>
      <c r="OTC2" s="359"/>
      <c r="OTD2" s="359"/>
      <c r="OTE2" s="359"/>
      <c r="OTF2" s="359"/>
      <c r="OTG2" s="359"/>
      <c r="OTH2" s="359"/>
      <c r="OTI2" s="359"/>
      <c r="OTJ2" s="359"/>
      <c r="OTK2" s="359"/>
      <c r="OTL2" s="359"/>
      <c r="OTM2" s="359"/>
      <c r="OTN2" s="359"/>
      <c r="OTO2" s="359"/>
      <c r="OTP2" s="359"/>
      <c r="OTQ2" s="359"/>
      <c r="OTR2" s="359"/>
      <c r="OTS2" s="359"/>
      <c r="OTT2" s="359"/>
      <c r="OTU2" s="359"/>
      <c r="OTV2" s="359"/>
      <c r="OTW2" s="359"/>
      <c r="OTX2" s="359"/>
      <c r="OTY2" s="359"/>
      <c r="OTZ2" s="359"/>
      <c r="OUA2" s="359"/>
      <c r="OUB2" s="359"/>
      <c r="OUC2" s="359"/>
      <c r="OUD2" s="359"/>
      <c r="OUE2" s="359"/>
      <c r="OUF2" s="359"/>
      <c r="OUG2" s="359"/>
      <c r="OUH2" s="359"/>
      <c r="OUI2" s="359"/>
      <c r="OUJ2" s="359"/>
      <c r="OUK2" s="359"/>
      <c r="OUL2" s="359"/>
      <c r="OUM2" s="359"/>
      <c r="OUN2" s="359"/>
      <c r="OUO2" s="359"/>
      <c r="OUP2" s="359"/>
      <c r="OUQ2" s="359"/>
      <c r="OUR2" s="359"/>
      <c r="OUS2" s="359"/>
      <c r="OUT2" s="359"/>
      <c r="OUU2" s="359"/>
      <c r="OUV2" s="359"/>
      <c r="OUW2" s="359"/>
      <c r="OUX2" s="359"/>
      <c r="OUY2" s="359"/>
      <c r="OUZ2" s="359"/>
      <c r="OVA2" s="359"/>
      <c r="OVB2" s="359"/>
      <c r="OVC2" s="359"/>
      <c r="OVD2" s="359"/>
      <c r="OVE2" s="359"/>
      <c r="OVF2" s="359"/>
      <c r="OVG2" s="359"/>
      <c r="OVH2" s="359"/>
      <c r="OVI2" s="359"/>
      <c r="OVJ2" s="359"/>
      <c r="OVK2" s="359"/>
      <c r="OVL2" s="359"/>
      <c r="OVM2" s="359"/>
      <c r="OVN2" s="359"/>
      <c r="OVO2" s="359"/>
      <c r="OVP2" s="359"/>
      <c r="OVQ2" s="359"/>
      <c r="OVR2" s="359"/>
      <c r="OVS2" s="359"/>
      <c r="OVT2" s="359"/>
      <c r="OVU2" s="359"/>
      <c r="OVV2" s="359"/>
      <c r="OVW2" s="359"/>
      <c r="OVX2" s="359"/>
      <c r="OVY2" s="359"/>
      <c r="OVZ2" s="359"/>
      <c r="OWA2" s="359"/>
      <c r="OWB2" s="359"/>
      <c r="OWC2" s="359"/>
      <c r="OWD2" s="359"/>
      <c r="OWE2" s="359"/>
      <c r="OWF2" s="359"/>
      <c r="OWG2" s="359"/>
      <c r="OWH2" s="359"/>
      <c r="OWI2" s="359"/>
      <c r="OWJ2" s="359"/>
      <c r="OWK2" s="359"/>
      <c r="OWL2" s="359"/>
      <c r="OWM2" s="359"/>
      <c r="OWN2" s="359"/>
      <c r="OWO2" s="359"/>
      <c r="OWP2" s="359"/>
      <c r="OWQ2" s="359"/>
      <c r="OWR2" s="359"/>
      <c r="OWS2" s="359"/>
      <c r="OWT2" s="359"/>
      <c r="OWU2" s="359"/>
      <c r="OWV2" s="359"/>
      <c r="OWW2" s="359"/>
      <c r="OWX2" s="359"/>
      <c r="OWY2" s="359"/>
      <c r="OWZ2" s="359"/>
      <c r="OXA2" s="359"/>
      <c r="OXB2" s="359"/>
      <c r="OXC2" s="359"/>
      <c r="OXD2" s="359"/>
      <c r="OXE2" s="359"/>
      <c r="OXF2" s="359"/>
      <c r="OXG2" s="359"/>
      <c r="OXH2" s="359"/>
      <c r="OXI2" s="359"/>
      <c r="OXJ2" s="359"/>
      <c r="OXK2" s="359"/>
      <c r="OXL2" s="359"/>
      <c r="OXM2" s="359"/>
      <c r="OXN2" s="359"/>
      <c r="OXO2" s="359"/>
      <c r="OXP2" s="359"/>
      <c r="OXQ2" s="359"/>
      <c r="OXR2" s="359"/>
      <c r="OXS2" s="359"/>
      <c r="OXT2" s="359"/>
      <c r="OXU2" s="359"/>
      <c r="OXV2" s="359"/>
      <c r="OXW2" s="359"/>
      <c r="OXX2" s="359"/>
      <c r="OXY2" s="359"/>
      <c r="OXZ2" s="359"/>
      <c r="OYA2" s="359"/>
      <c r="OYB2" s="359"/>
      <c r="OYC2" s="359"/>
      <c r="OYD2" s="359"/>
      <c r="OYE2" s="359"/>
      <c r="OYF2" s="359"/>
      <c r="OYG2" s="359"/>
      <c r="OYH2" s="359"/>
      <c r="OYI2" s="359"/>
      <c r="OYJ2" s="359"/>
      <c r="OYK2" s="359"/>
      <c r="OYL2" s="359"/>
      <c r="OYM2" s="359"/>
      <c r="OYN2" s="359"/>
      <c r="OYO2" s="359"/>
      <c r="OYP2" s="359"/>
      <c r="OYQ2" s="359"/>
      <c r="OYR2" s="359"/>
      <c r="OYS2" s="359"/>
      <c r="OYT2" s="359"/>
      <c r="OYU2" s="359"/>
      <c r="OYV2" s="359"/>
      <c r="OYW2" s="359"/>
      <c r="OYX2" s="359"/>
      <c r="OYY2" s="359"/>
      <c r="OYZ2" s="359"/>
      <c r="OZA2" s="359"/>
      <c r="OZB2" s="359"/>
      <c r="OZC2" s="359"/>
      <c r="OZD2" s="359"/>
      <c r="OZE2" s="359"/>
      <c r="OZF2" s="359"/>
      <c r="OZG2" s="359"/>
      <c r="OZH2" s="359"/>
      <c r="OZI2" s="359"/>
      <c r="OZJ2" s="359"/>
      <c r="OZK2" s="359"/>
      <c r="OZL2" s="359"/>
      <c r="OZM2" s="359"/>
      <c r="OZN2" s="359"/>
      <c r="OZO2" s="359"/>
      <c r="OZP2" s="359"/>
      <c r="OZQ2" s="359"/>
      <c r="OZR2" s="359"/>
      <c r="OZS2" s="359"/>
      <c r="OZT2" s="359"/>
      <c r="OZU2" s="359"/>
      <c r="OZV2" s="359"/>
      <c r="OZW2" s="359"/>
      <c r="OZX2" s="359"/>
      <c r="OZY2" s="359"/>
      <c r="OZZ2" s="359"/>
      <c r="PAA2" s="359"/>
      <c r="PAB2" s="359"/>
      <c r="PAC2" s="359"/>
      <c r="PAD2" s="359"/>
      <c r="PAE2" s="359"/>
      <c r="PAF2" s="359"/>
      <c r="PAG2" s="359"/>
      <c r="PAH2" s="359"/>
      <c r="PAI2" s="359"/>
      <c r="PAJ2" s="359"/>
      <c r="PAK2" s="359"/>
      <c r="PAL2" s="359"/>
      <c r="PAM2" s="359"/>
      <c r="PAN2" s="359"/>
      <c r="PAO2" s="359"/>
      <c r="PAP2" s="359"/>
      <c r="PAQ2" s="359"/>
      <c r="PAR2" s="359"/>
      <c r="PAS2" s="359"/>
      <c r="PAT2" s="359"/>
      <c r="PAU2" s="359"/>
      <c r="PAV2" s="359"/>
      <c r="PAW2" s="359"/>
      <c r="PAX2" s="359"/>
      <c r="PAY2" s="359"/>
      <c r="PAZ2" s="359"/>
      <c r="PBA2" s="359"/>
      <c r="PBB2" s="359"/>
      <c r="PBC2" s="359"/>
      <c r="PBD2" s="359"/>
      <c r="PBE2" s="359"/>
      <c r="PBF2" s="359"/>
      <c r="PBG2" s="359"/>
      <c r="PBH2" s="359"/>
      <c r="PBI2" s="359"/>
      <c r="PBJ2" s="359"/>
      <c r="PBK2" s="359"/>
      <c r="PBL2" s="359"/>
      <c r="PBM2" s="359"/>
      <c r="PBN2" s="359"/>
      <c r="PBO2" s="359"/>
      <c r="PBP2" s="359"/>
      <c r="PBQ2" s="359"/>
      <c r="PBR2" s="359"/>
      <c r="PBS2" s="359"/>
      <c r="PBT2" s="359"/>
      <c r="PBU2" s="359"/>
      <c r="PBV2" s="359"/>
      <c r="PBW2" s="359"/>
      <c r="PBX2" s="359"/>
      <c r="PBY2" s="359"/>
      <c r="PBZ2" s="359"/>
      <c r="PCA2" s="359"/>
      <c r="PCB2" s="359"/>
      <c r="PCC2" s="359"/>
      <c r="PCD2" s="359"/>
      <c r="PCE2" s="359"/>
      <c r="PCF2" s="359"/>
      <c r="PCG2" s="359"/>
      <c r="PCH2" s="359"/>
      <c r="PCI2" s="359"/>
      <c r="PCJ2" s="359"/>
      <c r="PCK2" s="359"/>
      <c r="PCL2" s="359"/>
      <c r="PCM2" s="359"/>
      <c r="PCN2" s="359"/>
      <c r="PCO2" s="359"/>
      <c r="PCP2" s="359"/>
      <c r="PCQ2" s="359"/>
      <c r="PCR2" s="359"/>
      <c r="PCS2" s="359"/>
      <c r="PCT2" s="359"/>
      <c r="PCU2" s="359"/>
      <c r="PCV2" s="359"/>
      <c r="PCW2" s="359"/>
      <c r="PCX2" s="359"/>
      <c r="PCY2" s="359"/>
      <c r="PCZ2" s="359"/>
      <c r="PDA2" s="359"/>
      <c r="PDB2" s="359"/>
      <c r="PDC2" s="359"/>
      <c r="PDD2" s="359"/>
      <c r="PDE2" s="359"/>
      <c r="PDF2" s="359"/>
      <c r="PDG2" s="359"/>
      <c r="PDH2" s="359"/>
      <c r="PDI2" s="359"/>
      <c r="PDJ2" s="359"/>
      <c r="PDK2" s="359"/>
      <c r="PDL2" s="359"/>
      <c r="PDM2" s="359"/>
      <c r="PDN2" s="359"/>
      <c r="PDO2" s="359"/>
      <c r="PDP2" s="359"/>
      <c r="PDQ2" s="359"/>
      <c r="PDR2" s="359"/>
      <c r="PDS2" s="359"/>
      <c r="PDT2" s="359"/>
      <c r="PDU2" s="359"/>
      <c r="PDV2" s="359"/>
      <c r="PDW2" s="359"/>
      <c r="PDX2" s="359"/>
      <c r="PDY2" s="359"/>
      <c r="PDZ2" s="359"/>
      <c r="PEA2" s="359"/>
      <c r="PEB2" s="359"/>
      <c r="PEC2" s="359"/>
      <c r="PED2" s="359"/>
      <c r="PEE2" s="359"/>
      <c r="PEF2" s="359"/>
      <c r="PEG2" s="359"/>
      <c r="PEH2" s="359"/>
      <c r="PEI2" s="359"/>
      <c r="PEJ2" s="359"/>
      <c r="PEK2" s="359"/>
      <c r="PEL2" s="359"/>
      <c r="PEM2" s="359"/>
      <c r="PEN2" s="359"/>
      <c r="PEO2" s="359"/>
      <c r="PEP2" s="359"/>
      <c r="PEQ2" s="359"/>
      <c r="PER2" s="359"/>
      <c r="PES2" s="359"/>
      <c r="PET2" s="359"/>
      <c r="PEU2" s="359"/>
      <c r="PEV2" s="359"/>
      <c r="PEW2" s="359"/>
      <c r="PEX2" s="359"/>
      <c r="PEY2" s="359"/>
      <c r="PEZ2" s="359"/>
      <c r="PFA2" s="359"/>
      <c r="PFB2" s="359"/>
      <c r="PFC2" s="359"/>
      <c r="PFD2" s="359"/>
      <c r="PFE2" s="359"/>
      <c r="PFF2" s="359"/>
      <c r="PFG2" s="359"/>
      <c r="PFH2" s="359"/>
      <c r="PFI2" s="359"/>
      <c r="PFJ2" s="359"/>
      <c r="PFK2" s="359"/>
      <c r="PFL2" s="359"/>
      <c r="PFM2" s="359"/>
      <c r="PFN2" s="359"/>
      <c r="PFO2" s="359"/>
      <c r="PFP2" s="359"/>
      <c r="PFQ2" s="359"/>
      <c r="PFR2" s="359"/>
      <c r="PFS2" s="359"/>
      <c r="PFT2" s="359"/>
      <c r="PFU2" s="359"/>
      <c r="PFV2" s="359"/>
      <c r="PFW2" s="359"/>
      <c r="PFX2" s="359"/>
      <c r="PFY2" s="359"/>
      <c r="PFZ2" s="359"/>
      <c r="PGA2" s="359"/>
      <c r="PGB2" s="359"/>
      <c r="PGC2" s="359"/>
      <c r="PGD2" s="359"/>
      <c r="PGE2" s="359"/>
      <c r="PGF2" s="359"/>
      <c r="PGG2" s="359"/>
      <c r="PGH2" s="359"/>
      <c r="PGI2" s="359"/>
      <c r="PGJ2" s="359"/>
      <c r="PGK2" s="359"/>
      <c r="PGL2" s="359"/>
      <c r="PGM2" s="359"/>
      <c r="PGN2" s="359"/>
      <c r="PGO2" s="359"/>
      <c r="PGP2" s="359"/>
      <c r="PGQ2" s="359"/>
      <c r="PGR2" s="359"/>
      <c r="PGS2" s="359"/>
      <c r="PGT2" s="359"/>
      <c r="PGU2" s="359"/>
      <c r="PGV2" s="359"/>
      <c r="PGW2" s="359"/>
      <c r="PGX2" s="359"/>
      <c r="PGY2" s="359"/>
      <c r="PGZ2" s="359"/>
      <c r="PHA2" s="359"/>
      <c r="PHB2" s="359"/>
      <c r="PHC2" s="359"/>
      <c r="PHD2" s="359"/>
      <c r="PHE2" s="359"/>
      <c r="PHF2" s="359"/>
      <c r="PHG2" s="359"/>
      <c r="PHH2" s="359"/>
      <c r="PHI2" s="359"/>
      <c r="PHJ2" s="359"/>
      <c r="PHK2" s="359"/>
      <c r="PHL2" s="359"/>
      <c r="PHM2" s="359"/>
      <c r="PHN2" s="359"/>
      <c r="PHO2" s="359"/>
      <c r="PHP2" s="359"/>
      <c r="PHQ2" s="359"/>
      <c r="PHR2" s="359"/>
      <c r="PHS2" s="359"/>
      <c r="PHT2" s="359"/>
      <c r="PHU2" s="359"/>
      <c r="PHV2" s="359"/>
      <c r="PHW2" s="359"/>
      <c r="PHX2" s="359"/>
      <c r="PHY2" s="359"/>
      <c r="PHZ2" s="359"/>
      <c r="PIA2" s="359"/>
      <c r="PIB2" s="359"/>
      <c r="PIC2" s="359"/>
      <c r="PID2" s="359"/>
      <c r="PIE2" s="359"/>
      <c r="PIF2" s="359"/>
      <c r="PIG2" s="359"/>
      <c r="PIH2" s="359"/>
      <c r="PII2" s="359"/>
      <c r="PIJ2" s="359"/>
      <c r="PIK2" s="359"/>
      <c r="PIL2" s="359"/>
      <c r="PIM2" s="359"/>
      <c r="PIN2" s="359"/>
      <c r="PIO2" s="359"/>
      <c r="PIP2" s="359"/>
      <c r="PIQ2" s="359"/>
      <c r="PIR2" s="359"/>
      <c r="PIS2" s="359"/>
      <c r="PIT2" s="359"/>
      <c r="PIU2" s="359"/>
      <c r="PIV2" s="359"/>
      <c r="PIW2" s="359"/>
      <c r="PIX2" s="359"/>
      <c r="PIY2" s="359"/>
      <c r="PIZ2" s="359"/>
      <c r="PJA2" s="359"/>
      <c r="PJB2" s="359"/>
      <c r="PJC2" s="359"/>
      <c r="PJD2" s="359"/>
      <c r="PJE2" s="359"/>
      <c r="PJF2" s="359"/>
      <c r="PJG2" s="359"/>
      <c r="PJH2" s="359"/>
      <c r="PJI2" s="359"/>
      <c r="PJJ2" s="359"/>
      <c r="PJK2" s="359"/>
      <c r="PJL2" s="359"/>
      <c r="PJM2" s="359"/>
      <c r="PJN2" s="359"/>
      <c r="PJO2" s="359"/>
      <c r="PJP2" s="359"/>
      <c r="PJQ2" s="359"/>
      <c r="PJR2" s="359"/>
      <c r="PJS2" s="359"/>
      <c r="PJT2" s="359"/>
      <c r="PJU2" s="359"/>
      <c r="PJV2" s="359"/>
      <c r="PJW2" s="359"/>
      <c r="PJX2" s="359"/>
      <c r="PJY2" s="359"/>
      <c r="PJZ2" s="359"/>
      <c r="PKA2" s="359"/>
      <c r="PKB2" s="359"/>
      <c r="PKC2" s="359"/>
      <c r="PKD2" s="359"/>
      <c r="PKE2" s="359"/>
      <c r="PKF2" s="359"/>
      <c r="PKG2" s="359"/>
      <c r="PKH2" s="359"/>
      <c r="PKI2" s="359"/>
      <c r="PKJ2" s="359"/>
      <c r="PKK2" s="359"/>
      <c r="PKL2" s="359"/>
      <c r="PKM2" s="359"/>
      <c r="PKN2" s="359"/>
      <c r="PKO2" s="359"/>
      <c r="PKP2" s="359"/>
      <c r="PKQ2" s="359"/>
      <c r="PKR2" s="359"/>
      <c r="PKS2" s="359"/>
      <c r="PKT2" s="359"/>
      <c r="PKU2" s="359"/>
      <c r="PKV2" s="359"/>
      <c r="PKW2" s="359"/>
      <c r="PKX2" s="359"/>
      <c r="PKY2" s="359"/>
      <c r="PKZ2" s="359"/>
      <c r="PLA2" s="359"/>
      <c r="PLB2" s="359"/>
      <c r="PLC2" s="359"/>
      <c r="PLD2" s="359"/>
      <c r="PLE2" s="359"/>
      <c r="PLF2" s="359"/>
      <c r="PLG2" s="359"/>
      <c r="PLH2" s="359"/>
      <c r="PLI2" s="359"/>
      <c r="PLJ2" s="359"/>
      <c r="PLK2" s="359"/>
      <c r="PLL2" s="359"/>
      <c r="PLM2" s="359"/>
      <c r="PLN2" s="359"/>
      <c r="PLO2" s="359"/>
      <c r="PLP2" s="359"/>
      <c r="PLQ2" s="359"/>
      <c r="PLR2" s="359"/>
      <c r="PLS2" s="359"/>
      <c r="PLT2" s="359"/>
      <c r="PLU2" s="359"/>
      <c r="PLV2" s="359"/>
      <c r="PLW2" s="359"/>
      <c r="PLX2" s="359"/>
      <c r="PLY2" s="359"/>
      <c r="PLZ2" s="359"/>
      <c r="PMA2" s="359"/>
      <c r="PMB2" s="359"/>
      <c r="PMC2" s="359"/>
      <c r="PMD2" s="359"/>
      <c r="PME2" s="359"/>
      <c r="PMF2" s="359"/>
      <c r="PMG2" s="359"/>
      <c r="PMH2" s="359"/>
      <c r="PMI2" s="359"/>
      <c r="PMJ2" s="359"/>
      <c r="PMK2" s="359"/>
      <c r="PML2" s="359"/>
      <c r="PMM2" s="359"/>
      <c r="PMN2" s="359"/>
      <c r="PMO2" s="359"/>
      <c r="PMP2" s="359"/>
      <c r="PMQ2" s="359"/>
      <c r="PMR2" s="359"/>
      <c r="PMS2" s="359"/>
      <c r="PMT2" s="359"/>
      <c r="PMU2" s="359"/>
      <c r="PMV2" s="359"/>
      <c r="PMW2" s="359"/>
      <c r="PMX2" s="359"/>
      <c r="PMY2" s="359"/>
      <c r="PMZ2" s="359"/>
      <c r="PNA2" s="359"/>
      <c r="PNB2" s="359"/>
      <c r="PNC2" s="359"/>
      <c r="PND2" s="359"/>
      <c r="PNE2" s="359"/>
      <c r="PNF2" s="359"/>
      <c r="PNG2" s="359"/>
      <c r="PNH2" s="359"/>
      <c r="PNI2" s="359"/>
      <c r="PNJ2" s="359"/>
      <c r="PNK2" s="359"/>
      <c r="PNL2" s="359"/>
      <c r="PNM2" s="359"/>
      <c r="PNN2" s="359"/>
      <c r="PNO2" s="359"/>
      <c r="PNP2" s="359"/>
      <c r="PNQ2" s="359"/>
      <c r="PNR2" s="359"/>
      <c r="PNS2" s="359"/>
      <c r="PNT2" s="359"/>
      <c r="PNU2" s="359"/>
      <c r="PNV2" s="359"/>
      <c r="PNW2" s="359"/>
      <c r="PNX2" s="359"/>
      <c r="PNY2" s="359"/>
      <c r="PNZ2" s="359"/>
      <c r="POA2" s="359"/>
      <c r="POB2" s="359"/>
      <c r="POC2" s="359"/>
      <c r="POD2" s="359"/>
      <c r="POE2" s="359"/>
      <c r="POF2" s="359"/>
      <c r="POG2" s="359"/>
      <c r="POH2" s="359"/>
      <c r="POI2" s="359"/>
      <c r="POJ2" s="359"/>
      <c r="POK2" s="359"/>
      <c r="POL2" s="359"/>
      <c r="POM2" s="359"/>
      <c r="PON2" s="359"/>
      <c r="POO2" s="359"/>
      <c r="POP2" s="359"/>
      <c r="POQ2" s="359"/>
      <c r="POR2" s="359"/>
      <c r="POS2" s="359"/>
      <c r="POT2" s="359"/>
      <c r="POU2" s="359"/>
      <c r="POV2" s="359"/>
      <c r="POW2" s="359"/>
      <c r="POX2" s="359"/>
      <c r="POY2" s="359"/>
      <c r="POZ2" s="359"/>
      <c r="PPA2" s="359"/>
      <c r="PPB2" s="359"/>
      <c r="PPC2" s="359"/>
      <c r="PPD2" s="359"/>
      <c r="PPE2" s="359"/>
      <c r="PPF2" s="359"/>
      <c r="PPG2" s="359"/>
      <c r="PPH2" s="359"/>
      <c r="PPI2" s="359"/>
      <c r="PPJ2" s="359"/>
      <c r="PPK2" s="359"/>
      <c r="PPL2" s="359"/>
      <c r="PPM2" s="359"/>
      <c r="PPN2" s="359"/>
      <c r="PPO2" s="359"/>
      <c r="PPP2" s="359"/>
      <c r="PPQ2" s="359"/>
      <c r="PPR2" s="359"/>
      <c r="PPS2" s="359"/>
      <c r="PPT2" s="359"/>
      <c r="PPU2" s="359"/>
      <c r="PPV2" s="359"/>
      <c r="PPW2" s="359"/>
      <c r="PPX2" s="359"/>
      <c r="PPY2" s="359"/>
      <c r="PPZ2" s="359"/>
      <c r="PQA2" s="359"/>
      <c r="PQB2" s="359"/>
      <c r="PQC2" s="359"/>
      <c r="PQD2" s="359"/>
      <c r="PQE2" s="359"/>
      <c r="PQF2" s="359"/>
      <c r="PQG2" s="359"/>
      <c r="PQH2" s="359"/>
      <c r="PQI2" s="359"/>
      <c r="PQJ2" s="359"/>
      <c r="PQK2" s="359"/>
      <c r="PQL2" s="359"/>
      <c r="PQM2" s="359"/>
      <c r="PQN2" s="359"/>
      <c r="PQO2" s="359"/>
      <c r="PQP2" s="359"/>
      <c r="PQQ2" s="359"/>
      <c r="PQR2" s="359"/>
      <c r="PQS2" s="359"/>
      <c r="PQT2" s="359"/>
      <c r="PQU2" s="359"/>
      <c r="PQV2" s="359"/>
      <c r="PQW2" s="359"/>
      <c r="PQX2" s="359"/>
      <c r="PQY2" s="359"/>
      <c r="PQZ2" s="359"/>
      <c r="PRA2" s="359"/>
      <c r="PRB2" s="359"/>
      <c r="PRC2" s="359"/>
      <c r="PRD2" s="359"/>
      <c r="PRE2" s="359"/>
      <c r="PRF2" s="359"/>
      <c r="PRG2" s="359"/>
      <c r="PRH2" s="359"/>
      <c r="PRI2" s="359"/>
      <c r="PRJ2" s="359"/>
      <c r="PRK2" s="359"/>
      <c r="PRL2" s="359"/>
      <c r="PRM2" s="359"/>
      <c r="PRN2" s="359"/>
      <c r="PRO2" s="359"/>
      <c r="PRP2" s="359"/>
      <c r="PRQ2" s="359"/>
      <c r="PRR2" s="359"/>
      <c r="PRS2" s="359"/>
      <c r="PRT2" s="359"/>
      <c r="PRU2" s="359"/>
      <c r="PRV2" s="359"/>
      <c r="PRW2" s="359"/>
      <c r="PRX2" s="359"/>
      <c r="PRY2" s="359"/>
      <c r="PRZ2" s="359"/>
      <c r="PSA2" s="359"/>
      <c r="PSB2" s="359"/>
      <c r="PSC2" s="359"/>
      <c r="PSD2" s="359"/>
      <c r="PSE2" s="359"/>
      <c r="PSF2" s="359"/>
      <c r="PSG2" s="359"/>
      <c r="PSH2" s="359"/>
      <c r="PSI2" s="359"/>
      <c r="PSJ2" s="359"/>
      <c r="PSK2" s="359"/>
      <c r="PSL2" s="359"/>
      <c r="PSM2" s="359"/>
      <c r="PSN2" s="359"/>
      <c r="PSO2" s="359"/>
      <c r="PSP2" s="359"/>
      <c r="PSQ2" s="359"/>
      <c r="PSR2" s="359"/>
      <c r="PSS2" s="359"/>
      <c r="PST2" s="359"/>
      <c r="PSU2" s="359"/>
      <c r="PSV2" s="359"/>
      <c r="PSW2" s="359"/>
      <c r="PSX2" s="359"/>
      <c r="PSY2" s="359"/>
      <c r="PSZ2" s="359"/>
      <c r="PTA2" s="359"/>
      <c r="PTB2" s="359"/>
      <c r="PTC2" s="359"/>
      <c r="PTD2" s="359"/>
      <c r="PTE2" s="359"/>
      <c r="PTF2" s="359"/>
      <c r="PTG2" s="359"/>
      <c r="PTH2" s="359"/>
      <c r="PTI2" s="359"/>
      <c r="PTJ2" s="359"/>
      <c r="PTK2" s="359"/>
      <c r="PTL2" s="359"/>
      <c r="PTM2" s="359"/>
      <c r="PTN2" s="359"/>
      <c r="PTO2" s="359"/>
      <c r="PTP2" s="359"/>
      <c r="PTQ2" s="359"/>
      <c r="PTR2" s="359"/>
      <c r="PTS2" s="359"/>
      <c r="PTT2" s="359"/>
      <c r="PTU2" s="359"/>
      <c r="PTV2" s="359"/>
      <c r="PTW2" s="359"/>
      <c r="PTX2" s="359"/>
      <c r="PTY2" s="359"/>
      <c r="PTZ2" s="359"/>
      <c r="PUA2" s="359"/>
      <c r="PUB2" s="359"/>
      <c r="PUC2" s="359"/>
      <c r="PUD2" s="359"/>
      <c r="PUE2" s="359"/>
      <c r="PUF2" s="359"/>
      <c r="PUG2" s="359"/>
      <c r="PUH2" s="359"/>
      <c r="PUI2" s="359"/>
      <c r="PUJ2" s="359"/>
      <c r="PUK2" s="359"/>
      <c r="PUL2" s="359"/>
      <c r="PUM2" s="359"/>
      <c r="PUN2" s="359"/>
      <c r="PUO2" s="359"/>
      <c r="PUP2" s="359"/>
      <c r="PUQ2" s="359"/>
      <c r="PUR2" s="359"/>
      <c r="PUS2" s="359"/>
      <c r="PUT2" s="359"/>
      <c r="PUU2" s="359"/>
      <c r="PUV2" s="359"/>
      <c r="PUW2" s="359"/>
      <c r="PUX2" s="359"/>
      <c r="PUY2" s="359"/>
      <c r="PUZ2" s="359"/>
      <c r="PVA2" s="359"/>
      <c r="PVB2" s="359"/>
      <c r="PVC2" s="359"/>
      <c r="PVD2" s="359"/>
      <c r="PVE2" s="359"/>
      <c r="PVF2" s="359"/>
      <c r="PVG2" s="359"/>
      <c r="PVH2" s="359"/>
      <c r="PVI2" s="359"/>
      <c r="PVJ2" s="359"/>
      <c r="PVK2" s="359"/>
      <c r="PVL2" s="359"/>
      <c r="PVM2" s="359"/>
      <c r="PVN2" s="359"/>
      <c r="PVO2" s="359"/>
      <c r="PVP2" s="359"/>
      <c r="PVQ2" s="359"/>
      <c r="PVR2" s="359"/>
      <c r="PVS2" s="359"/>
      <c r="PVT2" s="359"/>
      <c r="PVU2" s="359"/>
      <c r="PVV2" s="359"/>
      <c r="PVW2" s="359"/>
      <c r="PVX2" s="359"/>
      <c r="PVY2" s="359"/>
      <c r="PVZ2" s="359"/>
      <c r="PWA2" s="359"/>
      <c r="PWB2" s="359"/>
      <c r="PWC2" s="359"/>
      <c r="PWD2" s="359"/>
      <c r="PWE2" s="359"/>
      <c r="PWF2" s="359"/>
      <c r="PWG2" s="359"/>
      <c r="PWH2" s="359"/>
      <c r="PWI2" s="359"/>
      <c r="PWJ2" s="359"/>
      <c r="PWK2" s="359"/>
      <c r="PWL2" s="359"/>
      <c r="PWM2" s="359"/>
      <c r="PWN2" s="359"/>
      <c r="PWO2" s="359"/>
      <c r="PWP2" s="359"/>
      <c r="PWQ2" s="359"/>
      <c r="PWR2" s="359"/>
      <c r="PWS2" s="359"/>
      <c r="PWT2" s="359"/>
      <c r="PWU2" s="359"/>
      <c r="PWV2" s="359"/>
      <c r="PWW2" s="359"/>
      <c r="PWX2" s="359"/>
      <c r="PWY2" s="359"/>
      <c r="PWZ2" s="359"/>
      <c r="PXA2" s="359"/>
      <c r="PXB2" s="359"/>
      <c r="PXC2" s="359"/>
      <c r="PXD2" s="359"/>
      <c r="PXE2" s="359"/>
      <c r="PXF2" s="359"/>
      <c r="PXG2" s="359"/>
      <c r="PXH2" s="359"/>
      <c r="PXI2" s="359"/>
      <c r="PXJ2" s="359"/>
      <c r="PXK2" s="359"/>
      <c r="PXL2" s="359"/>
      <c r="PXM2" s="359"/>
      <c r="PXN2" s="359"/>
      <c r="PXO2" s="359"/>
      <c r="PXP2" s="359"/>
      <c r="PXQ2" s="359"/>
      <c r="PXR2" s="359"/>
      <c r="PXS2" s="359"/>
      <c r="PXT2" s="359"/>
      <c r="PXU2" s="359"/>
      <c r="PXV2" s="359"/>
      <c r="PXW2" s="359"/>
      <c r="PXX2" s="359"/>
      <c r="PXY2" s="359"/>
      <c r="PXZ2" s="359"/>
      <c r="PYA2" s="359"/>
      <c r="PYB2" s="359"/>
      <c r="PYC2" s="359"/>
      <c r="PYD2" s="359"/>
      <c r="PYE2" s="359"/>
      <c r="PYF2" s="359"/>
      <c r="PYG2" s="359"/>
      <c r="PYH2" s="359"/>
      <c r="PYI2" s="359"/>
      <c r="PYJ2" s="359"/>
      <c r="PYK2" s="359"/>
      <c r="PYL2" s="359"/>
      <c r="PYM2" s="359"/>
      <c r="PYN2" s="359"/>
      <c r="PYO2" s="359"/>
      <c r="PYP2" s="359"/>
      <c r="PYQ2" s="359"/>
      <c r="PYR2" s="359"/>
      <c r="PYS2" s="359"/>
      <c r="PYT2" s="359"/>
      <c r="PYU2" s="359"/>
      <c r="PYV2" s="359"/>
      <c r="PYW2" s="359"/>
      <c r="PYX2" s="359"/>
      <c r="PYY2" s="359"/>
      <c r="PYZ2" s="359"/>
      <c r="PZA2" s="359"/>
      <c r="PZB2" s="359"/>
      <c r="PZC2" s="359"/>
      <c r="PZD2" s="359"/>
      <c r="PZE2" s="359"/>
      <c r="PZF2" s="359"/>
      <c r="PZG2" s="359"/>
      <c r="PZH2" s="359"/>
      <c r="PZI2" s="359"/>
      <c r="PZJ2" s="359"/>
      <c r="PZK2" s="359"/>
      <c r="PZL2" s="359"/>
      <c r="PZM2" s="359"/>
      <c r="PZN2" s="359"/>
      <c r="PZO2" s="359"/>
      <c r="PZP2" s="359"/>
      <c r="PZQ2" s="359"/>
      <c r="PZR2" s="359"/>
      <c r="PZS2" s="359"/>
      <c r="PZT2" s="359"/>
      <c r="PZU2" s="359"/>
      <c r="PZV2" s="359"/>
      <c r="PZW2" s="359"/>
      <c r="PZX2" s="359"/>
      <c r="PZY2" s="359"/>
      <c r="PZZ2" s="359"/>
      <c r="QAA2" s="359"/>
      <c r="QAB2" s="359"/>
      <c r="QAC2" s="359"/>
      <c r="QAD2" s="359"/>
      <c r="QAE2" s="359"/>
      <c r="QAF2" s="359"/>
      <c r="QAG2" s="359"/>
      <c r="QAH2" s="359"/>
      <c r="QAI2" s="359"/>
      <c r="QAJ2" s="359"/>
      <c r="QAK2" s="359"/>
      <c r="QAL2" s="359"/>
      <c r="QAM2" s="359"/>
      <c r="QAN2" s="359"/>
      <c r="QAO2" s="359"/>
      <c r="QAP2" s="359"/>
      <c r="QAQ2" s="359"/>
      <c r="QAR2" s="359"/>
      <c r="QAS2" s="359"/>
      <c r="QAT2" s="359"/>
      <c r="QAU2" s="359"/>
      <c r="QAV2" s="359"/>
      <c r="QAW2" s="359"/>
      <c r="QAX2" s="359"/>
      <c r="QAY2" s="359"/>
      <c r="QAZ2" s="359"/>
      <c r="QBA2" s="359"/>
      <c r="QBB2" s="359"/>
      <c r="QBC2" s="359"/>
      <c r="QBD2" s="359"/>
      <c r="QBE2" s="359"/>
      <c r="QBF2" s="359"/>
      <c r="QBG2" s="359"/>
      <c r="QBH2" s="359"/>
      <c r="QBI2" s="359"/>
      <c r="QBJ2" s="359"/>
      <c r="QBK2" s="359"/>
      <c r="QBL2" s="359"/>
      <c r="QBM2" s="359"/>
      <c r="QBN2" s="359"/>
      <c r="QBO2" s="359"/>
      <c r="QBP2" s="359"/>
      <c r="QBQ2" s="359"/>
      <c r="QBR2" s="359"/>
      <c r="QBS2" s="359"/>
      <c r="QBT2" s="359"/>
      <c r="QBU2" s="359"/>
      <c r="QBV2" s="359"/>
      <c r="QBW2" s="359"/>
      <c r="QBX2" s="359"/>
      <c r="QBY2" s="359"/>
      <c r="QBZ2" s="359"/>
      <c r="QCA2" s="359"/>
      <c r="QCB2" s="359"/>
      <c r="QCC2" s="359"/>
      <c r="QCD2" s="359"/>
      <c r="QCE2" s="359"/>
      <c r="QCF2" s="359"/>
      <c r="QCG2" s="359"/>
      <c r="QCH2" s="359"/>
      <c r="QCI2" s="359"/>
      <c r="QCJ2" s="359"/>
      <c r="QCK2" s="359"/>
      <c r="QCL2" s="359"/>
      <c r="QCM2" s="359"/>
      <c r="QCN2" s="359"/>
      <c r="QCO2" s="359"/>
      <c r="QCP2" s="359"/>
      <c r="QCQ2" s="359"/>
      <c r="QCR2" s="359"/>
      <c r="QCS2" s="359"/>
      <c r="QCT2" s="359"/>
      <c r="QCU2" s="359"/>
      <c r="QCV2" s="359"/>
      <c r="QCW2" s="359"/>
      <c r="QCX2" s="359"/>
      <c r="QCY2" s="359"/>
      <c r="QCZ2" s="359"/>
      <c r="QDA2" s="359"/>
      <c r="QDB2" s="359"/>
      <c r="QDC2" s="359"/>
      <c r="QDD2" s="359"/>
      <c r="QDE2" s="359"/>
      <c r="QDF2" s="359"/>
      <c r="QDG2" s="359"/>
      <c r="QDH2" s="359"/>
      <c r="QDI2" s="359"/>
      <c r="QDJ2" s="359"/>
      <c r="QDK2" s="359"/>
      <c r="QDL2" s="359"/>
      <c r="QDM2" s="359"/>
      <c r="QDN2" s="359"/>
      <c r="QDO2" s="359"/>
      <c r="QDP2" s="359"/>
      <c r="QDQ2" s="359"/>
      <c r="QDR2" s="359"/>
      <c r="QDS2" s="359"/>
      <c r="QDT2" s="359"/>
      <c r="QDU2" s="359"/>
      <c r="QDV2" s="359"/>
      <c r="QDW2" s="359"/>
      <c r="QDX2" s="359"/>
      <c r="QDY2" s="359"/>
      <c r="QDZ2" s="359"/>
      <c r="QEA2" s="359"/>
      <c r="QEB2" s="359"/>
      <c r="QEC2" s="359"/>
      <c r="QED2" s="359"/>
      <c r="QEE2" s="359"/>
      <c r="QEF2" s="359"/>
      <c r="QEG2" s="359"/>
      <c r="QEH2" s="359"/>
      <c r="QEI2" s="359"/>
      <c r="QEJ2" s="359"/>
      <c r="QEK2" s="359"/>
      <c r="QEL2" s="359"/>
      <c r="QEM2" s="359"/>
      <c r="QEN2" s="359"/>
      <c r="QEO2" s="359"/>
      <c r="QEP2" s="359"/>
      <c r="QEQ2" s="359"/>
      <c r="QER2" s="359"/>
      <c r="QES2" s="359"/>
      <c r="QET2" s="359"/>
      <c r="QEU2" s="359"/>
      <c r="QEV2" s="359"/>
      <c r="QEW2" s="359"/>
      <c r="QEX2" s="359"/>
      <c r="QEY2" s="359"/>
      <c r="QEZ2" s="359"/>
      <c r="QFA2" s="359"/>
      <c r="QFB2" s="359"/>
      <c r="QFC2" s="359"/>
      <c r="QFD2" s="359"/>
      <c r="QFE2" s="359"/>
      <c r="QFF2" s="359"/>
      <c r="QFG2" s="359"/>
      <c r="QFH2" s="359"/>
      <c r="QFI2" s="359"/>
      <c r="QFJ2" s="359"/>
      <c r="QFK2" s="359"/>
      <c r="QFL2" s="359"/>
      <c r="QFM2" s="359"/>
      <c r="QFN2" s="359"/>
      <c r="QFO2" s="359"/>
      <c r="QFP2" s="359"/>
      <c r="QFQ2" s="359"/>
      <c r="QFR2" s="359"/>
      <c r="QFS2" s="359"/>
      <c r="QFT2" s="359"/>
      <c r="QFU2" s="359"/>
      <c r="QFV2" s="359"/>
      <c r="QFW2" s="359"/>
      <c r="QFX2" s="359"/>
      <c r="QFY2" s="359"/>
      <c r="QFZ2" s="359"/>
      <c r="QGA2" s="359"/>
      <c r="QGB2" s="359"/>
      <c r="QGC2" s="359"/>
      <c r="QGD2" s="359"/>
      <c r="QGE2" s="359"/>
      <c r="QGF2" s="359"/>
      <c r="QGG2" s="359"/>
      <c r="QGH2" s="359"/>
      <c r="QGI2" s="359"/>
      <c r="QGJ2" s="359"/>
      <c r="QGK2" s="359"/>
      <c r="QGL2" s="359"/>
      <c r="QGM2" s="359"/>
      <c r="QGN2" s="359"/>
      <c r="QGO2" s="359"/>
      <c r="QGP2" s="359"/>
      <c r="QGQ2" s="359"/>
      <c r="QGR2" s="359"/>
      <c r="QGS2" s="359"/>
      <c r="QGT2" s="359"/>
      <c r="QGU2" s="359"/>
      <c r="QGV2" s="359"/>
      <c r="QGW2" s="359"/>
      <c r="QGX2" s="359"/>
      <c r="QGY2" s="359"/>
      <c r="QGZ2" s="359"/>
      <c r="QHA2" s="359"/>
      <c r="QHB2" s="359"/>
      <c r="QHC2" s="359"/>
      <c r="QHD2" s="359"/>
      <c r="QHE2" s="359"/>
      <c r="QHF2" s="359"/>
      <c r="QHG2" s="359"/>
      <c r="QHH2" s="359"/>
      <c r="QHI2" s="359"/>
      <c r="QHJ2" s="359"/>
      <c r="QHK2" s="359"/>
      <c r="QHL2" s="359"/>
      <c r="QHM2" s="359"/>
      <c r="QHN2" s="359"/>
      <c r="QHO2" s="359"/>
      <c r="QHP2" s="359"/>
      <c r="QHQ2" s="359"/>
      <c r="QHR2" s="359"/>
      <c r="QHS2" s="359"/>
      <c r="QHT2" s="359"/>
      <c r="QHU2" s="359"/>
      <c r="QHV2" s="359"/>
      <c r="QHW2" s="359"/>
      <c r="QHX2" s="359"/>
      <c r="QHY2" s="359"/>
      <c r="QHZ2" s="359"/>
      <c r="QIA2" s="359"/>
      <c r="QIB2" s="359"/>
      <c r="QIC2" s="359"/>
      <c r="QID2" s="359"/>
      <c r="QIE2" s="359"/>
      <c r="QIF2" s="359"/>
      <c r="QIG2" s="359"/>
      <c r="QIH2" s="359"/>
      <c r="QII2" s="359"/>
      <c r="QIJ2" s="359"/>
      <c r="QIK2" s="359"/>
      <c r="QIL2" s="359"/>
      <c r="QIM2" s="359"/>
      <c r="QIN2" s="359"/>
      <c r="QIO2" s="359"/>
      <c r="QIP2" s="359"/>
      <c r="QIQ2" s="359"/>
      <c r="QIR2" s="359"/>
      <c r="QIS2" s="359"/>
      <c r="QIT2" s="359"/>
      <c r="QIU2" s="359"/>
      <c r="QIV2" s="359"/>
      <c r="QIW2" s="359"/>
      <c r="QIX2" s="359"/>
      <c r="QIY2" s="359"/>
      <c r="QIZ2" s="359"/>
      <c r="QJA2" s="359"/>
      <c r="QJB2" s="359"/>
      <c r="QJC2" s="359"/>
      <c r="QJD2" s="359"/>
      <c r="QJE2" s="359"/>
      <c r="QJF2" s="359"/>
      <c r="QJG2" s="359"/>
      <c r="QJH2" s="359"/>
      <c r="QJI2" s="359"/>
      <c r="QJJ2" s="359"/>
      <c r="QJK2" s="359"/>
      <c r="QJL2" s="359"/>
      <c r="QJM2" s="359"/>
      <c r="QJN2" s="359"/>
      <c r="QJO2" s="359"/>
      <c r="QJP2" s="359"/>
      <c r="QJQ2" s="359"/>
      <c r="QJR2" s="359"/>
      <c r="QJS2" s="359"/>
      <c r="QJT2" s="359"/>
      <c r="QJU2" s="359"/>
      <c r="QJV2" s="359"/>
      <c r="QJW2" s="359"/>
      <c r="QJX2" s="359"/>
      <c r="QJY2" s="359"/>
      <c r="QJZ2" s="359"/>
      <c r="QKA2" s="359"/>
      <c r="QKB2" s="359"/>
      <c r="QKC2" s="359"/>
      <c r="QKD2" s="359"/>
      <c r="QKE2" s="359"/>
      <c r="QKF2" s="359"/>
      <c r="QKG2" s="359"/>
      <c r="QKH2" s="359"/>
      <c r="QKI2" s="359"/>
      <c r="QKJ2" s="359"/>
      <c r="QKK2" s="359"/>
      <c r="QKL2" s="359"/>
      <c r="QKM2" s="359"/>
      <c r="QKN2" s="359"/>
      <c r="QKO2" s="359"/>
      <c r="QKP2" s="359"/>
      <c r="QKQ2" s="359"/>
      <c r="QKR2" s="359"/>
      <c r="QKS2" s="359"/>
      <c r="QKT2" s="359"/>
      <c r="QKU2" s="359"/>
      <c r="QKV2" s="359"/>
      <c r="QKW2" s="359"/>
      <c r="QKX2" s="359"/>
      <c r="QKY2" s="359"/>
      <c r="QKZ2" s="359"/>
      <c r="QLA2" s="359"/>
      <c r="QLB2" s="359"/>
      <c r="QLC2" s="359"/>
      <c r="QLD2" s="359"/>
      <c r="QLE2" s="359"/>
      <c r="QLF2" s="359"/>
      <c r="QLG2" s="359"/>
      <c r="QLH2" s="359"/>
      <c r="QLI2" s="359"/>
      <c r="QLJ2" s="359"/>
      <c r="QLK2" s="359"/>
      <c r="QLL2" s="359"/>
      <c r="QLM2" s="359"/>
      <c r="QLN2" s="359"/>
      <c r="QLO2" s="359"/>
      <c r="QLP2" s="359"/>
      <c r="QLQ2" s="359"/>
      <c r="QLR2" s="359"/>
      <c r="QLS2" s="359"/>
      <c r="QLT2" s="359"/>
      <c r="QLU2" s="359"/>
      <c r="QLV2" s="359"/>
      <c r="QLW2" s="359"/>
      <c r="QLX2" s="359"/>
      <c r="QLY2" s="359"/>
      <c r="QLZ2" s="359"/>
      <c r="QMA2" s="359"/>
      <c r="QMB2" s="359"/>
      <c r="QMC2" s="359"/>
      <c r="QMD2" s="359"/>
      <c r="QME2" s="359"/>
      <c r="QMF2" s="359"/>
      <c r="QMG2" s="359"/>
      <c r="QMH2" s="359"/>
      <c r="QMI2" s="359"/>
      <c r="QMJ2" s="359"/>
      <c r="QMK2" s="359"/>
      <c r="QML2" s="359"/>
      <c r="QMM2" s="359"/>
      <c r="QMN2" s="359"/>
      <c r="QMO2" s="359"/>
      <c r="QMP2" s="359"/>
      <c r="QMQ2" s="359"/>
      <c r="QMR2" s="359"/>
      <c r="QMS2" s="359"/>
      <c r="QMT2" s="359"/>
      <c r="QMU2" s="359"/>
      <c r="QMV2" s="359"/>
      <c r="QMW2" s="359"/>
      <c r="QMX2" s="359"/>
      <c r="QMY2" s="359"/>
      <c r="QMZ2" s="359"/>
      <c r="QNA2" s="359"/>
      <c r="QNB2" s="359"/>
      <c r="QNC2" s="359"/>
      <c r="QND2" s="359"/>
      <c r="QNE2" s="359"/>
      <c r="QNF2" s="359"/>
      <c r="QNG2" s="359"/>
      <c r="QNH2" s="359"/>
      <c r="QNI2" s="359"/>
      <c r="QNJ2" s="359"/>
      <c r="QNK2" s="359"/>
      <c r="QNL2" s="359"/>
      <c r="QNM2" s="359"/>
      <c r="QNN2" s="359"/>
      <c r="QNO2" s="359"/>
      <c r="QNP2" s="359"/>
      <c r="QNQ2" s="359"/>
      <c r="QNR2" s="359"/>
      <c r="QNS2" s="359"/>
      <c r="QNT2" s="359"/>
      <c r="QNU2" s="359"/>
      <c r="QNV2" s="359"/>
      <c r="QNW2" s="359"/>
      <c r="QNX2" s="359"/>
      <c r="QNY2" s="359"/>
      <c r="QNZ2" s="359"/>
      <c r="QOA2" s="359"/>
      <c r="QOB2" s="359"/>
      <c r="QOC2" s="359"/>
      <c r="QOD2" s="359"/>
      <c r="QOE2" s="359"/>
      <c r="QOF2" s="359"/>
      <c r="QOG2" s="359"/>
      <c r="QOH2" s="359"/>
      <c r="QOI2" s="359"/>
      <c r="QOJ2" s="359"/>
      <c r="QOK2" s="359"/>
      <c r="QOL2" s="359"/>
      <c r="QOM2" s="359"/>
      <c r="QON2" s="359"/>
      <c r="QOO2" s="359"/>
      <c r="QOP2" s="359"/>
      <c r="QOQ2" s="359"/>
      <c r="QOR2" s="359"/>
      <c r="QOS2" s="359"/>
      <c r="QOT2" s="359"/>
      <c r="QOU2" s="359"/>
      <c r="QOV2" s="359"/>
      <c r="QOW2" s="359"/>
      <c r="QOX2" s="359"/>
      <c r="QOY2" s="359"/>
      <c r="QOZ2" s="359"/>
      <c r="QPA2" s="359"/>
      <c r="QPB2" s="359"/>
      <c r="QPC2" s="359"/>
      <c r="QPD2" s="359"/>
      <c r="QPE2" s="359"/>
      <c r="QPF2" s="359"/>
      <c r="QPG2" s="359"/>
      <c r="QPH2" s="359"/>
      <c r="QPI2" s="359"/>
      <c r="QPJ2" s="359"/>
      <c r="QPK2" s="359"/>
      <c r="QPL2" s="359"/>
      <c r="QPM2" s="359"/>
      <c r="QPN2" s="359"/>
      <c r="QPO2" s="359"/>
      <c r="QPP2" s="359"/>
      <c r="QPQ2" s="359"/>
      <c r="QPR2" s="359"/>
      <c r="QPS2" s="359"/>
      <c r="QPT2" s="359"/>
      <c r="QPU2" s="359"/>
      <c r="QPV2" s="359"/>
      <c r="QPW2" s="359"/>
      <c r="QPX2" s="359"/>
      <c r="QPY2" s="359"/>
      <c r="QPZ2" s="359"/>
      <c r="QQA2" s="359"/>
      <c r="QQB2" s="359"/>
      <c r="QQC2" s="359"/>
      <c r="QQD2" s="359"/>
      <c r="QQE2" s="359"/>
      <c r="QQF2" s="359"/>
      <c r="QQG2" s="359"/>
      <c r="QQH2" s="359"/>
      <c r="QQI2" s="359"/>
      <c r="QQJ2" s="359"/>
      <c r="QQK2" s="359"/>
      <c r="QQL2" s="359"/>
      <c r="QQM2" s="359"/>
      <c r="QQN2" s="359"/>
      <c r="QQO2" s="359"/>
      <c r="QQP2" s="359"/>
      <c r="QQQ2" s="359"/>
      <c r="QQR2" s="359"/>
      <c r="QQS2" s="359"/>
      <c r="QQT2" s="359"/>
      <c r="QQU2" s="359"/>
      <c r="QQV2" s="359"/>
      <c r="QQW2" s="359"/>
      <c r="QQX2" s="359"/>
      <c r="QQY2" s="359"/>
      <c r="QQZ2" s="359"/>
      <c r="QRA2" s="359"/>
      <c r="QRB2" s="359"/>
      <c r="QRC2" s="359"/>
      <c r="QRD2" s="359"/>
      <c r="QRE2" s="359"/>
      <c r="QRF2" s="359"/>
      <c r="QRG2" s="359"/>
      <c r="QRH2" s="359"/>
      <c r="QRI2" s="359"/>
      <c r="QRJ2" s="359"/>
      <c r="QRK2" s="359"/>
      <c r="QRL2" s="359"/>
      <c r="QRM2" s="359"/>
      <c r="QRN2" s="359"/>
      <c r="QRO2" s="359"/>
      <c r="QRP2" s="359"/>
      <c r="QRQ2" s="359"/>
      <c r="QRR2" s="359"/>
      <c r="QRS2" s="359"/>
      <c r="QRT2" s="359"/>
      <c r="QRU2" s="359"/>
      <c r="QRV2" s="359"/>
      <c r="QRW2" s="359"/>
      <c r="QRX2" s="359"/>
      <c r="QRY2" s="359"/>
      <c r="QRZ2" s="359"/>
      <c r="QSA2" s="359"/>
      <c r="QSB2" s="359"/>
      <c r="QSC2" s="359"/>
      <c r="QSD2" s="359"/>
      <c r="QSE2" s="359"/>
      <c r="QSF2" s="359"/>
      <c r="QSG2" s="359"/>
      <c r="QSH2" s="359"/>
      <c r="QSI2" s="359"/>
      <c r="QSJ2" s="359"/>
      <c r="QSK2" s="359"/>
      <c r="QSL2" s="359"/>
      <c r="QSM2" s="359"/>
      <c r="QSN2" s="359"/>
      <c r="QSO2" s="359"/>
      <c r="QSP2" s="359"/>
      <c r="QSQ2" s="359"/>
      <c r="QSR2" s="359"/>
      <c r="QSS2" s="359"/>
      <c r="QST2" s="359"/>
      <c r="QSU2" s="359"/>
      <c r="QSV2" s="359"/>
      <c r="QSW2" s="359"/>
      <c r="QSX2" s="359"/>
      <c r="QSY2" s="359"/>
      <c r="QSZ2" s="359"/>
      <c r="QTA2" s="359"/>
      <c r="QTB2" s="359"/>
      <c r="QTC2" s="359"/>
      <c r="QTD2" s="359"/>
      <c r="QTE2" s="359"/>
      <c r="QTF2" s="359"/>
      <c r="QTG2" s="359"/>
      <c r="QTH2" s="359"/>
      <c r="QTI2" s="359"/>
      <c r="QTJ2" s="359"/>
      <c r="QTK2" s="359"/>
      <c r="QTL2" s="359"/>
      <c r="QTM2" s="359"/>
      <c r="QTN2" s="359"/>
      <c r="QTO2" s="359"/>
      <c r="QTP2" s="359"/>
      <c r="QTQ2" s="359"/>
      <c r="QTR2" s="359"/>
      <c r="QTS2" s="359"/>
      <c r="QTT2" s="359"/>
      <c r="QTU2" s="359"/>
      <c r="QTV2" s="359"/>
      <c r="QTW2" s="359"/>
      <c r="QTX2" s="359"/>
      <c r="QTY2" s="359"/>
      <c r="QTZ2" s="359"/>
      <c r="QUA2" s="359"/>
      <c r="QUB2" s="359"/>
      <c r="QUC2" s="359"/>
      <c r="QUD2" s="359"/>
      <c r="QUE2" s="359"/>
      <c r="QUF2" s="359"/>
      <c r="QUG2" s="359"/>
      <c r="QUH2" s="359"/>
      <c r="QUI2" s="359"/>
      <c r="QUJ2" s="359"/>
      <c r="QUK2" s="359"/>
      <c r="QUL2" s="359"/>
      <c r="QUM2" s="359"/>
      <c r="QUN2" s="359"/>
      <c r="QUO2" s="359"/>
      <c r="QUP2" s="359"/>
      <c r="QUQ2" s="359"/>
      <c r="QUR2" s="359"/>
      <c r="QUS2" s="359"/>
      <c r="QUT2" s="359"/>
      <c r="QUU2" s="359"/>
      <c r="QUV2" s="359"/>
      <c r="QUW2" s="359"/>
      <c r="QUX2" s="359"/>
      <c r="QUY2" s="359"/>
      <c r="QUZ2" s="359"/>
      <c r="QVA2" s="359"/>
      <c r="QVB2" s="359"/>
      <c r="QVC2" s="359"/>
      <c r="QVD2" s="359"/>
      <c r="QVE2" s="359"/>
      <c r="QVF2" s="359"/>
      <c r="QVG2" s="359"/>
      <c r="QVH2" s="359"/>
      <c r="QVI2" s="359"/>
      <c r="QVJ2" s="359"/>
      <c r="QVK2" s="359"/>
      <c r="QVL2" s="359"/>
      <c r="QVM2" s="359"/>
      <c r="QVN2" s="359"/>
      <c r="QVO2" s="359"/>
      <c r="QVP2" s="359"/>
      <c r="QVQ2" s="359"/>
      <c r="QVR2" s="359"/>
      <c r="QVS2" s="359"/>
      <c r="QVT2" s="359"/>
      <c r="QVU2" s="359"/>
      <c r="QVV2" s="359"/>
      <c r="QVW2" s="359"/>
      <c r="QVX2" s="359"/>
      <c r="QVY2" s="359"/>
      <c r="QVZ2" s="359"/>
      <c r="QWA2" s="359"/>
      <c r="QWB2" s="359"/>
      <c r="QWC2" s="359"/>
      <c r="QWD2" s="359"/>
      <c r="QWE2" s="359"/>
      <c r="QWF2" s="359"/>
      <c r="QWG2" s="359"/>
      <c r="QWH2" s="359"/>
      <c r="QWI2" s="359"/>
      <c r="QWJ2" s="359"/>
      <c r="QWK2" s="359"/>
      <c r="QWL2" s="359"/>
      <c r="QWM2" s="359"/>
      <c r="QWN2" s="359"/>
      <c r="QWO2" s="359"/>
      <c r="QWP2" s="359"/>
      <c r="QWQ2" s="359"/>
      <c r="QWR2" s="359"/>
      <c r="QWS2" s="359"/>
      <c r="QWT2" s="359"/>
      <c r="QWU2" s="359"/>
      <c r="QWV2" s="359"/>
      <c r="QWW2" s="359"/>
      <c r="QWX2" s="359"/>
      <c r="QWY2" s="359"/>
      <c r="QWZ2" s="359"/>
      <c r="QXA2" s="359"/>
      <c r="QXB2" s="359"/>
      <c r="QXC2" s="359"/>
      <c r="QXD2" s="359"/>
      <c r="QXE2" s="359"/>
      <c r="QXF2" s="359"/>
      <c r="QXG2" s="359"/>
      <c r="QXH2" s="359"/>
      <c r="QXI2" s="359"/>
      <c r="QXJ2" s="359"/>
      <c r="QXK2" s="359"/>
      <c r="QXL2" s="359"/>
      <c r="QXM2" s="359"/>
      <c r="QXN2" s="359"/>
      <c r="QXO2" s="359"/>
      <c r="QXP2" s="359"/>
      <c r="QXQ2" s="359"/>
      <c r="QXR2" s="359"/>
      <c r="QXS2" s="359"/>
      <c r="QXT2" s="359"/>
      <c r="QXU2" s="359"/>
      <c r="QXV2" s="359"/>
      <c r="QXW2" s="359"/>
      <c r="QXX2" s="359"/>
      <c r="QXY2" s="359"/>
      <c r="QXZ2" s="359"/>
      <c r="QYA2" s="359"/>
      <c r="QYB2" s="359"/>
      <c r="QYC2" s="359"/>
      <c r="QYD2" s="359"/>
      <c r="QYE2" s="359"/>
      <c r="QYF2" s="359"/>
      <c r="QYG2" s="359"/>
      <c r="QYH2" s="359"/>
      <c r="QYI2" s="359"/>
      <c r="QYJ2" s="359"/>
      <c r="QYK2" s="359"/>
      <c r="QYL2" s="359"/>
      <c r="QYM2" s="359"/>
      <c r="QYN2" s="359"/>
      <c r="QYO2" s="359"/>
      <c r="QYP2" s="359"/>
      <c r="QYQ2" s="359"/>
      <c r="QYR2" s="359"/>
      <c r="QYS2" s="359"/>
      <c r="QYT2" s="359"/>
      <c r="QYU2" s="359"/>
      <c r="QYV2" s="359"/>
      <c r="QYW2" s="359"/>
      <c r="QYX2" s="359"/>
      <c r="QYY2" s="359"/>
      <c r="QYZ2" s="359"/>
      <c r="QZA2" s="359"/>
      <c r="QZB2" s="359"/>
      <c r="QZC2" s="359"/>
      <c r="QZD2" s="359"/>
      <c r="QZE2" s="359"/>
      <c r="QZF2" s="359"/>
      <c r="QZG2" s="359"/>
      <c r="QZH2" s="359"/>
      <c r="QZI2" s="359"/>
      <c r="QZJ2" s="359"/>
      <c r="QZK2" s="359"/>
      <c r="QZL2" s="359"/>
      <c r="QZM2" s="359"/>
      <c r="QZN2" s="359"/>
      <c r="QZO2" s="359"/>
      <c r="QZP2" s="359"/>
      <c r="QZQ2" s="359"/>
      <c r="QZR2" s="359"/>
      <c r="QZS2" s="359"/>
      <c r="QZT2" s="359"/>
      <c r="QZU2" s="359"/>
      <c r="QZV2" s="359"/>
      <c r="QZW2" s="359"/>
      <c r="QZX2" s="359"/>
      <c r="QZY2" s="359"/>
      <c r="QZZ2" s="359"/>
      <c r="RAA2" s="359"/>
      <c r="RAB2" s="359"/>
      <c r="RAC2" s="359"/>
      <c r="RAD2" s="359"/>
      <c r="RAE2" s="359"/>
      <c r="RAF2" s="359"/>
      <c r="RAG2" s="359"/>
      <c r="RAH2" s="359"/>
      <c r="RAI2" s="359"/>
      <c r="RAJ2" s="359"/>
      <c r="RAK2" s="359"/>
      <c r="RAL2" s="359"/>
      <c r="RAM2" s="359"/>
      <c r="RAN2" s="359"/>
      <c r="RAO2" s="359"/>
      <c r="RAP2" s="359"/>
      <c r="RAQ2" s="359"/>
      <c r="RAR2" s="359"/>
      <c r="RAS2" s="359"/>
      <c r="RAT2" s="359"/>
      <c r="RAU2" s="359"/>
      <c r="RAV2" s="359"/>
      <c r="RAW2" s="359"/>
      <c r="RAX2" s="359"/>
      <c r="RAY2" s="359"/>
      <c r="RAZ2" s="359"/>
      <c r="RBA2" s="359"/>
      <c r="RBB2" s="359"/>
      <c r="RBC2" s="359"/>
      <c r="RBD2" s="359"/>
      <c r="RBE2" s="359"/>
      <c r="RBF2" s="359"/>
      <c r="RBG2" s="359"/>
      <c r="RBH2" s="359"/>
      <c r="RBI2" s="359"/>
      <c r="RBJ2" s="359"/>
      <c r="RBK2" s="359"/>
      <c r="RBL2" s="359"/>
      <c r="RBM2" s="359"/>
      <c r="RBN2" s="359"/>
      <c r="RBO2" s="359"/>
      <c r="RBP2" s="359"/>
      <c r="RBQ2" s="359"/>
      <c r="RBR2" s="359"/>
      <c r="RBS2" s="359"/>
      <c r="RBT2" s="359"/>
      <c r="RBU2" s="359"/>
      <c r="RBV2" s="359"/>
      <c r="RBW2" s="359"/>
      <c r="RBX2" s="359"/>
      <c r="RBY2" s="359"/>
      <c r="RBZ2" s="359"/>
      <c r="RCA2" s="359"/>
      <c r="RCB2" s="359"/>
      <c r="RCC2" s="359"/>
      <c r="RCD2" s="359"/>
      <c r="RCE2" s="359"/>
      <c r="RCF2" s="359"/>
      <c r="RCG2" s="359"/>
      <c r="RCH2" s="359"/>
      <c r="RCI2" s="359"/>
      <c r="RCJ2" s="359"/>
      <c r="RCK2" s="359"/>
      <c r="RCL2" s="359"/>
      <c r="RCM2" s="359"/>
      <c r="RCN2" s="359"/>
      <c r="RCO2" s="359"/>
      <c r="RCP2" s="359"/>
      <c r="RCQ2" s="359"/>
      <c r="RCR2" s="359"/>
      <c r="RCS2" s="359"/>
      <c r="RCT2" s="359"/>
      <c r="RCU2" s="359"/>
      <c r="RCV2" s="359"/>
      <c r="RCW2" s="359"/>
      <c r="RCX2" s="359"/>
      <c r="RCY2" s="359"/>
      <c r="RCZ2" s="359"/>
      <c r="RDA2" s="359"/>
      <c r="RDB2" s="359"/>
      <c r="RDC2" s="359"/>
      <c r="RDD2" s="359"/>
      <c r="RDE2" s="359"/>
      <c r="RDF2" s="359"/>
      <c r="RDG2" s="359"/>
      <c r="RDH2" s="359"/>
      <c r="RDI2" s="359"/>
      <c r="RDJ2" s="359"/>
      <c r="RDK2" s="359"/>
      <c r="RDL2" s="359"/>
      <c r="RDM2" s="359"/>
      <c r="RDN2" s="359"/>
      <c r="RDO2" s="359"/>
      <c r="RDP2" s="359"/>
      <c r="RDQ2" s="359"/>
      <c r="RDR2" s="359"/>
      <c r="RDS2" s="359"/>
      <c r="RDT2" s="359"/>
      <c r="RDU2" s="359"/>
      <c r="RDV2" s="359"/>
      <c r="RDW2" s="359"/>
      <c r="RDX2" s="359"/>
      <c r="RDY2" s="359"/>
      <c r="RDZ2" s="359"/>
      <c r="REA2" s="359"/>
      <c r="REB2" s="359"/>
      <c r="REC2" s="359"/>
      <c r="RED2" s="359"/>
      <c r="REE2" s="359"/>
      <c r="REF2" s="359"/>
      <c r="REG2" s="359"/>
      <c r="REH2" s="359"/>
      <c r="REI2" s="359"/>
      <c r="REJ2" s="359"/>
      <c r="REK2" s="359"/>
      <c r="REL2" s="359"/>
      <c r="REM2" s="359"/>
      <c r="REN2" s="359"/>
      <c r="REO2" s="359"/>
      <c r="REP2" s="359"/>
      <c r="REQ2" s="359"/>
      <c r="RER2" s="359"/>
      <c r="RES2" s="359"/>
      <c r="RET2" s="359"/>
      <c r="REU2" s="359"/>
      <c r="REV2" s="359"/>
      <c r="REW2" s="359"/>
      <c r="REX2" s="359"/>
      <c r="REY2" s="359"/>
      <c r="REZ2" s="359"/>
      <c r="RFA2" s="359"/>
      <c r="RFB2" s="359"/>
      <c r="RFC2" s="359"/>
      <c r="RFD2" s="359"/>
      <c r="RFE2" s="359"/>
      <c r="RFF2" s="359"/>
      <c r="RFG2" s="359"/>
      <c r="RFH2" s="359"/>
      <c r="RFI2" s="359"/>
      <c r="RFJ2" s="359"/>
      <c r="RFK2" s="359"/>
      <c r="RFL2" s="359"/>
      <c r="RFM2" s="359"/>
      <c r="RFN2" s="359"/>
      <c r="RFO2" s="359"/>
      <c r="RFP2" s="359"/>
      <c r="RFQ2" s="359"/>
      <c r="RFR2" s="359"/>
      <c r="RFS2" s="359"/>
      <c r="RFT2" s="359"/>
      <c r="RFU2" s="359"/>
      <c r="RFV2" s="359"/>
      <c r="RFW2" s="359"/>
      <c r="RFX2" s="359"/>
      <c r="RFY2" s="359"/>
      <c r="RFZ2" s="359"/>
      <c r="RGA2" s="359"/>
      <c r="RGB2" s="359"/>
      <c r="RGC2" s="359"/>
      <c r="RGD2" s="359"/>
      <c r="RGE2" s="359"/>
      <c r="RGF2" s="359"/>
      <c r="RGG2" s="359"/>
      <c r="RGH2" s="359"/>
      <c r="RGI2" s="359"/>
      <c r="RGJ2" s="359"/>
      <c r="RGK2" s="359"/>
      <c r="RGL2" s="359"/>
      <c r="RGM2" s="359"/>
      <c r="RGN2" s="359"/>
      <c r="RGO2" s="359"/>
      <c r="RGP2" s="359"/>
      <c r="RGQ2" s="359"/>
      <c r="RGR2" s="359"/>
      <c r="RGS2" s="359"/>
      <c r="RGT2" s="359"/>
      <c r="RGU2" s="359"/>
      <c r="RGV2" s="359"/>
      <c r="RGW2" s="359"/>
      <c r="RGX2" s="359"/>
      <c r="RGY2" s="359"/>
      <c r="RGZ2" s="359"/>
      <c r="RHA2" s="359"/>
      <c r="RHB2" s="359"/>
      <c r="RHC2" s="359"/>
      <c r="RHD2" s="359"/>
      <c r="RHE2" s="359"/>
      <c r="RHF2" s="359"/>
      <c r="RHG2" s="359"/>
      <c r="RHH2" s="359"/>
      <c r="RHI2" s="359"/>
      <c r="RHJ2" s="359"/>
      <c r="RHK2" s="359"/>
      <c r="RHL2" s="359"/>
      <c r="RHM2" s="359"/>
      <c r="RHN2" s="359"/>
      <c r="RHO2" s="359"/>
      <c r="RHP2" s="359"/>
      <c r="RHQ2" s="359"/>
      <c r="RHR2" s="359"/>
      <c r="RHS2" s="359"/>
      <c r="RHT2" s="359"/>
      <c r="RHU2" s="359"/>
      <c r="RHV2" s="359"/>
      <c r="RHW2" s="359"/>
      <c r="RHX2" s="359"/>
      <c r="RHY2" s="359"/>
      <c r="RHZ2" s="359"/>
      <c r="RIA2" s="359"/>
      <c r="RIB2" s="359"/>
      <c r="RIC2" s="359"/>
      <c r="RID2" s="359"/>
      <c r="RIE2" s="359"/>
      <c r="RIF2" s="359"/>
      <c r="RIG2" s="359"/>
      <c r="RIH2" s="359"/>
      <c r="RII2" s="359"/>
      <c r="RIJ2" s="359"/>
      <c r="RIK2" s="359"/>
      <c r="RIL2" s="359"/>
      <c r="RIM2" s="359"/>
      <c r="RIN2" s="359"/>
      <c r="RIO2" s="359"/>
      <c r="RIP2" s="359"/>
      <c r="RIQ2" s="359"/>
      <c r="RIR2" s="359"/>
      <c r="RIS2" s="359"/>
      <c r="RIT2" s="359"/>
      <c r="RIU2" s="359"/>
      <c r="RIV2" s="359"/>
      <c r="RIW2" s="359"/>
      <c r="RIX2" s="359"/>
      <c r="RIY2" s="359"/>
      <c r="RIZ2" s="359"/>
      <c r="RJA2" s="359"/>
      <c r="RJB2" s="359"/>
      <c r="RJC2" s="359"/>
      <c r="RJD2" s="359"/>
      <c r="RJE2" s="359"/>
      <c r="RJF2" s="359"/>
      <c r="RJG2" s="359"/>
      <c r="RJH2" s="359"/>
      <c r="RJI2" s="359"/>
      <c r="RJJ2" s="359"/>
      <c r="RJK2" s="359"/>
      <c r="RJL2" s="359"/>
      <c r="RJM2" s="359"/>
      <c r="RJN2" s="359"/>
      <c r="RJO2" s="359"/>
      <c r="RJP2" s="359"/>
      <c r="RJQ2" s="359"/>
      <c r="RJR2" s="359"/>
      <c r="RJS2" s="359"/>
      <c r="RJT2" s="359"/>
      <c r="RJU2" s="359"/>
      <c r="RJV2" s="359"/>
      <c r="RJW2" s="359"/>
      <c r="RJX2" s="359"/>
      <c r="RJY2" s="359"/>
      <c r="RJZ2" s="359"/>
      <c r="RKA2" s="359"/>
      <c r="RKB2" s="359"/>
      <c r="RKC2" s="359"/>
      <c r="RKD2" s="359"/>
      <c r="RKE2" s="359"/>
      <c r="RKF2" s="359"/>
      <c r="RKG2" s="359"/>
      <c r="RKH2" s="359"/>
      <c r="RKI2" s="359"/>
      <c r="RKJ2" s="359"/>
      <c r="RKK2" s="359"/>
      <c r="RKL2" s="359"/>
      <c r="RKM2" s="359"/>
      <c r="RKN2" s="359"/>
      <c r="RKO2" s="359"/>
      <c r="RKP2" s="359"/>
      <c r="RKQ2" s="359"/>
      <c r="RKR2" s="359"/>
      <c r="RKS2" s="359"/>
      <c r="RKT2" s="359"/>
      <c r="RKU2" s="359"/>
      <c r="RKV2" s="359"/>
      <c r="RKW2" s="359"/>
      <c r="RKX2" s="359"/>
      <c r="RKY2" s="359"/>
      <c r="RKZ2" s="359"/>
      <c r="RLA2" s="359"/>
      <c r="RLB2" s="359"/>
      <c r="RLC2" s="359"/>
      <c r="RLD2" s="359"/>
      <c r="RLE2" s="359"/>
      <c r="RLF2" s="359"/>
      <c r="RLG2" s="359"/>
      <c r="RLH2" s="359"/>
      <c r="RLI2" s="359"/>
      <c r="RLJ2" s="359"/>
      <c r="RLK2" s="359"/>
      <c r="RLL2" s="359"/>
      <c r="RLM2" s="359"/>
      <c r="RLN2" s="359"/>
      <c r="RLO2" s="359"/>
      <c r="RLP2" s="359"/>
      <c r="RLQ2" s="359"/>
      <c r="RLR2" s="359"/>
      <c r="RLS2" s="359"/>
      <c r="RLT2" s="359"/>
      <c r="RLU2" s="359"/>
      <c r="RLV2" s="359"/>
      <c r="RLW2" s="359"/>
      <c r="RLX2" s="359"/>
      <c r="RLY2" s="359"/>
      <c r="RLZ2" s="359"/>
      <c r="RMA2" s="359"/>
      <c r="RMB2" s="359"/>
      <c r="RMC2" s="359"/>
      <c r="RMD2" s="359"/>
      <c r="RME2" s="359"/>
      <c r="RMF2" s="359"/>
      <c r="RMG2" s="359"/>
      <c r="RMH2" s="359"/>
      <c r="RMI2" s="359"/>
      <c r="RMJ2" s="359"/>
      <c r="RMK2" s="359"/>
      <c r="RML2" s="359"/>
      <c r="RMM2" s="359"/>
      <c r="RMN2" s="359"/>
      <c r="RMO2" s="359"/>
      <c r="RMP2" s="359"/>
      <c r="RMQ2" s="359"/>
      <c r="RMR2" s="359"/>
      <c r="RMS2" s="359"/>
      <c r="RMT2" s="359"/>
      <c r="RMU2" s="359"/>
      <c r="RMV2" s="359"/>
      <c r="RMW2" s="359"/>
      <c r="RMX2" s="359"/>
      <c r="RMY2" s="359"/>
      <c r="RMZ2" s="359"/>
      <c r="RNA2" s="359"/>
      <c r="RNB2" s="359"/>
      <c r="RNC2" s="359"/>
      <c r="RND2" s="359"/>
      <c r="RNE2" s="359"/>
      <c r="RNF2" s="359"/>
      <c r="RNG2" s="359"/>
      <c r="RNH2" s="359"/>
      <c r="RNI2" s="359"/>
      <c r="RNJ2" s="359"/>
      <c r="RNK2" s="359"/>
      <c r="RNL2" s="359"/>
      <c r="RNM2" s="359"/>
      <c r="RNN2" s="359"/>
      <c r="RNO2" s="359"/>
      <c r="RNP2" s="359"/>
      <c r="RNQ2" s="359"/>
      <c r="RNR2" s="359"/>
      <c r="RNS2" s="359"/>
      <c r="RNT2" s="359"/>
      <c r="RNU2" s="359"/>
      <c r="RNV2" s="359"/>
      <c r="RNW2" s="359"/>
      <c r="RNX2" s="359"/>
      <c r="RNY2" s="359"/>
      <c r="RNZ2" s="359"/>
      <c r="ROA2" s="359"/>
      <c r="ROB2" s="359"/>
      <c r="ROC2" s="359"/>
      <c r="ROD2" s="359"/>
      <c r="ROE2" s="359"/>
      <c r="ROF2" s="359"/>
      <c r="ROG2" s="359"/>
      <c r="ROH2" s="359"/>
      <c r="ROI2" s="359"/>
      <c r="ROJ2" s="359"/>
      <c r="ROK2" s="359"/>
      <c r="ROL2" s="359"/>
      <c r="ROM2" s="359"/>
      <c r="RON2" s="359"/>
      <c r="ROO2" s="359"/>
      <c r="ROP2" s="359"/>
      <c r="ROQ2" s="359"/>
      <c r="ROR2" s="359"/>
      <c r="ROS2" s="359"/>
      <c r="ROT2" s="359"/>
      <c r="ROU2" s="359"/>
      <c r="ROV2" s="359"/>
      <c r="ROW2" s="359"/>
      <c r="ROX2" s="359"/>
      <c r="ROY2" s="359"/>
      <c r="ROZ2" s="359"/>
      <c r="RPA2" s="359"/>
      <c r="RPB2" s="359"/>
      <c r="RPC2" s="359"/>
      <c r="RPD2" s="359"/>
      <c r="RPE2" s="359"/>
      <c r="RPF2" s="359"/>
      <c r="RPG2" s="359"/>
      <c r="RPH2" s="359"/>
      <c r="RPI2" s="359"/>
      <c r="RPJ2" s="359"/>
      <c r="RPK2" s="359"/>
      <c r="RPL2" s="359"/>
      <c r="RPM2" s="359"/>
      <c r="RPN2" s="359"/>
      <c r="RPO2" s="359"/>
      <c r="RPP2" s="359"/>
      <c r="RPQ2" s="359"/>
      <c r="RPR2" s="359"/>
      <c r="RPS2" s="359"/>
      <c r="RPT2" s="359"/>
      <c r="RPU2" s="359"/>
      <c r="RPV2" s="359"/>
      <c r="RPW2" s="359"/>
      <c r="RPX2" s="359"/>
      <c r="RPY2" s="359"/>
      <c r="RPZ2" s="359"/>
      <c r="RQA2" s="359"/>
      <c r="RQB2" s="359"/>
      <c r="RQC2" s="359"/>
      <c r="RQD2" s="359"/>
      <c r="RQE2" s="359"/>
      <c r="RQF2" s="359"/>
      <c r="RQG2" s="359"/>
      <c r="RQH2" s="359"/>
      <c r="RQI2" s="359"/>
      <c r="RQJ2" s="359"/>
      <c r="RQK2" s="359"/>
      <c r="RQL2" s="359"/>
      <c r="RQM2" s="359"/>
      <c r="RQN2" s="359"/>
      <c r="RQO2" s="359"/>
      <c r="RQP2" s="359"/>
      <c r="RQQ2" s="359"/>
      <c r="RQR2" s="359"/>
      <c r="RQS2" s="359"/>
      <c r="RQT2" s="359"/>
      <c r="RQU2" s="359"/>
      <c r="RQV2" s="359"/>
      <c r="RQW2" s="359"/>
      <c r="RQX2" s="359"/>
      <c r="RQY2" s="359"/>
      <c r="RQZ2" s="359"/>
      <c r="RRA2" s="359"/>
      <c r="RRB2" s="359"/>
      <c r="RRC2" s="359"/>
      <c r="RRD2" s="359"/>
      <c r="RRE2" s="359"/>
      <c r="RRF2" s="359"/>
      <c r="RRG2" s="359"/>
      <c r="RRH2" s="359"/>
      <c r="RRI2" s="359"/>
      <c r="RRJ2" s="359"/>
      <c r="RRK2" s="359"/>
      <c r="RRL2" s="359"/>
      <c r="RRM2" s="359"/>
      <c r="RRN2" s="359"/>
      <c r="RRO2" s="359"/>
      <c r="RRP2" s="359"/>
      <c r="RRQ2" s="359"/>
      <c r="RRR2" s="359"/>
      <c r="RRS2" s="359"/>
      <c r="RRT2" s="359"/>
      <c r="RRU2" s="359"/>
      <c r="RRV2" s="359"/>
      <c r="RRW2" s="359"/>
      <c r="RRX2" s="359"/>
      <c r="RRY2" s="359"/>
      <c r="RRZ2" s="359"/>
      <c r="RSA2" s="359"/>
      <c r="RSB2" s="359"/>
      <c r="RSC2" s="359"/>
      <c r="RSD2" s="359"/>
      <c r="RSE2" s="359"/>
      <c r="RSF2" s="359"/>
      <c r="RSG2" s="359"/>
      <c r="RSH2" s="359"/>
      <c r="RSI2" s="359"/>
      <c r="RSJ2" s="359"/>
      <c r="RSK2" s="359"/>
      <c r="RSL2" s="359"/>
      <c r="RSM2" s="359"/>
      <c r="RSN2" s="359"/>
      <c r="RSO2" s="359"/>
      <c r="RSP2" s="359"/>
      <c r="RSQ2" s="359"/>
      <c r="RSR2" s="359"/>
      <c r="RSS2" s="359"/>
      <c r="RST2" s="359"/>
      <c r="RSU2" s="359"/>
      <c r="RSV2" s="359"/>
      <c r="RSW2" s="359"/>
      <c r="RSX2" s="359"/>
      <c r="RSY2" s="359"/>
      <c r="RSZ2" s="359"/>
      <c r="RTA2" s="359"/>
      <c r="RTB2" s="359"/>
      <c r="RTC2" s="359"/>
      <c r="RTD2" s="359"/>
      <c r="RTE2" s="359"/>
      <c r="RTF2" s="359"/>
      <c r="RTG2" s="359"/>
      <c r="RTH2" s="359"/>
      <c r="RTI2" s="359"/>
      <c r="RTJ2" s="359"/>
      <c r="RTK2" s="359"/>
      <c r="RTL2" s="359"/>
      <c r="RTM2" s="359"/>
      <c r="RTN2" s="359"/>
      <c r="RTO2" s="359"/>
      <c r="RTP2" s="359"/>
      <c r="RTQ2" s="359"/>
      <c r="RTR2" s="359"/>
      <c r="RTS2" s="359"/>
      <c r="RTT2" s="359"/>
      <c r="RTU2" s="359"/>
      <c r="RTV2" s="359"/>
      <c r="RTW2" s="359"/>
      <c r="RTX2" s="359"/>
      <c r="RTY2" s="359"/>
      <c r="RTZ2" s="359"/>
      <c r="RUA2" s="359"/>
      <c r="RUB2" s="359"/>
      <c r="RUC2" s="359"/>
      <c r="RUD2" s="359"/>
      <c r="RUE2" s="359"/>
      <c r="RUF2" s="359"/>
      <c r="RUG2" s="359"/>
      <c r="RUH2" s="359"/>
      <c r="RUI2" s="359"/>
      <c r="RUJ2" s="359"/>
      <c r="RUK2" s="359"/>
      <c r="RUL2" s="359"/>
      <c r="RUM2" s="359"/>
      <c r="RUN2" s="359"/>
      <c r="RUO2" s="359"/>
      <c r="RUP2" s="359"/>
      <c r="RUQ2" s="359"/>
      <c r="RUR2" s="359"/>
      <c r="RUS2" s="359"/>
      <c r="RUT2" s="359"/>
      <c r="RUU2" s="359"/>
      <c r="RUV2" s="359"/>
      <c r="RUW2" s="359"/>
      <c r="RUX2" s="359"/>
      <c r="RUY2" s="359"/>
      <c r="RUZ2" s="359"/>
      <c r="RVA2" s="359"/>
      <c r="RVB2" s="359"/>
      <c r="RVC2" s="359"/>
      <c r="RVD2" s="359"/>
      <c r="RVE2" s="359"/>
      <c r="RVF2" s="359"/>
      <c r="RVG2" s="359"/>
      <c r="RVH2" s="359"/>
      <c r="RVI2" s="359"/>
      <c r="RVJ2" s="359"/>
      <c r="RVK2" s="359"/>
      <c r="RVL2" s="359"/>
      <c r="RVM2" s="359"/>
      <c r="RVN2" s="359"/>
      <c r="RVO2" s="359"/>
      <c r="RVP2" s="359"/>
      <c r="RVQ2" s="359"/>
      <c r="RVR2" s="359"/>
      <c r="RVS2" s="359"/>
      <c r="RVT2" s="359"/>
      <c r="RVU2" s="359"/>
      <c r="RVV2" s="359"/>
      <c r="RVW2" s="359"/>
      <c r="RVX2" s="359"/>
      <c r="RVY2" s="359"/>
      <c r="RVZ2" s="359"/>
      <c r="RWA2" s="359"/>
      <c r="RWB2" s="359"/>
      <c r="RWC2" s="359"/>
      <c r="RWD2" s="359"/>
      <c r="RWE2" s="359"/>
      <c r="RWF2" s="359"/>
      <c r="RWG2" s="359"/>
      <c r="RWH2" s="359"/>
      <c r="RWI2" s="359"/>
      <c r="RWJ2" s="359"/>
      <c r="RWK2" s="359"/>
      <c r="RWL2" s="359"/>
      <c r="RWM2" s="359"/>
      <c r="RWN2" s="359"/>
      <c r="RWO2" s="359"/>
      <c r="RWP2" s="359"/>
      <c r="RWQ2" s="359"/>
      <c r="RWR2" s="359"/>
      <c r="RWS2" s="359"/>
      <c r="RWT2" s="359"/>
      <c r="RWU2" s="359"/>
      <c r="RWV2" s="359"/>
      <c r="RWW2" s="359"/>
      <c r="RWX2" s="359"/>
      <c r="RWY2" s="359"/>
      <c r="RWZ2" s="359"/>
      <c r="RXA2" s="359"/>
      <c r="RXB2" s="359"/>
      <c r="RXC2" s="359"/>
      <c r="RXD2" s="359"/>
      <c r="RXE2" s="359"/>
      <c r="RXF2" s="359"/>
      <c r="RXG2" s="359"/>
      <c r="RXH2" s="359"/>
      <c r="RXI2" s="359"/>
      <c r="RXJ2" s="359"/>
      <c r="RXK2" s="359"/>
      <c r="RXL2" s="359"/>
      <c r="RXM2" s="359"/>
      <c r="RXN2" s="359"/>
      <c r="RXO2" s="359"/>
      <c r="RXP2" s="359"/>
      <c r="RXQ2" s="359"/>
      <c r="RXR2" s="359"/>
      <c r="RXS2" s="359"/>
      <c r="RXT2" s="359"/>
      <c r="RXU2" s="359"/>
      <c r="RXV2" s="359"/>
      <c r="RXW2" s="359"/>
      <c r="RXX2" s="359"/>
      <c r="RXY2" s="359"/>
      <c r="RXZ2" s="359"/>
      <c r="RYA2" s="359"/>
      <c r="RYB2" s="359"/>
      <c r="RYC2" s="359"/>
      <c r="RYD2" s="359"/>
      <c r="RYE2" s="359"/>
      <c r="RYF2" s="359"/>
      <c r="RYG2" s="359"/>
      <c r="RYH2" s="359"/>
      <c r="RYI2" s="359"/>
      <c r="RYJ2" s="359"/>
      <c r="RYK2" s="359"/>
      <c r="RYL2" s="359"/>
      <c r="RYM2" s="359"/>
      <c r="RYN2" s="359"/>
      <c r="RYO2" s="359"/>
      <c r="RYP2" s="359"/>
      <c r="RYQ2" s="359"/>
      <c r="RYR2" s="359"/>
      <c r="RYS2" s="359"/>
      <c r="RYT2" s="359"/>
      <c r="RYU2" s="359"/>
      <c r="RYV2" s="359"/>
      <c r="RYW2" s="359"/>
      <c r="RYX2" s="359"/>
      <c r="RYY2" s="359"/>
      <c r="RYZ2" s="359"/>
      <c r="RZA2" s="359"/>
      <c r="RZB2" s="359"/>
      <c r="RZC2" s="359"/>
      <c r="RZD2" s="359"/>
      <c r="RZE2" s="359"/>
      <c r="RZF2" s="359"/>
      <c r="RZG2" s="359"/>
      <c r="RZH2" s="359"/>
      <c r="RZI2" s="359"/>
      <c r="RZJ2" s="359"/>
      <c r="RZK2" s="359"/>
      <c r="RZL2" s="359"/>
      <c r="RZM2" s="359"/>
      <c r="RZN2" s="359"/>
      <c r="RZO2" s="359"/>
      <c r="RZP2" s="359"/>
      <c r="RZQ2" s="359"/>
      <c r="RZR2" s="359"/>
      <c r="RZS2" s="359"/>
      <c r="RZT2" s="359"/>
      <c r="RZU2" s="359"/>
      <c r="RZV2" s="359"/>
      <c r="RZW2" s="359"/>
      <c r="RZX2" s="359"/>
      <c r="RZY2" s="359"/>
      <c r="RZZ2" s="359"/>
      <c r="SAA2" s="359"/>
      <c r="SAB2" s="359"/>
      <c r="SAC2" s="359"/>
      <c r="SAD2" s="359"/>
      <c r="SAE2" s="359"/>
      <c r="SAF2" s="359"/>
      <c r="SAG2" s="359"/>
      <c r="SAH2" s="359"/>
      <c r="SAI2" s="359"/>
      <c r="SAJ2" s="359"/>
      <c r="SAK2" s="359"/>
      <c r="SAL2" s="359"/>
      <c r="SAM2" s="359"/>
      <c r="SAN2" s="359"/>
      <c r="SAO2" s="359"/>
      <c r="SAP2" s="359"/>
      <c r="SAQ2" s="359"/>
      <c r="SAR2" s="359"/>
      <c r="SAS2" s="359"/>
      <c r="SAT2" s="359"/>
      <c r="SAU2" s="359"/>
      <c r="SAV2" s="359"/>
      <c r="SAW2" s="359"/>
      <c r="SAX2" s="359"/>
      <c r="SAY2" s="359"/>
      <c r="SAZ2" s="359"/>
      <c r="SBA2" s="359"/>
      <c r="SBB2" s="359"/>
      <c r="SBC2" s="359"/>
      <c r="SBD2" s="359"/>
      <c r="SBE2" s="359"/>
      <c r="SBF2" s="359"/>
      <c r="SBG2" s="359"/>
      <c r="SBH2" s="359"/>
      <c r="SBI2" s="359"/>
      <c r="SBJ2" s="359"/>
      <c r="SBK2" s="359"/>
      <c r="SBL2" s="359"/>
      <c r="SBM2" s="359"/>
      <c r="SBN2" s="359"/>
      <c r="SBO2" s="359"/>
      <c r="SBP2" s="359"/>
      <c r="SBQ2" s="359"/>
      <c r="SBR2" s="359"/>
      <c r="SBS2" s="359"/>
      <c r="SBT2" s="359"/>
      <c r="SBU2" s="359"/>
      <c r="SBV2" s="359"/>
      <c r="SBW2" s="359"/>
      <c r="SBX2" s="359"/>
      <c r="SBY2" s="359"/>
      <c r="SBZ2" s="359"/>
      <c r="SCA2" s="359"/>
      <c r="SCB2" s="359"/>
      <c r="SCC2" s="359"/>
      <c r="SCD2" s="359"/>
      <c r="SCE2" s="359"/>
      <c r="SCF2" s="359"/>
      <c r="SCG2" s="359"/>
      <c r="SCH2" s="359"/>
      <c r="SCI2" s="359"/>
      <c r="SCJ2" s="359"/>
      <c r="SCK2" s="359"/>
      <c r="SCL2" s="359"/>
      <c r="SCM2" s="359"/>
      <c r="SCN2" s="359"/>
      <c r="SCO2" s="359"/>
      <c r="SCP2" s="359"/>
      <c r="SCQ2" s="359"/>
      <c r="SCR2" s="359"/>
      <c r="SCS2" s="359"/>
      <c r="SCT2" s="359"/>
      <c r="SCU2" s="359"/>
      <c r="SCV2" s="359"/>
      <c r="SCW2" s="359"/>
      <c r="SCX2" s="359"/>
      <c r="SCY2" s="359"/>
      <c r="SCZ2" s="359"/>
      <c r="SDA2" s="359"/>
      <c r="SDB2" s="359"/>
      <c r="SDC2" s="359"/>
      <c r="SDD2" s="359"/>
      <c r="SDE2" s="359"/>
      <c r="SDF2" s="359"/>
      <c r="SDG2" s="359"/>
      <c r="SDH2" s="359"/>
      <c r="SDI2" s="359"/>
      <c r="SDJ2" s="359"/>
      <c r="SDK2" s="359"/>
      <c r="SDL2" s="359"/>
      <c r="SDM2" s="359"/>
      <c r="SDN2" s="359"/>
      <c r="SDO2" s="359"/>
      <c r="SDP2" s="359"/>
      <c r="SDQ2" s="359"/>
      <c r="SDR2" s="359"/>
      <c r="SDS2" s="359"/>
      <c r="SDT2" s="359"/>
      <c r="SDU2" s="359"/>
      <c r="SDV2" s="359"/>
      <c r="SDW2" s="359"/>
      <c r="SDX2" s="359"/>
      <c r="SDY2" s="359"/>
      <c r="SDZ2" s="359"/>
      <c r="SEA2" s="359"/>
      <c r="SEB2" s="359"/>
      <c r="SEC2" s="359"/>
      <c r="SED2" s="359"/>
      <c r="SEE2" s="359"/>
      <c r="SEF2" s="359"/>
      <c r="SEG2" s="359"/>
      <c r="SEH2" s="359"/>
      <c r="SEI2" s="359"/>
      <c r="SEJ2" s="359"/>
      <c r="SEK2" s="359"/>
      <c r="SEL2" s="359"/>
      <c r="SEM2" s="359"/>
      <c r="SEN2" s="359"/>
      <c r="SEO2" s="359"/>
      <c r="SEP2" s="359"/>
      <c r="SEQ2" s="359"/>
      <c r="SER2" s="359"/>
      <c r="SES2" s="359"/>
      <c r="SET2" s="359"/>
      <c r="SEU2" s="359"/>
      <c r="SEV2" s="359"/>
      <c r="SEW2" s="359"/>
      <c r="SEX2" s="359"/>
      <c r="SEY2" s="359"/>
      <c r="SEZ2" s="359"/>
      <c r="SFA2" s="359"/>
      <c r="SFB2" s="359"/>
      <c r="SFC2" s="359"/>
      <c r="SFD2" s="359"/>
      <c r="SFE2" s="359"/>
      <c r="SFF2" s="359"/>
      <c r="SFG2" s="359"/>
      <c r="SFH2" s="359"/>
      <c r="SFI2" s="359"/>
      <c r="SFJ2" s="359"/>
      <c r="SFK2" s="359"/>
      <c r="SFL2" s="359"/>
      <c r="SFM2" s="359"/>
      <c r="SFN2" s="359"/>
      <c r="SFO2" s="359"/>
      <c r="SFP2" s="359"/>
      <c r="SFQ2" s="359"/>
      <c r="SFR2" s="359"/>
      <c r="SFS2" s="359"/>
      <c r="SFT2" s="359"/>
      <c r="SFU2" s="359"/>
      <c r="SFV2" s="359"/>
      <c r="SFW2" s="359"/>
      <c r="SFX2" s="359"/>
      <c r="SFY2" s="359"/>
      <c r="SFZ2" s="359"/>
      <c r="SGA2" s="359"/>
      <c r="SGB2" s="359"/>
      <c r="SGC2" s="359"/>
      <c r="SGD2" s="359"/>
      <c r="SGE2" s="359"/>
      <c r="SGF2" s="359"/>
      <c r="SGG2" s="359"/>
      <c r="SGH2" s="359"/>
      <c r="SGI2" s="359"/>
      <c r="SGJ2" s="359"/>
      <c r="SGK2" s="359"/>
      <c r="SGL2" s="359"/>
      <c r="SGM2" s="359"/>
      <c r="SGN2" s="359"/>
      <c r="SGO2" s="359"/>
      <c r="SGP2" s="359"/>
      <c r="SGQ2" s="359"/>
      <c r="SGR2" s="359"/>
      <c r="SGS2" s="359"/>
      <c r="SGT2" s="359"/>
      <c r="SGU2" s="359"/>
      <c r="SGV2" s="359"/>
      <c r="SGW2" s="359"/>
      <c r="SGX2" s="359"/>
      <c r="SGY2" s="359"/>
      <c r="SGZ2" s="359"/>
      <c r="SHA2" s="359"/>
      <c r="SHB2" s="359"/>
      <c r="SHC2" s="359"/>
      <c r="SHD2" s="359"/>
      <c r="SHE2" s="359"/>
      <c r="SHF2" s="359"/>
      <c r="SHG2" s="359"/>
      <c r="SHH2" s="359"/>
      <c r="SHI2" s="359"/>
      <c r="SHJ2" s="359"/>
      <c r="SHK2" s="359"/>
      <c r="SHL2" s="359"/>
      <c r="SHM2" s="359"/>
      <c r="SHN2" s="359"/>
      <c r="SHO2" s="359"/>
      <c r="SHP2" s="359"/>
      <c r="SHQ2" s="359"/>
      <c r="SHR2" s="359"/>
      <c r="SHS2" s="359"/>
      <c r="SHT2" s="359"/>
      <c r="SHU2" s="359"/>
      <c r="SHV2" s="359"/>
      <c r="SHW2" s="359"/>
      <c r="SHX2" s="359"/>
      <c r="SHY2" s="359"/>
      <c r="SHZ2" s="359"/>
      <c r="SIA2" s="359"/>
      <c r="SIB2" s="359"/>
      <c r="SIC2" s="359"/>
      <c r="SID2" s="359"/>
      <c r="SIE2" s="359"/>
      <c r="SIF2" s="359"/>
      <c r="SIG2" s="359"/>
      <c r="SIH2" s="359"/>
      <c r="SII2" s="359"/>
      <c r="SIJ2" s="359"/>
      <c r="SIK2" s="359"/>
      <c r="SIL2" s="359"/>
      <c r="SIM2" s="359"/>
      <c r="SIN2" s="359"/>
      <c r="SIO2" s="359"/>
      <c r="SIP2" s="359"/>
      <c r="SIQ2" s="359"/>
      <c r="SIR2" s="359"/>
      <c r="SIS2" s="359"/>
      <c r="SIT2" s="359"/>
      <c r="SIU2" s="359"/>
      <c r="SIV2" s="359"/>
      <c r="SIW2" s="359"/>
      <c r="SIX2" s="359"/>
      <c r="SIY2" s="359"/>
      <c r="SIZ2" s="359"/>
      <c r="SJA2" s="359"/>
      <c r="SJB2" s="359"/>
      <c r="SJC2" s="359"/>
      <c r="SJD2" s="359"/>
      <c r="SJE2" s="359"/>
      <c r="SJF2" s="359"/>
      <c r="SJG2" s="359"/>
      <c r="SJH2" s="359"/>
      <c r="SJI2" s="359"/>
      <c r="SJJ2" s="359"/>
      <c r="SJK2" s="359"/>
      <c r="SJL2" s="359"/>
      <c r="SJM2" s="359"/>
      <c r="SJN2" s="359"/>
      <c r="SJO2" s="359"/>
      <c r="SJP2" s="359"/>
      <c r="SJQ2" s="359"/>
      <c r="SJR2" s="359"/>
      <c r="SJS2" s="359"/>
      <c r="SJT2" s="359"/>
      <c r="SJU2" s="359"/>
      <c r="SJV2" s="359"/>
      <c r="SJW2" s="359"/>
      <c r="SJX2" s="359"/>
      <c r="SJY2" s="359"/>
      <c r="SJZ2" s="359"/>
      <c r="SKA2" s="359"/>
      <c r="SKB2" s="359"/>
      <c r="SKC2" s="359"/>
      <c r="SKD2" s="359"/>
      <c r="SKE2" s="359"/>
      <c r="SKF2" s="359"/>
      <c r="SKG2" s="359"/>
      <c r="SKH2" s="359"/>
      <c r="SKI2" s="359"/>
      <c r="SKJ2" s="359"/>
      <c r="SKK2" s="359"/>
      <c r="SKL2" s="359"/>
      <c r="SKM2" s="359"/>
      <c r="SKN2" s="359"/>
      <c r="SKO2" s="359"/>
      <c r="SKP2" s="359"/>
      <c r="SKQ2" s="359"/>
      <c r="SKR2" s="359"/>
      <c r="SKS2" s="359"/>
      <c r="SKT2" s="359"/>
      <c r="SKU2" s="359"/>
      <c r="SKV2" s="359"/>
      <c r="SKW2" s="359"/>
      <c r="SKX2" s="359"/>
      <c r="SKY2" s="359"/>
      <c r="SKZ2" s="359"/>
      <c r="SLA2" s="359"/>
      <c r="SLB2" s="359"/>
      <c r="SLC2" s="359"/>
      <c r="SLD2" s="359"/>
      <c r="SLE2" s="359"/>
      <c r="SLF2" s="359"/>
      <c r="SLG2" s="359"/>
      <c r="SLH2" s="359"/>
      <c r="SLI2" s="359"/>
      <c r="SLJ2" s="359"/>
      <c r="SLK2" s="359"/>
      <c r="SLL2" s="359"/>
      <c r="SLM2" s="359"/>
      <c r="SLN2" s="359"/>
      <c r="SLO2" s="359"/>
      <c r="SLP2" s="359"/>
      <c r="SLQ2" s="359"/>
      <c r="SLR2" s="359"/>
      <c r="SLS2" s="359"/>
      <c r="SLT2" s="359"/>
      <c r="SLU2" s="359"/>
      <c r="SLV2" s="359"/>
      <c r="SLW2" s="359"/>
      <c r="SLX2" s="359"/>
      <c r="SLY2" s="359"/>
      <c r="SLZ2" s="359"/>
      <c r="SMA2" s="359"/>
      <c r="SMB2" s="359"/>
      <c r="SMC2" s="359"/>
      <c r="SMD2" s="359"/>
      <c r="SME2" s="359"/>
      <c r="SMF2" s="359"/>
      <c r="SMG2" s="359"/>
      <c r="SMH2" s="359"/>
      <c r="SMI2" s="359"/>
      <c r="SMJ2" s="359"/>
      <c r="SMK2" s="359"/>
      <c r="SML2" s="359"/>
      <c r="SMM2" s="359"/>
      <c r="SMN2" s="359"/>
      <c r="SMO2" s="359"/>
      <c r="SMP2" s="359"/>
      <c r="SMQ2" s="359"/>
      <c r="SMR2" s="359"/>
      <c r="SMS2" s="359"/>
      <c r="SMT2" s="359"/>
      <c r="SMU2" s="359"/>
      <c r="SMV2" s="359"/>
      <c r="SMW2" s="359"/>
      <c r="SMX2" s="359"/>
      <c r="SMY2" s="359"/>
      <c r="SMZ2" s="359"/>
      <c r="SNA2" s="359"/>
      <c r="SNB2" s="359"/>
      <c r="SNC2" s="359"/>
      <c r="SND2" s="359"/>
      <c r="SNE2" s="359"/>
      <c r="SNF2" s="359"/>
      <c r="SNG2" s="359"/>
      <c r="SNH2" s="359"/>
      <c r="SNI2" s="359"/>
      <c r="SNJ2" s="359"/>
      <c r="SNK2" s="359"/>
      <c r="SNL2" s="359"/>
      <c r="SNM2" s="359"/>
      <c r="SNN2" s="359"/>
      <c r="SNO2" s="359"/>
      <c r="SNP2" s="359"/>
      <c r="SNQ2" s="359"/>
      <c r="SNR2" s="359"/>
      <c r="SNS2" s="359"/>
      <c r="SNT2" s="359"/>
      <c r="SNU2" s="359"/>
      <c r="SNV2" s="359"/>
      <c r="SNW2" s="359"/>
      <c r="SNX2" s="359"/>
      <c r="SNY2" s="359"/>
      <c r="SNZ2" s="359"/>
      <c r="SOA2" s="359"/>
      <c r="SOB2" s="359"/>
      <c r="SOC2" s="359"/>
      <c r="SOD2" s="359"/>
      <c r="SOE2" s="359"/>
      <c r="SOF2" s="359"/>
      <c r="SOG2" s="359"/>
      <c r="SOH2" s="359"/>
      <c r="SOI2" s="359"/>
      <c r="SOJ2" s="359"/>
      <c r="SOK2" s="359"/>
      <c r="SOL2" s="359"/>
      <c r="SOM2" s="359"/>
      <c r="SON2" s="359"/>
      <c r="SOO2" s="359"/>
      <c r="SOP2" s="359"/>
      <c r="SOQ2" s="359"/>
      <c r="SOR2" s="359"/>
      <c r="SOS2" s="359"/>
      <c r="SOT2" s="359"/>
      <c r="SOU2" s="359"/>
      <c r="SOV2" s="359"/>
      <c r="SOW2" s="359"/>
      <c r="SOX2" s="359"/>
      <c r="SOY2" s="359"/>
      <c r="SOZ2" s="359"/>
      <c r="SPA2" s="359"/>
      <c r="SPB2" s="359"/>
      <c r="SPC2" s="359"/>
      <c r="SPD2" s="359"/>
      <c r="SPE2" s="359"/>
      <c r="SPF2" s="359"/>
      <c r="SPG2" s="359"/>
      <c r="SPH2" s="359"/>
      <c r="SPI2" s="359"/>
      <c r="SPJ2" s="359"/>
      <c r="SPK2" s="359"/>
      <c r="SPL2" s="359"/>
      <c r="SPM2" s="359"/>
      <c r="SPN2" s="359"/>
      <c r="SPO2" s="359"/>
      <c r="SPP2" s="359"/>
      <c r="SPQ2" s="359"/>
      <c r="SPR2" s="359"/>
      <c r="SPS2" s="359"/>
      <c r="SPT2" s="359"/>
      <c r="SPU2" s="359"/>
      <c r="SPV2" s="359"/>
      <c r="SPW2" s="359"/>
      <c r="SPX2" s="359"/>
      <c r="SPY2" s="359"/>
      <c r="SPZ2" s="359"/>
      <c r="SQA2" s="359"/>
      <c r="SQB2" s="359"/>
      <c r="SQC2" s="359"/>
      <c r="SQD2" s="359"/>
      <c r="SQE2" s="359"/>
      <c r="SQF2" s="359"/>
      <c r="SQG2" s="359"/>
      <c r="SQH2" s="359"/>
      <c r="SQI2" s="359"/>
      <c r="SQJ2" s="359"/>
      <c r="SQK2" s="359"/>
      <c r="SQL2" s="359"/>
      <c r="SQM2" s="359"/>
      <c r="SQN2" s="359"/>
      <c r="SQO2" s="359"/>
      <c r="SQP2" s="359"/>
      <c r="SQQ2" s="359"/>
      <c r="SQR2" s="359"/>
      <c r="SQS2" s="359"/>
      <c r="SQT2" s="359"/>
      <c r="SQU2" s="359"/>
      <c r="SQV2" s="359"/>
      <c r="SQW2" s="359"/>
      <c r="SQX2" s="359"/>
      <c r="SQY2" s="359"/>
      <c r="SQZ2" s="359"/>
      <c r="SRA2" s="359"/>
      <c r="SRB2" s="359"/>
      <c r="SRC2" s="359"/>
      <c r="SRD2" s="359"/>
      <c r="SRE2" s="359"/>
      <c r="SRF2" s="359"/>
      <c r="SRG2" s="359"/>
      <c r="SRH2" s="359"/>
      <c r="SRI2" s="359"/>
      <c r="SRJ2" s="359"/>
      <c r="SRK2" s="359"/>
      <c r="SRL2" s="359"/>
      <c r="SRM2" s="359"/>
      <c r="SRN2" s="359"/>
      <c r="SRO2" s="359"/>
      <c r="SRP2" s="359"/>
      <c r="SRQ2" s="359"/>
      <c r="SRR2" s="359"/>
      <c r="SRS2" s="359"/>
      <c r="SRT2" s="359"/>
      <c r="SRU2" s="359"/>
      <c r="SRV2" s="359"/>
      <c r="SRW2" s="359"/>
      <c r="SRX2" s="359"/>
      <c r="SRY2" s="359"/>
      <c r="SRZ2" s="359"/>
      <c r="SSA2" s="359"/>
      <c r="SSB2" s="359"/>
      <c r="SSC2" s="359"/>
      <c r="SSD2" s="359"/>
      <c r="SSE2" s="359"/>
      <c r="SSF2" s="359"/>
      <c r="SSG2" s="359"/>
      <c r="SSH2" s="359"/>
      <c r="SSI2" s="359"/>
      <c r="SSJ2" s="359"/>
      <c r="SSK2" s="359"/>
      <c r="SSL2" s="359"/>
      <c r="SSM2" s="359"/>
      <c r="SSN2" s="359"/>
      <c r="SSO2" s="359"/>
      <c r="SSP2" s="359"/>
      <c r="SSQ2" s="359"/>
      <c r="SSR2" s="359"/>
      <c r="SSS2" s="359"/>
      <c r="SST2" s="359"/>
      <c r="SSU2" s="359"/>
      <c r="SSV2" s="359"/>
      <c r="SSW2" s="359"/>
      <c r="SSX2" s="359"/>
      <c r="SSY2" s="359"/>
      <c r="SSZ2" s="359"/>
      <c r="STA2" s="359"/>
      <c r="STB2" s="359"/>
      <c r="STC2" s="359"/>
      <c r="STD2" s="359"/>
      <c r="STE2" s="359"/>
      <c r="STF2" s="359"/>
      <c r="STG2" s="359"/>
      <c r="STH2" s="359"/>
      <c r="STI2" s="359"/>
      <c r="STJ2" s="359"/>
      <c r="STK2" s="359"/>
      <c r="STL2" s="359"/>
      <c r="STM2" s="359"/>
      <c r="STN2" s="359"/>
      <c r="STO2" s="359"/>
      <c r="STP2" s="359"/>
      <c r="STQ2" s="359"/>
      <c r="STR2" s="359"/>
      <c r="STS2" s="359"/>
      <c r="STT2" s="359"/>
      <c r="STU2" s="359"/>
      <c r="STV2" s="359"/>
      <c r="STW2" s="359"/>
      <c r="STX2" s="359"/>
      <c r="STY2" s="359"/>
      <c r="STZ2" s="359"/>
      <c r="SUA2" s="359"/>
      <c r="SUB2" s="359"/>
      <c r="SUC2" s="359"/>
      <c r="SUD2" s="359"/>
      <c r="SUE2" s="359"/>
      <c r="SUF2" s="359"/>
      <c r="SUG2" s="359"/>
      <c r="SUH2" s="359"/>
      <c r="SUI2" s="359"/>
      <c r="SUJ2" s="359"/>
      <c r="SUK2" s="359"/>
      <c r="SUL2" s="359"/>
      <c r="SUM2" s="359"/>
      <c r="SUN2" s="359"/>
      <c r="SUO2" s="359"/>
      <c r="SUP2" s="359"/>
      <c r="SUQ2" s="359"/>
      <c r="SUR2" s="359"/>
      <c r="SUS2" s="359"/>
      <c r="SUT2" s="359"/>
      <c r="SUU2" s="359"/>
      <c r="SUV2" s="359"/>
      <c r="SUW2" s="359"/>
      <c r="SUX2" s="359"/>
      <c r="SUY2" s="359"/>
      <c r="SUZ2" s="359"/>
      <c r="SVA2" s="359"/>
      <c r="SVB2" s="359"/>
      <c r="SVC2" s="359"/>
      <c r="SVD2" s="359"/>
      <c r="SVE2" s="359"/>
      <c r="SVF2" s="359"/>
      <c r="SVG2" s="359"/>
      <c r="SVH2" s="359"/>
      <c r="SVI2" s="359"/>
      <c r="SVJ2" s="359"/>
      <c r="SVK2" s="359"/>
      <c r="SVL2" s="359"/>
      <c r="SVM2" s="359"/>
      <c r="SVN2" s="359"/>
      <c r="SVO2" s="359"/>
      <c r="SVP2" s="359"/>
      <c r="SVQ2" s="359"/>
      <c r="SVR2" s="359"/>
      <c r="SVS2" s="359"/>
      <c r="SVT2" s="359"/>
      <c r="SVU2" s="359"/>
      <c r="SVV2" s="359"/>
      <c r="SVW2" s="359"/>
      <c r="SVX2" s="359"/>
      <c r="SVY2" s="359"/>
      <c r="SVZ2" s="359"/>
      <c r="SWA2" s="359"/>
      <c r="SWB2" s="359"/>
      <c r="SWC2" s="359"/>
      <c r="SWD2" s="359"/>
      <c r="SWE2" s="359"/>
      <c r="SWF2" s="359"/>
      <c r="SWG2" s="359"/>
      <c r="SWH2" s="359"/>
      <c r="SWI2" s="359"/>
      <c r="SWJ2" s="359"/>
      <c r="SWK2" s="359"/>
      <c r="SWL2" s="359"/>
      <c r="SWM2" s="359"/>
      <c r="SWN2" s="359"/>
      <c r="SWO2" s="359"/>
      <c r="SWP2" s="359"/>
      <c r="SWQ2" s="359"/>
      <c r="SWR2" s="359"/>
      <c r="SWS2" s="359"/>
      <c r="SWT2" s="359"/>
      <c r="SWU2" s="359"/>
      <c r="SWV2" s="359"/>
      <c r="SWW2" s="359"/>
      <c r="SWX2" s="359"/>
      <c r="SWY2" s="359"/>
      <c r="SWZ2" s="359"/>
      <c r="SXA2" s="359"/>
      <c r="SXB2" s="359"/>
      <c r="SXC2" s="359"/>
      <c r="SXD2" s="359"/>
      <c r="SXE2" s="359"/>
      <c r="SXF2" s="359"/>
      <c r="SXG2" s="359"/>
      <c r="SXH2" s="359"/>
      <c r="SXI2" s="359"/>
      <c r="SXJ2" s="359"/>
      <c r="SXK2" s="359"/>
      <c r="SXL2" s="359"/>
      <c r="SXM2" s="359"/>
      <c r="SXN2" s="359"/>
      <c r="SXO2" s="359"/>
      <c r="SXP2" s="359"/>
      <c r="SXQ2" s="359"/>
      <c r="SXR2" s="359"/>
      <c r="SXS2" s="359"/>
      <c r="SXT2" s="359"/>
      <c r="SXU2" s="359"/>
      <c r="SXV2" s="359"/>
      <c r="SXW2" s="359"/>
      <c r="SXX2" s="359"/>
      <c r="SXY2" s="359"/>
      <c r="SXZ2" s="359"/>
      <c r="SYA2" s="359"/>
      <c r="SYB2" s="359"/>
      <c r="SYC2" s="359"/>
      <c r="SYD2" s="359"/>
      <c r="SYE2" s="359"/>
      <c r="SYF2" s="359"/>
      <c r="SYG2" s="359"/>
      <c r="SYH2" s="359"/>
      <c r="SYI2" s="359"/>
      <c r="SYJ2" s="359"/>
      <c r="SYK2" s="359"/>
      <c r="SYL2" s="359"/>
      <c r="SYM2" s="359"/>
      <c r="SYN2" s="359"/>
      <c r="SYO2" s="359"/>
      <c r="SYP2" s="359"/>
      <c r="SYQ2" s="359"/>
      <c r="SYR2" s="359"/>
      <c r="SYS2" s="359"/>
      <c r="SYT2" s="359"/>
      <c r="SYU2" s="359"/>
      <c r="SYV2" s="359"/>
      <c r="SYW2" s="359"/>
      <c r="SYX2" s="359"/>
      <c r="SYY2" s="359"/>
      <c r="SYZ2" s="359"/>
      <c r="SZA2" s="359"/>
      <c r="SZB2" s="359"/>
      <c r="SZC2" s="359"/>
      <c r="SZD2" s="359"/>
      <c r="SZE2" s="359"/>
      <c r="SZF2" s="359"/>
      <c r="SZG2" s="359"/>
      <c r="SZH2" s="359"/>
      <c r="SZI2" s="359"/>
      <c r="SZJ2" s="359"/>
      <c r="SZK2" s="359"/>
      <c r="SZL2" s="359"/>
      <c r="SZM2" s="359"/>
      <c r="SZN2" s="359"/>
      <c r="SZO2" s="359"/>
      <c r="SZP2" s="359"/>
      <c r="SZQ2" s="359"/>
      <c r="SZR2" s="359"/>
      <c r="SZS2" s="359"/>
      <c r="SZT2" s="359"/>
      <c r="SZU2" s="359"/>
      <c r="SZV2" s="359"/>
      <c r="SZW2" s="359"/>
      <c r="SZX2" s="359"/>
      <c r="SZY2" s="359"/>
      <c r="SZZ2" s="359"/>
      <c r="TAA2" s="359"/>
      <c r="TAB2" s="359"/>
      <c r="TAC2" s="359"/>
      <c r="TAD2" s="359"/>
      <c r="TAE2" s="359"/>
      <c r="TAF2" s="359"/>
      <c r="TAG2" s="359"/>
      <c r="TAH2" s="359"/>
      <c r="TAI2" s="359"/>
      <c r="TAJ2" s="359"/>
      <c r="TAK2" s="359"/>
      <c r="TAL2" s="359"/>
      <c r="TAM2" s="359"/>
      <c r="TAN2" s="359"/>
      <c r="TAO2" s="359"/>
      <c r="TAP2" s="359"/>
      <c r="TAQ2" s="359"/>
      <c r="TAR2" s="359"/>
      <c r="TAS2" s="359"/>
      <c r="TAT2" s="359"/>
      <c r="TAU2" s="359"/>
      <c r="TAV2" s="359"/>
      <c r="TAW2" s="359"/>
      <c r="TAX2" s="359"/>
      <c r="TAY2" s="359"/>
      <c r="TAZ2" s="359"/>
      <c r="TBA2" s="359"/>
      <c r="TBB2" s="359"/>
      <c r="TBC2" s="359"/>
      <c r="TBD2" s="359"/>
      <c r="TBE2" s="359"/>
      <c r="TBF2" s="359"/>
      <c r="TBG2" s="359"/>
      <c r="TBH2" s="359"/>
      <c r="TBI2" s="359"/>
      <c r="TBJ2" s="359"/>
      <c r="TBK2" s="359"/>
      <c r="TBL2" s="359"/>
      <c r="TBM2" s="359"/>
      <c r="TBN2" s="359"/>
      <c r="TBO2" s="359"/>
      <c r="TBP2" s="359"/>
      <c r="TBQ2" s="359"/>
      <c r="TBR2" s="359"/>
      <c r="TBS2" s="359"/>
      <c r="TBT2" s="359"/>
      <c r="TBU2" s="359"/>
      <c r="TBV2" s="359"/>
      <c r="TBW2" s="359"/>
      <c r="TBX2" s="359"/>
      <c r="TBY2" s="359"/>
      <c r="TBZ2" s="359"/>
      <c r="TCA2" s="359"/>
      <c r="TCB2" s="359"/>
      <c r="TCC2" s="359"/>
      <c r="TCD2" s="359"/>
      <c r="TCE2" s="359"/>
      <c r="TCF2" s="359"/>
      <c r="TCG2" s="359"/>
      <c r="TCH2" s="359"/>
      <c r="TCI2" s="359"/>
      <c r="TCJ2" s="359"/>
      <c r="TCK2" s="359"/>
      <c r="TCL2" s="359"/>
      <c r="TCM2" s="359"/>
      <c r="TCN2" s="359"/>
      <c r="TCO2" s="359"/>
      <c r="TCP2" s="359"/>
      <c r="TCQ2" s="359"/>
      <c r="TCR2" s="359"/>
      <c r="TCS2" s="359"/>
      <c r="TCT2" s="359"/>
      <c r="TCU2" s="359"/>
      <c r="TCV2" s="359"/>
      <c r="TCW2" s="359"/>
      <c r="TCX2" s="359"/>
      <c r="TCY2" s="359"/>
      <c r="TCZ2" s="359"/>
      <c r="TDA2" s="359"/>
      <c r="TDB2" s="359"/>
      <c r="TDC2" s="359"/>
      <c r="TDD2" s="359"/>
      <c r="TDE2" s="359"/>
      <c r="TDF2" s="359"/>
      <c r="TDG2" s="359"/>
      <c r="TDH2" s="359"/>
      <c r="TDI2" s="359"/>
      <c r="TDJ2" s="359"/>
      <c r="TDK2" s="359"/>
      <c r="TDL2" s="359"/>
      <c r="TDM2" s="359"/>
      <c r="TDN2" s="359"/>
      <c r="TDO2" s="359"/>
      <c r="TDP2" s="359"/>
      <c r="TDQ2" s="359"/>
      <c r="TDR2" s="359"/>
      <c r="TDS2" s="359"/>
      <c r="TDT2" s="359"/>
      <c r="TDU2" s="359"/>
      <c r="TDV2" s="359"/>
      <c r="TDW2" s="359"/>
      <c r="TDX2" s="359"/>
      <c r="TDY2" s="359"/>
      <c r="TDZ2" s="359"/>
      <c r="TEA2" s="359"/>
      <c r="TEB2" s="359"/>
      <c r="TEC2" s="359"/>
      <c r="TED2" s="359"/>
      <c r="TEE2" s="359"/>
      <c r="TEF2" s="359"/>
      <c r="TEG2" s="359"/>
      <c r="TEH2" s="359"/>
      <c r="TEI2" s="359"/>
      <c r="TEJ2" s="359"/>
      <c r="TEK2" s="359"/>
      <c r="TEL2" s="359"/>
      <c r="TEM2" s="359"/>
      <c r="TEN2" s="359"/>
      <c r="TEO2" s="359"/>
      <c r="TEP2" s="359"/>
      <c r="TEQ2" s="359"/>
      <c r="TER2" s="359"/>
      <c r="TES2" s="359"/>
      <c r="TET2" s="359"/>
      <c r="TEU2" s="359"/>
      <c r="TEV2" s="359"/>
      <c r="TEW2" s="359"/>
      <c r="TEX2" s="359"/>
      <c r="TEY2" s="359"/>
      <c r="TEZ2" s="359"/>
      <c r="TFA2" s="359"/>
      <c r="TFB2" s="359"/>
      <c r="TFC2" s="359"/>
      <c r="TFD2" s="359"/>
      <c r="TFE2" s="359"/>
      <c r="TFF2" s="359"/>
      <c r="TFG2" s="359"/>
      <c r="TFH2" s="359"/>
      <c r="TFI2" s="359"/>
      <c r="TFJ2" s="359"/>
      <c r="TFK2" s="359"/>
      <c r="TFL2" s="359"/>
      <c r="TFM2" s="359"/>
      <c r="TFN2" s="359"/>
      <c r="TFO2" s="359"/>
      <c r="TFP2" s="359"/>
      <c r="TFQ2" s="359"/>
      <c r="TFR2" s="359"/>
      <c r="TFS2" s="359"/>
      <c r="TFT2" s="359"/>
      <c r="TFU2" s="359"/>
      <c r="TFV2" s="359"/>
      <c r="TFW2" s="359"/>
      <c r="TFX2" s="359"/>
      <c r="TFY2" s="359"/>
      <c r="TFZ2" s="359"/>
      <c r="TGA2" s="359"/>
      <c r="TGB2" s="359"/>
      <c r="TGC2" s="359"/>
      <c r="TGD2" s="359"/>
      <c r="TGE2" s="359"/>
      <c r="TGF2" s="359"/>
      <c r="TGG2" s="359"/>
      <c r="TGH2" s="359"/>
      <c r="TGI2" s="359"/>
      <c r="TGJ2" s="359"/>
      <c r="TGK2" s="359"/>
      <c r="TGL2" s="359"/>
      <c r="TGM2" s="359"/>
      <c r="TGN2" s="359"/>
      <c r="TGO2" s="359"/>
      <c r="TGP2" s="359"/>
      <c r="TGQ2" s="359"/>
      <c r="TGR2" s="359"/>
      <c r="TGS2" s="359"/>
      <c r="TGT2" s="359"/>
      <c r="TGU2" s="359"/>
      <c r="TGV2" s="359"/>
      <c r="TGW2" s="359"/>
      <c r="TGX2" s="359"/>
      <c r="TGY2" s="359"/>
      <c r="TGZ2" s="359"/>
      <c r="THA2" s="359"/>
      <c r="THB2" s="359"/>
      <c r="THC2" s="359"/>
      <c r="THD2" s="359"/>
      <c r="THE2" s="359"/>
      <c r="THF2" s="359"/>
      <c r="THG2" s="359"/>
      <c r="THH2" s="359"/>
      <c r="THI2" s="359"/>
      <c r="THJ2" s="359"/>
      <c r="THK2" s="359"/>
      <c r="THL2" s="359"/>
      <c r="THM2" s="359"/>
      <c r="THN2" s="359"/>
      <c r="THO2" s="359"/>
      <c r="THP2" s="359"/>
      <c r="THQ2" s="359"/>
      <c r="THR2" s="359"/>
      <c r="THS2" s="359"/>
      <c r="THT2" s="359"/>
      <c r="THU2" s="359"/>
      <c r="THV2" s="359"/>
      <c r="THW2" s="359"/>
      <c r="THX2" s="359"/>
      <c r="THY2" s="359"/>
      <c r="THZ2" s="359"/>
      <c r="TIA2" s="359"/>
      <c r="TIB2" s="359"/>
      <c r="TIC2" s="359"/>
      <c r="TID2" s="359"/>
      <c r="TIE2" s="359"/>
      <c r="TIF2" s="359"/>
      <c r="TIG2" s="359"/>
      <c r="TIH2" s="359"/>
      <c r="TII2" s="359"/>
      <c r="TIJ2" s="359"/>
      <c r="TIK2" s="359"/>
      <c r="TIL2" s="359"/>
      <c r="TIM2" s="359"/>
      <c r="TIN2" s="359"/>
      <c r="TIO2" s="359"/>
      <c r="TIP2" s="359"/>
      <c r="TIQ2" s="359"/>
      <c r="TIR2" s="359"/>
      <c r="TIS2" s="359"/>
      <c r="TIT2" s="359"/>
      <c r="TIU2" s="359"/>
      <c r="TIV2" s="359"/>
      <c r="TIW2" s="359"/>
      <c r="TIX2" s="359"/>
      <c r="TIY2" s="359"/>
      <c r="TIZ2" s="359"/>
      <c r="TJA2" s="359"/>
      <c r="TJB2" s="359"/>
      <c r="TJC2" s="359"/>
      <c r="TJD2" s="359"/>
      <c r="TJE2" s="359"/>
      <c r="TJF2" s="359"/>
      <c r="TJG2" s="359"/>
      <c r="TJH2" s="359"/>
      <c r="TJI2" s="359"/>
      <c r="TJJ2" s="359"/>
      <c r="TJK2" s="359"/>
      <c r="TJL2" s="359"/>
      <c r="TJM2" s="359"/>
      <c r="TJN2" s="359"/>
      <c r="TJO2" s="359"/>
      <c r="TJP2" s="359"/>
      <c r="TJQ2" s="359"/>
      <c r="TJR2" s="359"/>
      <c r="TJS2" s="359"/>
      <c r="TJT2" s="359"/>
      <c r="TJU2" s="359"/>
      <c r="TJV2" s="359"/>
      <c r="TJW2" s="359"/>
      <c r="TJX2" s="359"/>
      <c r="TJY2" s="359"/>
      <c r="TJZ2" s="359"/>
      <c r="TKA2" s="359"/>
      <c r="TKB2" s="359"/>
      <c r="TKC2" s="359"/>
      <c r="TKD2" s="359"/>
      <c r="TKE2" s="359"/>
      <c r="TKF2" s="359"/>
      <c r="TKG2" s="359"/>
      <c r="TKH2" s="359"/>
      <c r="TKI2" s="359"/>
      <c r="TKJ2" s="359"/>
      <c r="TKK2" s="359"/>
      <c r="TKL2" s="359"/>
      <c r="TKM2" s="359"/>
      <c r="TKN2" s="359"/>
      <c r="TKO2" s="359"/>
      <c r="TKP2" s="359"/>
      <c r="TKQ2" s="359"/>
      <c r="TKR2" s="359"/>
      <c r="TKS2" s="359"/>
      <c r="TKT2" s="359"/>
      <c r="TKU2" s="359"/>
      <c r="TKV2" s="359"/>
      <c r="TKW2" s="359"/>
      <c r="TKX2" s="359"/>
      <c r="TKY2" s="359"/>
      <c r="TKZ2" s="359"/>
      <c r="TLA2" s="359"/>
      <c r="TLB2" s="359"/>
      <c r="TLC2" s="359"/>
      <c r="TLD2" s="359"/>
      <c r="TLE2" s="359"/>
      <c r="TLF2" s="359"/>
      <c r="TLG2" s="359"/>
      <c r="TLH2" s="359"/>
      <c r="TLI2" s="359"/>
      <c r="TLJ2" s="359"/>
      <c r="TLK2" s="359"/>
      <c r="TLL2" s="359"/>
      <c r="TLM2" s="359"/>
      <c r="TLN2" s="359"/>
      <c r="TLO2" s="359"/>
      <c r="TLP2" s="359"/>
      <c r="TLQ2" s="359"/>
      <c r="TLR2" s="359"/>
      <c r="TLS2" s="359"/>
      <c r="TLT2" s="359"/>
      <c r="TLU2" s="359"/>
      <c r="TLV2" s="359"/>
      <c r="TLW2" s="359"/>
      <c r="TLX2" s="359"/>
      <c r="TLY2" s="359"/>
      <c r="TLZ2" s="359"/>
      <c r="TMA2" s="359"/>
      <c r="TMB2" s="359"/>
      <c r="TMC2" s="359"/>
      <c r="TMD2" s="359"/>
      <c r="TME2" s="359"/>
      <c r="TMF2" s="359"/>
      <c r="TMG2" s="359"/>
      <c r="TMH2" s="359"/>
      <c r="TMI2" s="359"/>
      <c r="TMJ2" s="359"/>
      <c r="TMK2" s="359"/>
      <c r="TML2" s="359"/>
      <c r="TMM2" s="359"/>
      <c r="TMN2" s="359"/>
      <c r="TMO2" s="359"/>
      <c r="TMP2" s="359"/>
      <c r="TMQ2" s="359"/>
      <c r="TMR2" s="359"/>
      <c r="TMS2" s="359"/>
      <c r="TMT2" s="359"/>
      <c r="TMU2" s="359"/>
      <c r="TMV2" s="359"/>
      <c r="TMW2" s="359"/>
      <c r="TMX2" s="359"/>
      <c r="TMY2" s="359"/>
      <c r="TMZ2" s="359"/>
      <c r="TNA2" s="359"/>
      <c r="TNB2" s="359"/>
      <c r="TNC2" s="359"/>
      <c r="TND2" s="359"/>
      <c r="TNE2" s="359"/>
      <c r="TNF2" s="359"/>
      <c r="TNG2" s="359"/>
      <c r="TNH2" s="359"/>
      <c r="TNI2" s="359"/>
      <c r="TNJ2" s="359"/>
      <c r="TNK2" s="359"/>
      <c r="TNL2" s="359"/>
      <c r="TNM2" s="359"/>
      <c r="TNN2" s="359"/>
      <c r="TNO2" s="359"/>
      <c r="TNP2" s="359"/>
      <c r="TNQ2" s="359"/>
      <c r="TNR2" s="359"/>
      <c r="TNS2" s="359"/>
      <c r="TNT2" s="359"/>
      <c r="TNU2" s="359"/>
      <c r="TNV2" s="359"/>
      <c r="TNW2" s="359"/>
      <c r="TNX2" s="359"/>
      <c r="TNY2" s="359"/>
      <c r="TNZ2" s="359"/>
      <c r="TOA2" s="359"/>
      <c r="TOB2" s="359"/>
      <c r="TOC2" s="359"/>
      <c r="TOD2" s="359"/>
      <c r="TOE2" s="359"/>
      <c r="TOF2" s="359"/>
      <c r="TOG2" s="359"/>
      <c r="TOH2" s="359"/>
      <c r="TOI2" s="359"/>
      <c r="TOJ2" s="359"/>
      <c r="TOK2" s="359"/>
      <c r="TOL2" s="359"/>
      <c r="TOM2" s="359"/>
      <c r="TON2" s="359"/>
      <c r="TOO2" s="359"/>
      <c r="TOP2" s="359"/>
      <c r="TOQ2" s="359"/>
      <c r="TOR2" s="359"/>
      <c r="TOS2" s="359"/>
      <c r="TOT2" s="359"/>
      <c r="TOU2" s="359"/>
      <c r="TOV2" s="359"/>
      <c r="TOW2" s="359"/>
      <c r="TOX2" s="359"/>
      <c r="TOY2" s="359"/>
      <c r="TOZ2" s="359"/>
      <c r="TPA2" s="359"/>
      <c r="TPB2" s="359"/>
      <c r="TPC2" s="359"/>
      <c r="TPD2" s="359"/>
      <c r="TPE2" s="359"/>
      <c r="TPF2" s="359"/>
      <c r="TPG2" s="359"/>
      <c r="TPH2" s="359"/>
      <c r="TPI2" s="359"/>
      <c r="TPJ2" s="359"/>
      <c r="TPK2" s="359"/>
      <c r="TPL2" s="359"/>
      <c r="TPM2" s="359"/>
      <c r="TPN2" s="359"/>
      <c r="TPO2" s="359"/>
      <c r="TPP2" s="359"/>
      <c r="TPQ2" s="359"/>
      <c r="TPR2" s="359"/>
      <c r="TPS2" s="359"/>
      <c r="TPT2" s="359"/>
      <c r="TPU2" s="359"/>
      <c r="TPV2" s="359"/>
      <c r="TPW2" s="359"/>
      <c r="TPX2" s="359"/>
      <c r="TPY2" s="359"/>
      <c r="TPZ2" s="359"/>
      <c r="TQA2" s="359"/>
      <c r="TQB2" s="359"/>
      <c r="TQC2" s="359"/>
      <c r="TQD2" s="359"/>
      <c r="TQE2" s="359"/>
      <c r="TQF2" s="359"/>
      <c r="TQG2" s="359"/>
      <c r="TQH2" s="359"/>
      <c r="TQI2" s="359"/>
      <c r="TQJ2" s="359"/>
      <c r="TQK2" s="359"/>
      <c r="TQL2" s="359"/>
      <c r="TQM2" s="359"/>
      <c r="TQN2" s="359"/>
      <c r="TQO2" s="359"/>
      <c r="TQP2" s="359"/>
      <c r="TQQ2" s="359"/>
      <c r="TQR2" s="359"/>
      <c r="TQS2" s="359"/>
      <c r="TQT2" s="359"/>
      <c r="TQU2" s="359"/>
      <c r="TQV2" s="359"/>
      <c r="TQW2" s="359"/>
      <c r="TQX2" s="359"/>
      <c r="TQY2" s="359"/>
      <c r="TQZ2" s="359"/>
      <c r="TRA2" s="359"/>
      <c r="TRB2" s="359"/>
      <c r="TRC2" s="359"/>
      <c r="TRD2" s="359"/>
      <c r="TRE2" s="359"/>
      <c r="TRF2" s="359"/>
      <c r="TRG2" s="359"/>
      <c r="TRH2" s="359"/>
      <c r="TRI2" s="359"/>
      <c r="TRJ2" s="359"/>
      <c r="TRK2" s="359"/>
      <c r="TRL2" s="359"/>
      <c r="TRM2" s="359"/>
      <c r="TRN2" s="359"/>
      <c r="TRO2" s="359"/>
      <c r="TRP2" s="359"/>
      <c r="TRQ2" s="359"/>
      <c r="TRR2" s="359"/>
      <c r="TRS2" s="359"/>
      <c r="TRT2" s="359"/>
      <c r="TRU2" s="359"/>
      <c r="TRV2" s="359"/>
      <c r="TRW2" s="359"/>
      <c r="TRX2" s="359"/>
      <c r="TRY2" s="359"/>
      <c r="TRZ2" s="359"/>
      <c r="TSA2" s="359"/>
      <c r="TSB2" s="359"/>
      <c r="TSC2" s="359"/>
      <c r="TSD2" s="359"/>
      <c r="TSE2" s="359"/>
      <c r="TSF2" s="359"/>
      <c r="TSG2" s="359"/>
      <c r="TSH2" s="359"/>
      <c r="TSI2" s="359"/>
      <c r="TSJ2" s="359"/>
      <c r="TSK2" s="359"/>
      <c r="TSL2" s="359"/>
      <c r="TSM2" s="359"/>
      <c r="TSN2" s="359"/>
      <c r="TSO2" s="359"/>
      <c r="TSP2" s="359"/>
      <c r="TSQ2" s="359"/>
      <c r="TSR2" s="359"/>
      <c r="TSS2" s="359"/>
      <c r="TST2" s="359"/>
      <c r="TSU2" s="359"/>
      <c r="TSV2" s="359"/>
      <c r="TSW2" s="359"/>
      <c r="TSX2" s="359"/>
      <c r="TSY2" s="359"/>
      <c r="TSZ2" s="359"/>
      <c r="TTA2" s="359"/>
      <c r="TTB2" s="359"/>
      <c r="TTC2" s="359"/>
      <c r="TTD2" s="359"/>
      <c r="TTE2" s="359"/>
      <c r="TTF2" s="359"/>
      <c r="TTG2" s="359"/>
      <c r="TTH2" s="359"/>
      <c r="TTI2" s="359"/>
      <c r="TTJ2" s="359"/>
      <c r="TTK2" s="359"/>
      <c r="TTL2" s="359"/>
      <c r="TTM2" s="359"/>
      <c r="TTN2" s="359"/>
      <c r="TTO2" s="359"/>
      <c r="TTP2" s="359"/>
      <c r="TTQ2" s="359"/>
      <c r="TTR2" s="359"/>
      <c r="TTS2" s="359"/>
      <c r="TTT2" s="359"/>
      <c r="TTU2" s="359"/>
      <c r="TTV2" s="359"/>
      <c r="TTW2" s="359"/>
      <c r="TTX2" s="359"/>
      <c r="TTY2" s="359"/>
      <c r="TTZ2" s="359"/>
      <c r="TUA2" s="359"/>
      <c r="TUB2" s="359"/>
      <c r="TUC2" s="359"/>
      <c r="TUD2" s="359"/>
      <c r="TUE2" s="359"/>
      <c r="TUF2" s="359"/>
      <c r="TUG2" s="359"/>
      <c r="TUH2" s="359"/>
      <c r="TUI2" s="359"/>
      <c r="TUJ2" s="359"/>
      <c r="TUK2" s="359"/>
      <c r="TUL2" s="359"/>
      <c r="TUM2" s="359"/>
      <c r="TUN2" s="359"/>
      <c r="TUO2" s="359"/>
      <c r="TUP2" s="359"/>
      <c r="TUQ2" s="359"/>
      <c r="TUR2" s="359"/>
      <c r="TUS2" s="359"/>
      <c r="TUT2" s="359"/>
      <c r="TUU2" s="359"/>
      <c r="TUV2" s="359"/>
      <c r="TUW2" s="359"/>
      <c r="TUX2" s="359"/>
      <c r="TUY2" s="359"/>
      <c r="TUZ2" s="359"/>
      <c r="TVA2" s="359"/>
      <c r="TVB2" s="359"/>
      <c r="TVC2" s="359"/>
      <c r="TVD2" s="359"/>
      <c r="TVE2" s="359"/>
      <c r="TVF2" s="359"/>
      <c r="TVG2" s="359"/>
      <c r="TVH2" s="359"/>
      <c r="TVI2" s="359"/>
      <c r="TVJ2" s="359"/>
      <c r="TVK2" s="359"/>
      <c r="TVL2" s="359"/>
      <c r="TVM2" s="359"/>
      <c r="TVN2" s="359"/>
      <c r="TVO2" s="359"/>
      <c r="TVP2" s="359"/>
      <c r="TVQ2" s="359"/>
      <c r="TVR2" s="359"/>
      <c r="TVS2" s="359"/>
      <c r="TVT2" s="359"/>
      <c r="TVU2" s="359"/>
      <c r="TVV2" s="359"/>
      <c r="TVW2" s="359"/>
      <c r="TVX2" s="359"/>
      <c r="TVY2" s="359"/>
      <c r="TVZ2" s="359"/>
      <c r="TWA2" s="359"/>
      <c r="TWB2" s="359"/>
      <c r="TWC2" s="359"/>
      <c r="TWD2" s="359"/>
      <c r="TWE2" s="359"/>
      <c r="TWF2" s="359"/>
      <c r="TWG2" s="359"/>
      <c r="TWH2" s="359"/>
      <c r="TWI2" s="359"/>
      <c r="TWJ2" s="359"/>
      <c r="TWK2" s="359"/>
      <c r="TWL2" s="359"/>
      <c r="TWM2" s="359"/>
      <c r="TWN2" s="359"/>
      <c r="TWO2" s="359"/>
      <c r="TWP2" s="359"/>
      <c r="TWQ2" s="359"/>
      <c r="TWR2" s="359"/>
      <c r="TWS2" s="359"/>
      <c r="TWT2" s="359"/>
      <c r="TWU2" s="359"/>
      <c r="TWV2" s="359"/>
      <c r="TWW2" s="359"/>
      <c r="TWX2" s="359"/>
      <c r="TWY2" s="359"/>
      <c r="TWZ2" s="359"/>
      <c r="TXA2" s="359"/>
      <c r="TXB2" s="359"/>
      <c r="TXC2" s="359"/>
      <c r="TXD2" s="359"/>
      <c r="TXE2" s="359"/>
      <c r="TXF2" s="359"/>
      <c r="TXG2" s="359"/>
      <c r="TXH2" s="359"/>
      <c r="TXI2" s="359"/>
      <c r="TXJ2" s="359"/>
      <c r="TXK2" s="359"/>
      <c r="TXL2" s="359"/>
      <c r="TXM2" s="359"/>
      <c r="TXN2" s="359"/>
      <c r="TXO2" s="359"/>
      <c r="TXP2" s="359"/>
      <c r="TXQ2" s="359"/>
      <c r="TXR2" s="359"/>
      <c r="TXS2" s="359"/>
      <c r="TXT2" s="359"/>
      <c r="TXU2" s="359"/>
      <c r="TXV2" s="359"/>
      <c r="TXW2" s="359"/>
      <c r="TXX2" s="359"/>
      <c r="TXY2" s="359"/>
      <c r="TXZ2" s="359"/>
      <c r="TYA2" s="359"/>
      <c r="TYB2" s="359"/>
      <c r="TYC2" s="359"/>
      <c r="TYD2" s="359"/>
      <c r="TYE2" s="359"/>
      <c r="TYF2" s="359"/>
      <c r="TYG2" s="359"/>
      <c r="TYH2" s="359"/>
      <c r="TYI2" s="359"/>
      <c r="TYJ2" s="359"/>
      <c r="TYK2" s="359"/>
      <c r="TYL2" s="359"/>
      <c r="TYM2" s="359"/>
      <c r="TYN2" s="359"/>
      <c r="TYO2" s="359"/>
      <c r="TYP2" s="359"/>
      <c r="TYQ2" s="359"/>
      <c r="TYR2" s="359"/>
      <c r="TYS2" s="359"/>
      <c r="TYT2" s="359"/>
      <c r="TYU2" s="359"/>
      <c r="TYV2" s="359"/>
      <c r="TYW2" s="359"/>
      <c r="TYX2" s="359"/>
      <c r="TYY2" s="359"/>
      <c r="TYZ2" s="359"/>
      <c r="TZA2" s="359"/>
      <c r="TZB2" s="359"/>
      <c r="TZC2" s="359"/>
      <c r="TZD2" s="359"/>
      <c r="TZE2" s="359"/>
      <c r="TZF2" s="359"/>
      <c r="TZG2" s="359"/>
      <c r="TZH2" s="359"/>
      <c r="TZI2" s="359"/>
      <c r="TZJ2" s="359"/>
      <c r="TZK2" s="359"/>
      <c r="TZL2" s="359"/>
      <c r="TZM2" s="359"/>
      <c r="TZN2" s="359"/>
      <c r="TZO2" s="359"/>
      <c r="TZP2" s="359"/>
      <c r="TZQ2" s="359"/>
      <c r="TZR2" s="359"/>
      <c r="TZS2" s="359"/>
      <c r="TZT2" s="359"/>
      <c r="TZU2" s="359"/>
      <c r="TZV2" s="359"/>
      <c r="TZW2" s="359"/>
      <c r="TZX2" s="359"/>
      <c r="TZY2" s="359"/>
      <c r="TZZ2" s="359"/>
      <c r="UAA2" s="359"/>
      <c r="UAB2" s="359"/>
      <c r="UAC2" s="359"/>
      <c r="UAD2" s="359"/>
      <c r="UAE2" s="359"/>
      <c r="UAF2" s="359"/>
      <c r="UAG2" s="359"/>
      <c r="UAH2" s="359"/>
      <c r="UAI2" s="359"/>
      <c r="UAJ2" s="359"/>
      <c r="UAK2" s="359"/>
      <c r="UAL2" s="359"/>
      <c r="UAM2" s="359"/>
      <c r="UAN2" s="359"/>
      <c r="UAO2" s="359"/>
      <c r="UAP2" s="359"/>
      <c r="UAQ2" s="359"/>
      <c r="UAR2" s="359"/>
      <c r="UAS2" s="359"/>
      <c r="UAT2" s="359"/>
      <c r="UAU2" s="359"/>
      <c r="UAV2" s="359"/>
      <c r="UAW2" s="359"/>
      <c r="UAX2" s="359"/>
      <c r="UAY2" s="359"/>
      <c r="UAZ2" s="359"/>
      <c r="UBA2" s="359"/>
      <c r="UBB2" s="359"/>
      <c r="UBC2" s="359"/>
      <c r="UBD2" s="359"/>
      <c r="UBE2" s="359"/>
      <c r="UBF2" s="359"/>
      <c r="UBG2" s="359"/>
      <c r="UBH2" s="359"/>
      <c r="UBI2" s="359"/>
      <c r="UBJ2" s="359"/>
      <c r="UBK2" s="359"/>
      <c r="UBL2" s="359"/>
      <c r="UBM2" s="359"/>
      <c r="UBN2" s="359"/>
      <c r="UBO2" s="359"/>
      <c r="UBP2" s="359"/>
      <c r="UBQ2" s="359"/>
      <c r="UBR2" s="359"/>
      <c r="UBS2" s="359"/>
      <c r="UBT2" s="359"/>
      <c r="UBU2" s="359"/>
      <c r="UBV2" s="359"/>
      <c r="UBW2" s="359"/>
      <c r="UBX2" s="359"/>
      <c r="UBY2" s="359"/>
      <c r="UBZ2" s="359"/>
      <c r="UCA2" s="359"/>
      <c r="UCB2" s="359"/>
      <c r="UCC2" s="359"/>
      <c r="UCD2" s="359"/>
      <c r="UCE2" s="359"/>
      <c r="UCF2" s="359"/>
      <c r="UCG2" s="359"/>
      <c r="UCH2" s="359"/>
      <c r="UCI2" s="359"/>
      <c r="UCJ2" s="359"/>
      <c r="UCK2" s="359"/>
      <c r="UCL2" s="359"/>
      <c r="UCM2" s="359"/>
      <c r="UCN2" s="359"/>
      <c r="UCO2" s="359"/>
      <c r="UCP2" s="359"/>
      <c r="UCQ2" s="359"/>
      <c r="UCR2" s="359"/>
      <c r="UCS2" s="359"/>
      <c r="UCT2" s="359"/>
      <c r="UCU2" s="359"/>
      <c r="UCV2" s="359"/>
      <c r="UCW2" s="359"/>
      <c r="UCX2" s="359"/>
      <c r="UCY2" s="359"/>
      <c r="UCZ2" s="359"/>
      <c r="UDA2" s="359"/>
      <c r="UDB2" s="359"/>
      <c r="UDC2" s="359"/>
      <c r="UDD2" s="359"/>
      <c r="UDE2" s="359"/>
      <c r="UDF2" s="359"/>
      <c r="UDG2" s="359"/>
      <c r="UDH2" s="359"/>
      <c r="UDI2" s="359"/>
      <c r="UDJ2" s="359"/>
      <c r="UDK2" s="359"/>
      <c r="UDL2" s="359"/>
      <c r="UDM2" s="359"/>
      <c r="UDN2" s="359"/>
      <c r="UDO2" s="359"/>
      <c r="UDP2" s="359"/>
      <c r="UDQ2" s="359"/>
      <c r="UDR2" s="359"/>
      <c r="UDS2" s="359"/>
      <c r="UDT2" s="359"/>
      <c r="UDU2" s="359"/>
      <c r="UDV2" s="359"/>
      <c r="UDW2" s="359"/>
      <c r="UDX2" s="359"/>
      <c r="UDY2" s="359"/>
      <c r="UDZ2" s="359"/>
      <c r="UEA2" s="359"/>
      <c r="UEB2" s="359"/>
      <c r="UEC2" s="359"/>
      <c r="UED2" s="359"/>
      <c r="UEE2" s="359"/>
      <c r="UEF2" s="359"/>
      <c r="UEG2" s="359"/>
      <c r="UEH2" s="359"/>
      <c r="UEI2" s="359"/>
      <c r="UEJ2" s="359"/>
      <c r="UEK2" s="359"/>
      <c r="UEL2" s="359"/>
      <c r="UEM2" s="359"/>
      <c r="UEN2" s="359"/>
      <c r="UEO2" s="359"/>
      <c r="UEP2" s="359"/>
      <c r="UEQ2" s="359"/>
      <c r="UER2" s="359"/>
      <c r="UES2" s="359"/>
      <c r="UET2" s="359"/>
      <c r="UEU2" s="359"/>
      <c r="UEV2" s="359"/>
      <c r="UEW2" s="359"/>
      <c r="UEX2" s="359"/>
      <c r="UEY2" s="359"/>
      <c r="UEZ2" s="359"/>
      <c r="UFA2" s="359"/>
      <c r="UFB2" s="359"/>
      <c r="UFC2" s="359"/>
      <c r="UFD2" s="359"/>
      <c r="UFE2" s="359"/>
      <c r="UFF2" s="359"/>
      <c r="UFG2" s="359"/>
      <c r="UFH2" s="359"/>
      <c r="UFI2" s="359"/>
      <c r="UFJ2" s="359"/>
      <c r="UFK2" s="359"/>
      <c r="UFL2" s="359"/>
      <c r="UFM2" s="359"/>
      <c r="UFN2" s="359"/>
      <c r="UFO2" s="359"/>
      <c r="UFP2" s="359"/>
      <c r="UFQ2" s="359"/>
      <c r="UFR2" s="359"/>
      <c r="UFS2" s="359"/>
      <c r="UFT2" s="359"/>
      <c r="UFU2" s="359"/>
      <c r="UFV2" s="359"/>
      <c r="UFW2" s="359"/>
      <c r="UFX2" s="359"/>
      <c r="UFY2" s="359"/>
      <c r="UFZ2" s="359"/>
      <c r="UGA2" s="359"/>
      <c r="UGB2" s="359"/>
      <c r="UGC2" s="359"/>
      <c r="UGD2" s="359"/>
      <c r="UGE2" s="359"/>
      <c r="UGF2" s="359"/>
      <c r="UGG2" s="359"/>
      <c r="UGH2" s="359"/>
      <c r="UGI2" s="359"/>
      <c r="UGJ2" s="359"/>
      <c r="UGK2" s="359"/>
      <c r="UGL2" s="359"/>
      <c r="UGM2" s="359"/>
      <c r="UGN2" s="359"/>
      <c r="UGO2" s="359"/>
      <c r="UGP2" s="359"/>
      <c r="UGQ2" s="359"/>
      <c r="UGR2" s="359"/>
      <c r="UGS2" s="359"/>
      <c r="UGT2" s="359"/>
      <c r="UGU2" s="359"/>
      <c r="UGV2" s="359"/>
      <c r="UGW2" s="359"/>
      <c r="UGX2" s="359"/>
      <c r="UGY2" s="359"/>
      <c r="UGZ2" s="359"/>
      <c r="UHA2" s="359"/>
      <c r="UHB2" s="359"/>
      <c r="UHC2" s="359"/>
      <c r="UHD2" s="359"/>
      <c r="UHE2" s="359"/>
      <c r="UHF2" s="359"/>
      <c r="UHG2" s="359"/>
      <c r="UHH2" s="359"/>
      <c r="UHI2" s="359"/>
      <c r="UHJ2" s="359"/>
      <c r="UHK2" s="359"/>
      <c r="UHL2" s="359"/>
      <c r="UHM2" s="359"/>
      <c r="UHN2" s="359"/>
      <c r="UHO2" s="359"/>
      <c r="UHP2" s="359"/>
      <c r="UHQ2" s="359"/>
      <c r="UHR2" s="359"/>
      <c r="UHS2" s="359"/>
      <c r="UHT2" s="359"/>
      <c r="UHU2" s="359"/>
      <c r="UHV2" s="359"/>
      <c r="UHW2" s="359"/>
      <c r="UHX2" s="359"/>
      <c r="UHY2" s="359"/>
      <c r="UHZ2" s="359"/>
      <c r="UIA2" s="359"/>
      <c r="UIB2" s="359"/>
      <c r="UIC2" s="359"/>
      <c r="UID2" s="359"/>
      <c r="UIE2" s="359"/>
      <c r="UIF2" s="359"/>
      <c r="UIG2" s="359"/>
      <c r="UIH2" s="359"/>
      <c r="UII2" s="359"/>
      <c r="UIJ2" s="359"/>
      <c r="UIK2" s="359"/>
      <c r="UIL2" s="359"/>
      <c r="UIM2" s="359"/>
      <c r="UIN2" s="359"/>
      <c r="UIO2" s="359"/>
      <c r="UIP2" s="359"/>
      <c r="UIQ2" s="359"/>
      <c r="UIR2" s="359"/>
      <c r="UIS2" s="359"/>
      <c r="UIT2" s="359"/>
      <c r="UIU2" s="359"/>
      <c r="UIV2" s="359"/>
      <c r="UIW2" s="359"/>
      <c r="UIX2" s="359"/>
      <c r="UIY2" s="359"/>
      <c r="UIZ2" s="359"/>
      <c r="UJA2" s="359"/>
      <c r="UJB2" s="359"/>
      <c r="UJC2" s="359"/>
      <c r="UJD2" s="359"/>
      <c r="UJE2" s="359"/>
      <c r="UJF2" s="359"/>
      <c r="UJG2" s="359"/>
      <c r="UJH2" s="359"/>
      <c r="UJI2" s="359"/>
      <c r="UJJ2" s="359"/>
      <c r="UJK2" s="359"/>
      <c r="UJL2" s="359"/>
      <c r="UJM2" s="359"/>
      <c r="UJN2" s="359"/>
      <c r="UJO2" s="359"/>
      <c r="UJP2" s="359"/>
      <c r="UJQ2" s="359"/>
      <c r="UJR2" s="359"/>
      <c r="UJS2" s="359"/>
      <c r="UJT2" s="359"/>
      <c r="UJU2" s="359"/>
      <c r="UJV2" s="359"/>
      <c r="UJW2" s="359"/>
      <c r="UJX2" s="359"/>
      <c r="UJY2" s="359"/>
      <c r="UJZ2" s="359"/>
      <c r="UKA2" s="359"/>
      <c r="UKB2" s="359"/>
      <c r="UKC2" s="359"/>
      <c r="UKD2" s="359"/>
      <c r="UKE2" s="359"/>
      <c r="UKF2" s="359"/>
      <c r="UKG2" s="359"/>
      <c r="UKH2" s="359"/>
      <c r="UKI2" s="359"/>
      <c r="UKJ2" s="359"/>
      <c r="UKK2" s="359"/>
      <c r="UKL2" s="359"/>
      <c r="UKM2" s="359"/>
      <c r="UKN2" s="359"/>
      <c r="UKO2" s="359"/>
      <c r="UKP2" s="359"/>
      <c r="UKQ2" s="359"/>
      <c r="UKR2" s="359"/>
      <c r="UKS2" s="359"/>
      <c r="UKT2" s="359"/>
      <c r="UKU2" s="359"/>
      <c r="UKV2" s="359"/>
      <c r="UKW2" s="359"/>
      <c r="UKX2" s="359"/>
      <c r="UKY2" s="359"/>
      <c r="UKZ2" s="359"/>
      <c r="ULA2" s="359"/>
      <c r="ULB2" s="359"/>
      <c r="ULC2" s="359"/>
      <c r="ULD2" s="359"/>
      <c r="ULE2" s="359"/>
      <c r="ULF2" s="359"/>
      <c r="ULG2" s="359"/>
      <c r="ULH2" s="359"/>
      <c r="ULI2" s="359"/>
      <c r="ULJ2" s="359"/>
      <c r="ULK2" s="359"/>
      <c r="ULL2" s="359"/>
      <c r="ULM2" s="359"/>
      <c r="ULN2" s="359"/>
      <c r="ULO2" s="359"/>
      <c r="ULP2" s="359"/>
      <c r="ULQ2" s="359"/>
      <c r="ULR2" s="359"/>
      <c r="ULS2" s="359"/>
      <c r="ULT2" s="359"/>
      <c r="ULU2" s="359"/>
      <c r="ULV2" s="359"/>
      <c r="ULW2" s="359"/>
      <c r="ULX2" s="359"/>
      <c r="ULY2" s="359"/>
      <c r="ULZ2" s="359"/>
      <c r="UMA2" s="359"/>
      <c r="UMB2" s="359"/>
      <c r="UMC2" s="359"/>
      <c r="UMD2" s="359"/>
      <c r="UME2" s="359"/>
      <c r="UMF2" s="359"/>
      <c r="UMG2" s="359"/>
      <c r="UMH2" s="359"/>
      <c r="UMI2" s="359"/>
      <c r="UMJ2" s="359"/>
      <c r="UMK2" s="359"/>
      <c r="UML2" s="359"/>
      <c r="UMM2" s="359"/>
      <c r="UMN2" s="359"/>
      <c r="UMO2" s="359"/>
      <c r="UMP2" s="359"/>
      <c r="UMQ2" s="359"/>
      <c r="UMR2" s="359"/>
      <c r="UMS2" s="359"/>
      <c r="UMT2" s="359"/>
      <c r="UMU2" s="359"/>
      <c r="UMV2" s="359"/>
      <c r="UMW2" s="359"/>
      <c r="UMX2" s="359"/>
      <c r="UMY2" s="359"/>
      <c r="UMZ2" s="359"/>
      <c r="UNA2" s="359"/>
      <c r="UNB2" s="359"/>
      <c r="UNC2" s="359"/>
      <c r="UND2" s="359"/>
      <c r="UNE2" s="359"/>
      <c r="UNF2" s="359"/>
      <c r="UNG2" s="359"/>
      <c r="UNH2" s="359"/>
      <c r="UNI2" s="359"/>
      <c r="UNJ2" s="359"/>
      <c r="UNK2" s="359"/>
      <c r="UNL2" s="359"/>
      <c r="UNM2" s="359"/>
      <c r="UNN2" s="359"/>
      <c r="UNO2" s="359"/>
      <c r="UNP2" s="359"/>
      <c r="UNQ2" s="359"/>
      <c r="UNR2" s="359"/>
      <c r="UNS2" s="359"/>
      <c r="UNT2" s="359"/>
      <c r="UNU2" s="359"/>
      <c r="UNV2" s="359"/>
      <c r="UNW2" s="359"/>
      <c r="UNX2" s="359"/>
      <c r="UNY2" s="359"/>
      <c r="UNZ2" s="359"/>
      <c r="UOA2" s="359"/>
      <c r="UOB2" s="359"/>
      <c r="UOC2" s="359"/>
      <c r="UOD2" s="359"/>
      <c r="UOE2" s="359"/>
      <c r="UOF2" s="359"/>
      <c r="UOG2" s="359"/>
      <c r="UOH2" s="359"/>
      <c r="UOI2" s="359"/>
      <c r="UOJ2" s="359"/>
      <c r="UOK2" s="359"/>
      <c r="UOL2" s="359"/>
      <c r="UOM2" s="359"/>
      <c r="UON2" s="359"/>
      <c r="UOO2" s="359"/>
      <c r="UOP2" s="359"/>
      <c r="UOQ2" s="359"/>
      <c r="UOR2" s="359"/>
      <c r="UOS2" s="359"/>
      <c r="UOT2" s="359"/>
      <c r="UOU2" s="359"/>
      <c r="UOV2" s="359"/>
      <c r="UOW2" s="359"/>
      <c r="UOX2" s="359"/>
      <c r="UOY2" s="359"/>
      <c r="UOZ2" s="359"/>
      <c r="UPA2" s="359"/>
      <c r="UPB2" s="359"/>
      <c r="UPC2" s="359"/>
      <c r="UPD2" s="359"/>
      <c r="UPE2" s="359"/>
      <c r="UPF2" s="359"/>
      <c r="UPG2" s="359"/>
      <c r="UPH2" s="359"/>
      <c r="UPI2" s="359"/>
      <c r="UPJ2" s="359"/>
      <c r="UPK2" s="359"/>
      <c r="UPL2" s="359"/>
      <c r="UPM2" s="359"/>
      <c r="UPN2" s="359"/>
      <c r="UPO2" s="359"/>
      <c r="UPP2" s="359"/>
      <c r="UPQ2" s="359"/>
      <c r="UPR2" s="359"/>
      <c r="UPS2" s="359"/>
      <c r="UPT2" s="359"/>
      <c r="UPU2" s="359"/>
      <c r="UPV2" s="359"/>
      <c r="UPW2" s="359"/>
      <c r="UPX2" s="359"/>
      <c r="UPY2" s="359"/>
      <c r="UPZ2" s="359"/>
      <c r="UQA2" s="359"/>
      <c r="UQB2" s="359"/>
      <c r="UQC2" s="359"/>
      <c r="UQD2" s="359"/>
      <c r="UQE2" s="359"/>
      <c r="UQF2" s="359"/>
      <c r="UQG2" s="359"/>
      <c r="UQH2" s="359"/>
      <c r="UQI2" s="359"/>
      <c r="UQJ2" s="359"/>
      <c r="UQK2" s="359"/>
      <c r="UQL2" s="359"/>
      <c r="UQM2" s="359"/>
      <c r="UQN2" s="359"/>
      <c r="UQO2" s="359"/>
      <c r="UQP2" s="359"/>
      <c r="UQQ2" s="359"/>
      <c r="UQR2" s="359"/>
      <c r="UQS2" s="359"/>
      <c r="UQT2" s="359"/>
      <c r="UQU2" s="359"/>
      <c r="UQV2" s="359"/>
      <c r="UQW2" s="359"/>
      <c r="UQX2" s="359"/>
      <c r="UQY2" s="359"/>
      <c r="UQZ2" s="359"/>
      <c r="URA2" s="359"/>
      <c r="URB2" s="359"/>
      <c r="URC2" s="359"/>
      <c r="URD2" s="359"/>
      <c r="URE2" s="359"/>
      <c r="URF2" s="359"/>
      <c r="URG2" s="359"/>
      <c r="URH2" s="359"/>
      <c r="URI2" s="359"/>
      <c r="URJ2" s="359"/>
      <c r="URK2" s="359"/>
      <c r="URL2" s="359"/>
      <c r="URM2" s="359"/>
      <c r="URN2" s="359"/>
      <c r="URO2" s="359"/>
      <c r="URP2" s="359"/>
      <c r="URQ2" s="359"/>
      <c r="URR2" s="359"/>
      <c r="URS2" s="359"/>
      <c r="URT2" s="359"/>
      <c r="URU2" s="359"/>
      <c r="URV2" s="359"/>
      <c r="URW2" s="359"/>
      <c r="URX2" s="359"/>
      <c r="URY2" s="359"/>
      <c r="URZ2" s="359"/>
      <c r="USA2" s="359"/>
      <c r="USB2" s="359"/>
      <c r="USC2" s="359"/>
      <c r="USD2" s="359"/>
      <c r="USE2" s="359"/>
      <c r="USF2" s="359"/>
      <c r="USG2" s="359"/>
      <c r="USH2" s="359"/>
      <c r="USI2" s="359"/>
      <c r="USJ2" s="359"/>
      <c r="USK2" s="359"/>
      <c r="USL2" s="359"/>
      <c r="USM2" s="359"/>
      <c r="USN2" s="359"/>
      <c r="USO2" s="359"/>
      <c r="USP2" s="359"/>
      <c r="USQ2" s="359"/>
      <c r="USR2" s="359"/>
      <c r="USS2" s="359"/>
      <c r="UST2" s="359"/>
      <c r="USU2" s="359"/>
      <c r="USV2" s="359"/>
      <c r="USW2" s="359"/>
      <c r="USX2" s="359"/>
      <c r="USY2" s="359"/>
      <c r="USZ2" s="359"/>
      <c r="UTA2" s="359"/>
      <c r="UTB2" s="359"/>
      <c r="UTC2" s="359"/>
      <c r="UTD2" s="359"/>
      <c r="UTE2" s="359"/>
      <c r="UTF2" s="359"/>
      <c r="UTG2" s="359"/>
      <c r="UTH2" s="359"/>
      <c r="UTI2" s="359"/>
      <c r="UTJ2" s="359"/>
      <c r="UTK2" s="359"/>
      <c r="UTL2" s="359"/>
      <c r="UTM2" s="359"/>
      <c r="UTN2" s="359"/>
      <c r="UTO2" s="359"/>
      <c r="UTP2" s="359"/>
      <c r="UTQ2" s="359"/>
      <c r="UTR2" s="359"/>
      <c r="UTS2" s="359"/>
      <c r="UTT2" s="359"/>
      <c r="UTU2" s="359"/>
      <c r="UTV2" s="359"/>
      <c r="UTW2" s="359"/>
      <c r="UTX2" s="359"/>
      <c r="UTY2" s="359"/>
      <c r="UTZ2" s="359"/>
      <c r="UUA2" s="359"/>
      <c r="UUB2" s="359"/>
      <c r="UUC2" s="359"/>
      <c r="UUD2" s="359"/>
      <c r="UUE2" s="359"/>
      <c r="UUF2" s="359"/>
      <c r="UUG2" s="359"/>
      <c r="UUH2" s="359"/>
      <c r="UUI2" s="359"/>
      <c r="UUJ2" s="359"/>
      <c r="UUK2" s="359"/>
      <c r="UUL2" s="359"/>
      <c r="UUM2" s="359"/>
      <c r="UUN2" s="359"/>
      <c r="UUO2" s="359"/>
      <c r="UUP2" s="359"/>
      <c r="UUQ2" s="359"/>
      <c r="UUR2" s="359"/>
      <c r="UUS2" s="359"/>
      <c r="UUT2" s="359"/>
      <c r="UUU2" s="359"/>
      <c r="UUV2" s="359"/>
      <c r="UUW2" s="359"/>
      <c r="UUX2" s="359"/>
      <c r="UUY2" s="359"/>
      <c r="UUZ2" s="359"/>
      <c r="UVA2" s="359"/>
      <c r="UVB2" s="359"/>
      <c r="UVC2" s="359"/>
      <c r="UVD2" s="359"/>
      <c r="UVE2" s="359"/>
      <c r="UVF2" s="359"/>
      <c r="UVG2" s="359"/>
      <c r="UVH2" s="359"/>
      <c r="UVI2" s="359"/>
      <c r="UVJ2" s="359"/>
      <c r="UVK2" s="359"/>
      <c r="UVL2" s="359"/>
      <c r="UVM2" s="359"/>
      <c r="UVN2" s="359"/>
      <c r="UVO2" s="359"/>
      <c r="UVP2" s="359"/>
      <c r="UVQ2" s="359"/>
      <c r="UVR2" s="359"/>
      <c r="UVS2" s="359"/>
      <c r="UVT2" s="359"/>
      <c r="UVU2" s="359"/>
      <c r="UVV2" s="359"/>
      <c r="UVW2" s="359"/>
      <c r="UVX2" s="359"/>
      <c r="UVY2" s="359"/>
      <c r="UVZ2" s="359"/>
      <c r="UWA2" s="359"/>
      <c r="UWB2" s="359"/>
      <c r="UWC2" s="359"/>
      <c r="UWD2" s="359"/>
      <c r="UWE2" s="359"/>
      <c r="UWF2" s="359"/>
      <c r="UWG2" s="359"/>
      <c r="UWH2" s="359"/>
      <c r="UWI2" s="359"/>
      <c r="UWJ2" s="359"/>
      <c r="UWK2" s="359"/>
      <c r="UWL2" s="359"/>
      <c r="UWM2" s="359"/>
      <c r="UWN2" s="359"/>
      <c r="UWO2" s="359"/>
      <c r="UWP2" s="359"/>
      <c r="UWQ2" s="359"/>
      <c r="UWR2" s="359"/>
      <c r="UWS2" s="359"/>
      <c r="UWT2" s="359"/>
      <c r="UWU2" s="359"/>
      <c r="UWV2" s="359"/>
      <c r="UWW2" s="359"/>
      <c r="UWX2" s="359"/>
      <c r="UWY2" s="359"/>
      <c r="UWZ2" s="359"/>
      <c r="UXA2" s="359"/>
      <c r="UXB2" s="359"/>
      <c r="UXC2" s="359"/>
      <c r="UXD2" s="359"/>
      <c r="UXE2" s="359"/>
      <c r="UXF2" s="359"/>
      <c r="UXG2" s="359"/>
      <c r="UXH2" s="359"/>
      <c r="UXI2" s="359"/>
      <c r="UXJ2" s="359"/>
      <c r="UXK2" s="359"/>
      <c r="UXL2" s="359"/>
      <c r="UXM2" s="359"/>
      <c r="UXN2" s="359"/>
      <c r="UXO2" s="359"/>
      <c r="UXP2" s="359"/>
      <c r="UXQ2" s="359"/>
      <c r="UXR2" s="359"/>
      <c r="UXS2" s="359"/>
      <c r="UXT2" s="359"/>
      <c r="UXU2" s="359"/>
      <c r="UXV2" s="359"/>
      <c r="UXW2" s="359"/>
      <c r="UXX2" s="359"/>
      <c r="UXY2" s="359"/>
      <c r="UXZ2" s="359"/>
      <c r="UYA2" s="359"/>
      <c r="UYB2" s="359"/>
      <c r="UYC2" s="359"/>
      <c r="UYD2" s="359"/>
      <c r="UYE2" s="359"/>
      <c r="UYF2" s="359"/>
      <c r="UYG2" s="359"/>
      <c r="UYH2" s="359"/>
      <c r="UYI2" s="359"/>
      <c r="UYJ2" s="359"/>
      <c r="UYK2" s="359"/>
      <c r="UYL2" s="359"/>
      <c r="UYM2" s="359"/>
      <c r="UYN2" s="359"/>
      <c r="UYO2" s="359"/>
      <c r="UYP2" s="359"/>
      <c r="UYQ2" s="359"/>
      <c r="UYR2" s="359"/>
      <c r="UYS2" s="359"/>
      <c r="UYT2" s="359"/>
      <c r="UYU2" s="359"/>
      <c r="UYV2" s="359"/>
      <c r="UYW2" s="359"/>
      <c r="UYX2" s="359"/>
      <c r="UYY2" s="359"/>
      <c r="UYZ2" s="359"/>
      <c r="UZA2" s="359"/>
      <c r="UZB2" s="359"/>
      <c r="UZC2" s="359"/>
      <c r="UZD2" s="359"/>
      <c r="UZE2" s="359"/>
      <c r="UZF2" s="359"/>
      <c r="UZG2" s="359"/>
      <c r="UZH2" s="359"/>
      <c r="UZI2" s="359"/>
      <c r="UZJ2" s="359"/>
      <c r="UZK2" s="359"/>
      <c r="UZL2" s="359"/>
      <c r="UZM2" s="359"/>
      <c r="UZN2" s="359"/>
      <c r="UZO2" s="359"/>
      <c r="UZP2" s="359"/>
      <c r="UZQ2" s="359"/>
      <c r="UZR2" s="359"/>
      <c r="UZS2" s="359"/>
      <c r="UZT2" s="359"/>
      <c r="UZU2" s="359"/>
      <c r="UZV2" s="359"/>
      <c r="UZW2" s="359"/>
      <c r="UZX2" s="359"/>
      <c r="UZY2" s="359"/>
      <c r="UZZ2" s="359"/>
      <c r="VAA2" s="359"/>
      <c r="VAB2" s="359"/>
      <c r="VAC2" s="359"/>
      <c r="VAD2" s="359"/>
      <c r="VAE2" s="359"/>
      <c r="VAF2" s="359"/>
      <c r="VAG2" s="359"/>
      <c r="VAH2" s="359"/>
      <c r="VAI2" s="359"/>
      <c r="VAJ2" s="359"/>
      <c r="VAK2" s="359"/>
      <c r="VAL2" s="359"/>
      <c r="VAM2" s="359"/>
      <c r="VAN2" s="359"/>
      <c r="VAO2" s="359"/>
      <c r="VAP2" s="359"/>
      <c r="VAQ2" s="359"/>
      <c r="VAR2" s="359"/>
      <c r="VAS2" s="359"/>
      <c r="VAT2" s="359"/>
      <c r="VAU2" s="359"/>
      <c r="VAV2" s="359"/>
      <c r="VAW2" s="359"/>
      <c r="VAX2" s="359"/>
      <c r="VAY2" s="359"/>
      <c r="VAZ2" s="359"/>
      <c r="VBA2" s="359"/>
      <c r="VBB2" s="359"/>
      <c r="VBC2" s="359"/>
      <c r="VBD2" s="359"/>
      <c r="VBE2" s="359"/>
      <c r="VBF2" s="359"/>
      <c r="VBG2" s="359"/>
      <c r="VBH2" s="359"/>
      <c r="VBI2" s="359"/>
      <c r="VBJ2" s="359"/>
      <c r="VBK2" s="359"/>
      <c r="VBL2" s="359"/>
      <c r="VBM2" s="359"/>
      <c r="VBN2" s="359"/>
      <c r="VBO2" s="359"/>
      <c r="VBP2" s="359"/>
      <c r="VBQ2" s="359"/>
      <c r="VBR2" s="359"/>
      <c r="VBS2" s="359"/>
      <c r="VBT2" s="359"/>
      <c r="VBU2" s="359"/>
      <c r="VBV2" s="359"/>
      <c r="VBW2" s="359"/>
      <c r="VBX2" s="359"/>
      <c r="VBY2" s="359"/>
      <c r="VBZ2" s="359"/>
      <c r="VCA2" s="359"/>
      <c r="VCB2" s="359"/>
      <c r="VCC2" s="359"/>
      <c r="VCD2" s="359"/>
      <c r="VCE2" s="359"/>
      <c r="VCF2" s="359"/>
      <c r="VCG2" s="359"/>
      <c r="VCH2" s="359"/>
      <c r="VCI2" s="359"/>
      <c r="VCJ2" s="359"/>
      <c r="VCK2" s="359"/>
      <c r="VCL2" s="359"/>
      <c r="VCM2" s="359"/>
      <c r="VCN2" s="359"/>
      <c r="VCO2" s="359"/>
      <c r="VCP2" s="359"/>
      <c r="VCQ2" s="359"/>
      <c r="VCR2" s="359"/>
      <c r="VCS2" s="359"/>
      <c r="VCT2" s="359"/>
      <c r="VCU2" s="359"/>
      <c r="VCV2" s="359"/>
      <c r="VCW2" s="359"/>
      <c r="VCX2" s="359"/>
      <c r="VCY2" s="359"/>
      <c r="VCZ2" s="359"/>
      <c r="VDA2" s="359"/>
      <c r="VDB2" s="359"/>
      <c r="VDC2" s="359"/>
      <c r="VDD2" s="359"/>
      <c r="VDE2" s="359"/>
      <c r="VDF2" s="359"/>
      <c r="VDG2" s="359"/>
      <c r="VDH2" s="359"/>
      <c r="VDI2" s="359"/>
      <c r="VDJ2" s="359"/>
      <c r="VDK2" s="359"/>
      <c r="VDL2" s="359"/>
      <c r="VDM2" s="359"/>
      <c r="VDN2" s="359"/>
      <c r="VDO2" s="359"/>
      <c r="VDP2" s="359"/>
      <c r="VDQ2" s="359"/>
      <c r="VDR2" s="359"/>
      <c r="VDS2" s="359"/>
      <c r="VDT2" s="359"/>
      <c r="VDU2" s="359"/>
      <c r="VDV2" s="359"/>
      <c r="VDW2" s="359"/>
      <c r="VDX2" s="359"/>
      <c r="VDY2" s="359"/>
      <c r="VDZ2" s="359"/>
      <c r="VEA2" s="359"/>
      <c r="VEB2" s="359"/>
      <c r="VEC2" s="359"/>
      <c r="VED2" s="359"/>
      <c r="VEE2" s="359"/>
      <c r="VEF2" s="359"/>
      <c r="VEG2" s="359"/>
      <c r="VEH2" s="359"/>
      <c r="VEI2" s="359"/>
      <c r="VEJ2" s="359"/>
      <c r="VEK2" s="359"/>
      <c r="VEL2" s="359"/>
      <c r="VEM2" s="359"/>
      <c r="VEN2" s="359"/>
      <c r="VEO2" s="359"/>
      <c r="VEP2" s="359"/>
      <c r="VEQ2" s="359"/>
      <c r="VER2" s="359"/>
      <c r="VES2" s="359"/>
      <c r="VET2" s="359"/>
      <c r="VEU2" s="359"/>
      <c r="VEV2" s="359"/>
      <c r="VEW2" s="359"/>
      <c r="VEX2" s="359"/>
      <c r="VEY2" s="359"/>
      <c r="VEZ2" s="359"/>
      <c r="VFA2" s="359"/>
      <c r="VFB2" s="359"/>
      <c r="VFC2" s="359"/>
      <c r="VFD2" s="359"/>
      <c r="VFE2" s="359"/>
      <c r="VFF2" s="359"/>
      <c r="VFG2" s="359"/>
      <c r="VFH2" s="359"/>
      <c r="VFI2" s="359"/>
      <c r="VFJ2" s="359"/>
      <c r="VFK2" s="359"/>
      <c r="VFL2" s="359"/>
      <c r="VFM2" s="359"/>
      <c r="VFN2" s="359"/>
      <c r="VFO2" s="359"/>
      <c r="VFP2" s="359"/>
      <c r="VFQ2" s="359"/>
      <c r="VFR2" s="359"/>
      <c r="VFS2" s="359"/>
      <c r="VFT2" s="359"/>
      <c r="VFU2" s="359"/>
      <c r="VFV2" s="359"/>
      <c r="VFW2" s="359"/>
      <c r="VFX2" s="359"/>
      <c r="VFY2" s="359"/>
      <c r="VFZ2" s="359"/>
      <c r="VGA2" s="359"/>
      <c r="VGB2" s="359"/>
      <c r="VGC2" s="359"/>
      <c r="VGD2" s="359"/>
      <c r="VGE2" s="359"/>
      <c r="VGF2" s="359"/>
      <c r="VGG2" s="359"/>
      <c r="VGH2" s="359"/>
      <c r="VGI2" s="359"/>
      <c r="VGJ2" s="359"/>
      <c r="VGK2" s="359"/>
      <c r="VGL2" s="359"/>
      <c r="VGM2" s="359"/>
      <c r="VGN2" s="359"/>
      <c r="VGO2" s="359"/>
      <c r="VGP2" s="359"/>
      <c r="VGQ2" s="359"/>
      <c r="VGR2" s="359"/>
      <c r="VGS2" s="359"/>
      <c r="VGT2" s="359"/>
      <c r="VGU2" s="359"/>
      <c r="VGV2" s="359"/>
      <c r="VGW2" s="359"/>
      <c r="VGX2" s="359"/>
      <c r="VGY2" s="359"/>
      <c r="VGZ2" s="359"/>
      <c r="VHA2" s="359"/>
      <c r="VHB2" s="359"/>
      <c r="VHC2" s="359"/>
      <c r="VHD2" s="359"/>
      <c r="VHE2" s="359"/>
      <c r="VHF2" s="359"/>
      <c r="VHG2" s="359"/>
      <c r="VHH2" s="359"/>
      <c r="VHI2" s="359"/>
      <c r="VHJ2" s="359"/>
      <c r="VHK2" s="359"/>
      <c r="VHL2" s="359"/>
      <c r="VHM2" s="359"/>
      <c r="VHN2" s="359"/>
      <c r="VHO2" s="359"/>
      <c r="VHP2" s="359"/>
      <c r="VHQ2" s="359"/>
      <c r="VHR2" s="359"/>
      <c r="VHS2" s="359"/>
      <c r="VHT2" s="359"/>
      <c r="VHU2" s="359"/>
      <c r="VHV2" s="359"/>
      <c r="VHW2" s="359"/>
      <c r="VHX2" s="359"/>
      <c r="VHY2" s="359"/>
      <c r="VHZ2" s="359"/>
      <c r="VIA2" s="359"/>
      <c r="VIB2" s="359"/>
      <c r="VIC2" s="359"/>
      <c r="VID2" s="359"/>
      <c r="VIE2" s="359"/>
      <c r="VIF2" s="359"/>
      <c r="VIG2" s="359"/>
      <c r="VIH2" s="359"/>
      <c r="VII2" s="359"/>
      <c r="VIJ2" s="359"/>
      <c r="VIK2" s="359"/>
      <c r="VIL2" s="359"/>
      <c r="VIM2" s="359"/>
      <c r="VIN2" s="359"/>
      <c r="VIO2" s="359"/>
      <c r="VIP2" s="359"/>
      <c r="VIQ2" s="359"/>
      <c r="VIR2" s="359"/>
      <c r="VIS2" s="359"/>
      <c r="VIT2" s="359"/>
      <c r="VIU2" s="359"/>
      <c r="VIV2" s="359"/>
      <c r="VIW2" s="359"/>
      <c r="VIX2" s="359"/>
      <c r="VIY2" s="359"/>
      <c r="VIZ2" s="359"/>
      <c r="VJA2" s="359"/>
      <c r="VJB2" s="359"/>
      <c r="VJC2" s="359"/>
      <c r="VJD2" s="359"/>
      <c r="VJE2" s="359"/>
      <c r="VJF2" s="359"/>
      <c r="VJG2" s="359"/>
      <c r="VJH2" s="359"/>
      <c r="VJI2" s="359"/>
      <c r="VJJ2" s="359"/>
      <c r="VJK2" s="359"/>
      <c r="VJL2" s="359"/>
      <c r="VJM2" s="359"/>
      <c r="VJN2" s="359"/>
      <c r="VJO2" s="359"/>
      <c r="VJP2" s="359"/>
      <c r="VJQ2" s="359"/>
      <c r="VJR2" s="359"/>
      <c r="VJS2" s="359"/>
      <c r="VJT2" s="359"/>
      <c r="VJU2" s="359"/>
      <c r="VJV2" s="359"/>
      <c r="VJW2" s="359"/>
      <c r="VJX2" s="359"/>
      <c r="VJY2" s="359"/>
      <c r="VJZ2" s="359"/>
      <c r="VKA2" s="359"/>
      <c r="VKB2" s="359"/>
      <c r="VKC2" s="359"/>
      <c r="VKD2" s="359"/>
      <c r="VKE2" s="359"/>
      <c r="VKF2" s="359"/>
      <c r="VKG2" s="359"/>
      <c r="VKH2" s="359"/>
      <c r="VKI2" s="359"/>
      <c r="VKJ2" s="359"/>
      <c r="VKK2" s="359"/>
      <c r="VKL2" s="359"/>
      <c r="VKM2" s="359"/>
      <c r="VKN2" s="359"/>
      <c r="VKO2" s="359"/>
      <c r="VKP2" s="359"/>
      <c r="VKQ2" s="359"/>
      <c r="VKR2" s="359"/>
      <c r="VKS2" s="359"/>
      <c r="VKT2" s="359"/>
      <c r="VKU2" s="359"/>
      <c r="VKV2" s="359"/>
      <c r="VKW2" s="359"/>
      <c r="VKX2" s="359"/>
      <c r="VKY2" s="359"/>
      <c r="VKZ2" s="359"/>
      <c r="VLA2" s="359"/>
      <c r="VLB2" s="359"/>
      <c r="VLC2" s="359"/>
      <c r="VLD2" s="359"/>
      <c r="VLE2" s="359"/>
      <c r="VLF2" s="359"/>
      <c r="VLG2" s="359"/>
      <c r="VLH2" s="359"/>
      <c r="VLI2" s="359"/>
      <c r="VLJ2" s="359"/>
      <c r="VLK2" s="359"/>
      <c r="VLL2" s="359"/>
      <c r="VLM2" s="359"/>
      <c r="VLN2" s="359"/>
      <c r="VLO2" s="359"/>
      <c r="VLP2" s="359"/>
      <c r="VLQ2" s="359"/>
      <c r="VLR2" s="359"/>
      <c r="VLS2" s="359"/>
      <c r="VLT2" s="359"/>
      <c r="VLU2" s="359"/>
      <c r="VLV2" s="359"/>
      <c r="VLW2" s="359"/>
      <c r="VLX2" s="359"/>
      <c r="VLY2" s="359"/>
      <c r="VLZ2" s="359"/>
      <c r="VMA2" s="359"/>
      <c r="VMB2" s="359"/>
      <c r="VMC2" s="359"/>
      <c r="VMD2" s="359"/>
      <c r="VME2" s="359"/>
      <c r="VMF2" s="359"/>
      <c r="VMG2" s="359"/>
      <c r="VMH2" s="359"/>
      <c r="VMI2" s="359"/>
      <c r="VMJ2" s="359"/>
      <c r="VMK2" s="359"/>
      <c r="VML2" s="359"/>
      <c r="VMM2" s="359"/>
      <c r="VMN2" s="359"/>
      <c r="VMO2" s="359"/>
      <c r="VMP2" s="359"/>
      <c r="VMQ2" s="359"/>
      <c r="VMR2" s="359"/>
      <c r="VMS2" s="359"/>
      <c r="VMT2" s="359"/>
      <c r="VMU2" s="359"/>
      <c r="VMV2" s="359"/>
      <c r="VMW2" s="359"/>
      <c r="VMX2" s="359"/>
      <c r="VMY2" s="359"/>
      <c r="VMZ2" s="359"/>
      <c r="VNA2" s="359"/>
      <c r="VNB2" s="359"/>
      <c r="VNC2" s="359"/>
      <c r="VND2" s="359"/>
      <c r="VNE2" s="359"/>
      <c r="VNF2" s="359"/>
      <c r="VNG2" s="359"/>
      <c r="VNH2" s="359"/>
      <c r="VNI2" s="359"/>
      <c r="VNJ2" s="359"/>
      <c r="VNK2" s="359"/>
      <c r="VNL2" s="359"/>
      <c r="VNM2" s="359"/>
      <c r="VNN2" s="359"/>
      <c r="VNO2" s="359"/>
      <c r="VNP2" s="359"/>
      <c r="VNQ2" s="359"/>
      <c r="VNR2" s="359"/>
      <c r="VNS2" s="359"/>
      <c r="VNT2" s="359"/>
      <c r="VNU2" s="359"/>
      <c r="VNV2" s="359"/>
      <c r="VNW2" s="359"/>
      <c r="VNX2" s="359"/>
      <c r="VNY2" s="359"/>
      <c r="VNZ2" s="359"/>
      <c r="VOA2" s="359"/>
      <c r="VOB2" s="359"/>
      <c r="VOC2" s="359"/>
      <c r="VOD2" s="359"/>
      <c r="VOE2" s="359"/>
      <c r="VOF2" s="359"/>
      <c r="VOG2" s="359"/>
      <c r="VOH2" s="359"/>
      <c r="VOI2" s="359"/>
      <c r="VOJ2" s="359"/>
      <c r="VOK2" s="359"/>
      <c r="VOL2" s="359"/>
      <c r="VOM2" s="359"/>
      <c r="VON2" s="359"/>
      <c r="VOO2" s="359"/>
      <c r="VOP2" s="359"/>
      <c r="VOQ2" s="359"/>
      <c r="VOR2" s="359"/>
      <c r="VOS2" s="359"/>
      <c r="VOT2" s="359"/>
      <c r="VOU2" s="359"/>
      <c r="VOV2" s="359"/>
      <c r="VOW2" s="359"/>
      <c r="VOX2" s="359"/>
      <c r="VOY2" s="359"/>
      <c r="VOZ2" s="359"/>
      <c r="VPA2" s="359"/>
      <c r="VPB2" s="359"/>
      <c r="VPC2" s="359"/>
      <c r="VPD2" s="359"/>
      <c r="VPE2" s="359"/>
      <c r="VPF2" s="359"/>
      <c r="VPG2" s="359"/>
      <c r="VPH2" s="359"/>
      <c r="VPI2" s="359"/>
      <c r="VPJ2" s="359"/>
      <c r="VPK2" s="359"/>
      <c r="VPL2" s="359"/>
      <c r="VPM2" s="359"/>
      <c r="VPN2" s="359"/>
      <c r="VPO2" s="359"/>
      <c r="VPP2" s="359"/>
      <c r="VPQ2" s="359"/>
      <c r="VPR2" s="359"/>
      <c r="VPS2" s="359"/>
      <c r="VPT2" s="359"/>
      <c r="VPU2" s="359"/>
      <c r="VPV2" s="359"/>
      <c r="VPW2" s="359"/>
      <c r="VPX2" s="359"/>
      <c r="VPY2" s="359"/>
      <c r="VPZ2" s="359"/>
      <c r="VQA2" s="359"/>
      <c r="VQB2" s="359"/>
      <c r="VQC2" s="359"/>
      <c r="VQD2" s="359"/>
      <c r="VQE2" s="359"/>
      <c r="VQF2" s="359"/>
      <c r="VQG2" s="359"/>
      <c r="VQH2" s="359"/>
      <c r="VQI2" s="359"/>
      <c r="VQJ2" s="359"/>
      <c r="VQK2" s="359"/>
      <c r="VQL2" s="359"/>
      <c r="VQM2" s="359"/>
      <c r="VQN2" s="359"/>
      <c r="VQO2" s="359"/>
      <c r="VQP2" s="359"/>
      <c r="VQQ2" s="359"/>
      <c r="VQR2" s="359"/>
      <c r="VQS2" s="359"/>
      <c r="VQT2" s="359"/>
      <c r="VQU2" s="359"/>
      <c r="VQV2" s="359"/>
      <c r="VQW2" s="359"/>
      <c r="VQX2" s="359"/>
      <c r="VQY2" s="359"/>
      <c r="VQZ2" s="359"/>
      <c r="VRA2" s="359"/>
      <c r="VRB2" s="359"/>
      <c r="VRC2" s="359"/>
      <c r="VRD2" s="359"/>
      <c r="VRE2" s="359"/>
      <c r="VRF2" s="359"/>
      <c r="VRG2" s="359"/>
      <c r="VRH2" s="359"/>
      <c r="VRI2" s="359"/>
      <c r="VRJ2" s="359"/>
      <c r="VRK2" s="359"/>
      <c r="VRL2" s="359"/>
      <c r="VRM2" s="359"/>
      <c r="VRN2" s="359"/>
      <c r="VRO2" s="359"/>
      <c r="VRP2" s="359"/>
      <c r="VRQ2" s="359"/>
      <c r="VRR2" s="359"/>
      <c r="VRS2" s="359"/>
      <c r="VRT2" s="359"/>
      <c r="VRU2" s="359"/>
      <c r="VRV2" s="359"/>
      <c r="VRW2" s="359"/>
      <c r="VRX2" s="359"/>
      <c r="VRY2" s="359"/>
      <c r="VRZ2" s="359"/>
      <c r="VSA2" s="359"/>
      <c r="VSB2" s="359"/>
      <c r="VSC2" s="359"/>
      <c r="VSD2" s="359"/>
      <c r="VSE2" s="359"/>
      <c r="VSF2" s="359"/>
      <c r="VSG2" s="359"/>
      <c r="VSH2" s="359"/>
      <c r="VSI2" s="359"/>
      <c r="VSJ2" s="359"/>
      <c r="VSK2" s="359"/>
      <c r="VSL2" s="359"/>
      <c r="VSM2" s="359"/>
      <c r="VSN2" s="359"/>
      <c r="VSO2" s="359"/>
      <c r="VSP2" s="359"/>
      <c r="VSQ2" s="359"/>
      <c r="VSR2" s="359"/>
      <c r="VSS2" s="359"/>
      <c r="VST2" s="359"/>
      <c r="VSU2" s="359"/>
      <c r="VSV2" s="359"/>
      <c r="VSW2" s="359"/>
      <c r="VSX2" s="359"/>
      <c r="VSY2" s="359"/>
      <c r="VSZ2" s="359"/>
      <c r="VTA2" s="359"/>
      <c r="VTB2" s="359"/>
      <c r="VTC2" s="359"/>
      <c r="VTD2" s="359"/>
      <c r="VTE2" s="359"/>
      <c r="VTF2" s="359"/>
      <c r="VTG2" s="359"/>
      <c r="VTH2" s="359"/>
      <c r="VTI2" s="359"/>
      <c r="VTJ2" s="359"/>
      <c r="VTK2" s="359"/>
      <c r="VTL2" s="359"/>
      <c r="VTM2" s="359"/>
      <c r="VTN2" s="359"/>
      <c r="VTO2" s="359"/>
      <c r="VTP2" s="359"/>
      <c r="VTQ2" s="359"/>
      <c r="VTR2" s="359"/>
      <c r="VTS2" s="359"/>
      <c r="VTT2" s="359"/>
      <c r="VTU2" s="359"/>
      <c r="VTV2" s="359"/>
      <c r="VTW2" s="359"/>
      <c r="VTX2" s="359"/>
      <c r="VTY2" s="359"/>
      <c r="VTZ2" s="359"/>
      <c r="VUA2" s="359"/>
      <c r="VUB2" s="359"/>
      <c r="VUC2" s="359"/>
      <c r="VUD2" s="359"/>
      <c r="VUE2" s="359"/>
      <c r="VUF2" s="359"/>
      <c r="VUG2" s="359"/>
      <c r="VUH2" s="359"/>
      <c r="VUI2" s="359"/>
      <c r="VUJ2" s="359"/>
      <c r="VUK2" s="359"/>
      <c r="VUL2" s="359"/>
      <c r="VUM2" s="359"/>
      <c r="VUN2" s="359"/>
      <c r="VUO2" s="359"/>
      <c r="VUP2" s="359"/>
      <c r="VUQ2" s="359"/>
      <c r="VUR2" s="359"/>
      <c r="VUS2" s="359"/>
      <c r="VUT2" s="359"/>
      <c r="VUU2" s="359"/>
      <c r="VUV2" s="359"/>
      <c r="VUW2" s="359"/>
      <c r="VUX2" s="359"/>
      <c r="VUY2" s="359"/>
      <c r="VUZ2" s="359"/>
      <c r="VVA2" s="359"/>
      <c r="VVB2" s="359"/>
      <c r="VVC2" s="359"/>
      <c r="VVD2" s="359"/>
      <c r="VVE2" s="359"/>
      <c r="VVF2" s="359"/>
      <c r="VVG2" s="359"/>
      <c r="VVH2" s="359"/>
      <c r="VVI2" s="359"/>
      <c r="VVJ2" s="359"/>
      <c r="VVK2" s="359"/>
      <c r="VVL2" s="359"/>
      <c r="VVM2" s="359"/>
      <c r="VVN2" s="359"/>
      <c r="VVO2" s="359"/>
      <c r="VVP2" s="359"/>
      <c r="VVQ2" s="359"/>
      <c r="VVR2" s="359"/>
      <c r="VVS2" s="359"/>
      <c r="VVT2" s="359"/>
      <c r="VVU2" s="359"/>
      <c r="VVV2" s="359"/>
      <c r="VVW2" s="359"/>
      <c r="VVX2" s="359"/>
      <c r="VVY2" s="359"/>
      <c r="VVZ2" s="359"/>
      <c r="VWA2" s="359"/>
      <c r="VWB2" s="359"/>
      <c r="VWC2" s="359"/>
      <c r="VWD2" s="359"/>
      <c r="VWE2" s="359"/>
      <c r="VWF2" s="359"/>
      <c r="VWG2" s="359"/>
      <c r="VWH2" s="359"/>
      <c r="VWI2" s="359"/>
      <c r="VWJ2" s="359"/>
      <c r="VWK2" s="359"/>
      <c r="VWL2" s="359"/>
      <c r="VWM2" s="359"/>
      <c r="VWN2" s="359"/>
      <c r="VWO2" s="359"/>
      <c r="VWP2" s="359"/>
      <c r="VWQ2" s="359"/>
      <c r="VWR2" s="359"/>
      <c r="VWS2" s="359"/>
      <c r="VWT2" s="359"/>
      <c r="VWU2" s="359"/>
      <c r="VWV2" s="359"/>
      <c r="VWW2" s="359"/>
      <c r="VWX2" s="359"/>
      <c r="VWY2" s="359"/>
      <c r="VWZ2" s="359"/>
      <c r="VXA2" s="359"/>
      <c r="VXB2" s="359"/>
      <c r="VXC2" s="359"/>
      <c r="VXD2" s="359"/>
      <c r="VXE2" s="359"/>
      <c r="VXF2" s="359"/>
      <c r="VXG2" s="359"/>
      <c r="VXH2" s="359"/>
      <c r="VXI2" s="359"/>
      <c r="VXJ2" s="359"/>
      <c r="VXK2" s="359"/>
      <c r="VXL2" s="359"/>
      <c r="VXM2" s="359"/>
      <c r="VXN2" s="359"/>
      <c r="VXO2" s="359"/>
      <c r="VXP2" s="359"/>
      <c r="VXQ2" s="359"/>
      <c r="VXR2" s="359"/>
      <c r="VXS2" s="359"/>
      <c r="VXT2" s="359"/>
      <c r="VXU2" s="359"/>
      <c r="VXV2" s="359"/>
      <c r="VXW2" s="359"/>
      <c r="VXX2" s="359"/>
      <c r="VXY2" s="359"/>
      <c r="VXZ2" s="359"/>
      <c r="VYA2" s="359"/>
      <c r="VYB2" s="359"/>
      <c r="VYC2" s="359"/>
      <c r="VYD2" s="359"/>
      <c r="VYE2" s="359"/>
      <c r="VYF2" s="359"/>
      <c r="VYG2" s="359"/>
      <c r="VYH2" s="359"/>
      <c r="VYI2" s="359"/>
      <c r="VYJ2" s="359"/>
      <c r="VYK2" s="359"/>
      <c r="VYL2" s="359"/>
      <c r="VYM2" s="359"/>
      <c r="VYN2" s="359"/>
      <c r="VYO2" s="359"/>
      <c r="VYP2" s="359"/>
      <c r="VYQ2" s="359"/>
      <c r="VYR2" s="359"/>
      <c r="VYS2" s="359"/>
      <c r="VYT2" s="359"/>
      <c r="VYU2" s="359"/>
      <c r="VYV2" s="359"/>
      <c r="VYW2" s="359"/>
      <c r="VYX2" s="359"/>
      <c r="VYY2" s="359"/>
      <c r="VYZ2" s="359"/>
      <c r="VZA2" s="359"/>
      <c r="VZB2" s="359"/>
      <c r="VZC2" s="359"/>
      <c r="VZD2" s="359"/>
      <c r="VZE2" s="359"/>
      <c r="VZF2" s="359"/>
      <c r="VZG2" s="359"/>
      <c r="VZH2" s="359"/>
      <c r="VZI2" s="359"/>
      <c r="VZJ2" s="359"/>
      <c r="VZK2" s="359"/>
      <c r="VZL2" s="359"/>
      <c r="VZM2" s="359"/>
      <c r="VZN2" s="359"/>
      <c r="VZO2" s="359"/>
      <c r="VZP2" s="359"/>
      <c r="VZQ2" s="359"/>
      <c r="VZR2" s="359"/>
      <c r="VZS2" s="359"/>
      <c r="VZT2" s="359"/>
      <c r="VZU2" s="359"/>
      <c r="VZV2" s="359"/>
      <c r="VZW2" s="359"/>
      <c r="VZX2" s="359"/>
      <c r="VZY2" s="359"/>
      <c r="VZZ2" s="359"/>
      <c r="WAA2" s="359"/>
      <c r="WAB2" s="359"/>
      <c r="WAC2" s="359"/>
      <c r="WAD2" s="359"/>
      <c r="WAE2" s="359"/>
      <c r="WAF2" s="359"/>
      <c r="WAG2" s="359"/>
      <c r="WAH2" s="359"/>
      <c r="WAI2" s="359"/>
      <c r="WAJ2" s="359"/>
      <c r="WAK2" s="359"/>
      <c r="WAL2" s="359"/>
      <c r="WAM2" s="359"/>
      <c r="WAN2" s="359"/>
      <c r="WAO2" s="359"/>
      <c r="WAP2" s="359"/>
      <c r="WAQ2" s="359"/>
      <c r="WAR2" s="359"/>
      <c r="WAS2" s="359"/>
      <c r="WAT2" s="359"/>
      <c r="WAU2" s="359"/>
      <c r="WAV2" s="359"/>
      <c r="WAW2" s="359"/>
      <c r="WAX2" s="359"/>
      <c r="WAY2" s="359"/>
      <c r="WAZ2" s="359"/>
      <c r="WBA2" s="359"/>
      <c r="WBB2" s="359"/>
      <c r="WBC2" s="359"/>
      <c r="WBD2" s="359"/>
      <c r="WBE2" s="359"/>
      <c r="WBF2" s="359"/>
      <c r="WBG2" s="359"/>
      <c r="WBH2" s="359"/>
      <c r="WBI2" s="359"/>
      <c r="WBJ2" s="359"/>
      <c r="WBK2" s="359"/>
      <c r="WBL2" s="359"/>
      <c r="WBM2" s="359"/>
      <c r="WBN2" s="359"/>
      <c r="WBO2" s="359"/>
      <c r="WBP2" s="359"/>
      <c r="WBQ2" s="359"/>
      <c r="WBR2" s="359"/>
      <c r="WBS2" s="359"/>
      <c r="WBT2" s="359"/>
      <c r="WBU2" s="359"/>
      <c r="WBV2" s="359"/>
      <c r="WBW2" s="359"/>
      <c r="WBX2" s="359"/>
      <c r="WBY2" s="359"/>
      <c r="WBZ2" s="359"/>
      <c r="WCA2" s="359"/>
      <c r="WCB2" s="359"/>
      <c r="WCC2" s="359"/>
      <c r="WCD2" s="359"/>
      <c r="WCE2" s="359"/>
      <c r="WCF2" s="359"/>
      <c r="WCG2" s="359"/>
      <c r="WCH2" s="359"/>
      <c r="WCI2" s="359"/>
      <c r="WCJ2" s="359"/>
      <c r="WCK2" s="359"/>
      <c r="WCL2" s="359"/>
      <c r="WCM2" s="359"/>
      <c r="WCN2" s="359"/>
      <c r="WCO2" s="359"/>
      <c r="WCP2" s="359"/>
      <c r="WCQ2" s="359"/>
      <c r="WCR2" s="359"/>
      <c r="WCS2" s="359"/>
      <c r="WCT2" s="359"/>
      <c r="WCU2" s="359"/>
      <c r="WCV2" s="359"/>
      <c r="WCW2" s="359"/>
      <c r="WCX2" s="359"/>
      <c r="WCY2" s="359"/>
      <c r="WCZ2" s="359"/>
      <c r="WDA2" s="359"/>
      <c r="WDB2" s="359"/>
      <c r="WDC2" s="359"/>
      <c r="WDD2" s="359"/>
      <c r="WDE2" s="359"/>
      <c r="WDF2" s="359"/>
      <c r="WDG2" s="359"/>
      <c r="WDH2" s="359"/>
      <c r="WDI2" s="359"/>
      <c r="WDJ2" s="359"/>
      <c r="WDK2" s="359"/>
      <c r="WDL2" s="359"/>
      <c r="WDM2" s="359"/>
      <c r="WDN2" s="359"/>
      <c r="WDO2" s="359"/>
      <c r="WDP2" s="359"/>
      <c r="WDQ2" s="359"/>
      <c r="WDR2" s="359"/>
      <c r="WDS2" s="359"/>
      <c r="WDT2" s="359"/>
      <c r="WDU2" s="359"/>
      <c r="WDV2" s="359"/>
      <c r="WDW2" s="359"/>
      <c r="WDX2" s="359"/>
      <c r="WDY2" s="359"/>
      <c r="WDZ2" s="359"/>
      <c r="WEA2" s="359"/>
      <c r="WEB2" s="359"/>
      <c r="WEC2" s="359"/>
      <c r="WED2" s="359"/>
      <c r="WEE2" s="359"/>
      <c r="WEF2" s="359"/>
      <c r="WEG2" s="359"/>
      <c r="WEH2" s="359"/>
      <c r="WEI2" s="359"/>
      <c r="WEJ2" s="359"/>
      <c r="WEK2" s="359"/>
      <c r="WEL2" s="359"/>
      <c r="WEM2" s="359"/>
      <c r="WEN2" s="359"/>
      <c r="WEO2" s="359"/>
      <c r="WEP2" s="359"/>
      <c r="WEQ2" s="359"/>
      <c r="WER2" s="359"/>
      <c r="WES2" s="359"/>
      <c r="WET2" s="359"/>
      <c r="WEU2" s="359"/>
      <c r="WEV2" s="359"/>
      <c r="WEW2" s="359"/>
      <c r="WEX2" s="359"/>
      <c r="WEY2" s="359"/>
      <c r="WEZ2" s="359"/>
      <c r="WFA2" s="359"/>
      <c r="WFB2" s="359"/>
      <c r="WFC2" s="359"/>
      <c r="WFD2" s="359"/>
      <c r="WFE2" s="359"/>
      <c r="WFF2" s="359"/>
      <c r="WFG2" s="359"/>
      <c r="WFH2" s="359"/>
      <c r="WFI2" s="359"/>
      <c r="WFJ2" s="359"/>
      <c r="WFK2" s="359"/>
      <c r="WFL2" s="359"/>
      <c r="WFM2" s="359"/>
      <c r="WFN2" s="359"/>
      <c r="WFO2" s="359"/>
      <c r="WFP2" s="359"/>
      <c r="WFQ2" s="359"/>
      <c r="WFR2" s="359"/>
      <c r="WFS2" s="359"/>
      <c r="WFT2" s="359"/>
      <c r="WFU2" s="359"/>
      <c r="WFV2" s="359"/>
      <c r="WFW2" s="359"/>
      <c r="WFX2" s="359"/>
      <c r="WFY2" s="359"/>
      <c r="WFZ2" s="359"/>
      <c r="WGA2" s="359"/>
      <c r="WGB2" s="359"/>
      <c r="WGC2" s="359"/>
      <c r="WGD2" s="359"/>
      <c r="WGE2" s="359"/>
      <c r="WGF2" s="359"/>
      <c r="WGG2" s="359"/>
      <c r="WGH2" s="359"/>
      <c r="WGI2" s="359"/>
      <c r="WGJ2" s="359"/>
      <c r="WGK2" s="359"/>
      <c r="WGL2" s="359"/>
      <c r="WGM2" s="359"/>
      <c r="WGN2" s="359"/>
      <c r="WGO2" s="359"/>
      <c r="WGP2" s="359"/>
      <c r="WGQ2" s="359"/>
      <c r="WGR2" s="359"/>
      <c r="WGS2" s="359"/>
      <c r="WGT2" s="359"/>
      <c r="WGU2" s="359"/>
      <c r="WGV2" s="359"/>
      <c r="WGW2" s="359"/>
      <c r="WGX2" s="359"/>
      <c r="WGY2" s="359"/>
      <c r="WGZ2" s="359"/>
      <c r="WHA2" s="359"/>
      <c r="WHB2" s="359"/>
      <c r="WHC2" s="359"/>
      <c r="WHD2" s="359"/>
      <c r="WHE2" s="359"/>
      <c r="WHF2" s="359"/>
      <c r="WHG2" s="359"/>
      <c r="WHH2" s="359"/>
      <c r="WHI2" s="359"/>
      <c r="WHJ2" s="359"/>
      <c r="WHK2" s="359"/>
      <c r="WHL2" s="359"/>
      <c r="WHM2" s="359"/>
      <c r="WHN2" s="359"/>
      <c r="WHO2" s="359"/>
      <c r="WHP2" s="359"/>
      <c r="WHQ2" s="359"/>
      <c r="WHR2" s="359"/>
      <c r="WHS2" s="359"/>
      <c r="WHT2" s="359"/>
      <c r="WHU2" s="359"/>
      <c r="WHV2" s="359"/>
      <c r="WHW2" s="359"/>
      <c r="WHX2" s="359"/>
      <c r="WHY2" s="359"/>
      <c r="WHZ2" s="359"/>
      <c r="WIA2" s="359"/>
      <c r="WIB2" s="359"/>
      <c r="WIC2" s="359"/>
      <c r="WID2" s="359"/>
      <c r="WIE2" s="359"/>
      <c r="WIF2" s="359"/>
      <c r="WIG2" s="359"/>
      <c r="WIH2" s="359"/>
      <c r="WII2" s="359"/>
      <c r="WIJ2" s="359"/>
      <c r="WIK2" s="359"/>
      <c r="WIL2" s="359"/>
      <c r="WIM2" s="359"/>
      <c r="WIN2" s="359"/>
      <c r="WIO2" s="359"/>
      <c r="WIP2" s="359"/>
      <c r="WIQ2" s="359"/>
      <c r="WIR2" s="359"/>
      <c r="WIS2" s="359"/>
      <c r="WIT2" s="359"/>
      <c r="WIU2" s="359"/>
      <c r="WIV2" s="359"/>
      <c r="WIW2" s="359"/>
      <c r="WIX2" s="359"/>
      <c r="WIY2" s="359"/>
      <c r="WIZ2" s="359"/>
      <c r="WJA2" s="359"/>
      <c r="WJB2" s="359"/>
      <c r="WJC2" s="359"/>
      <c r="WJD2" s="359"/>
      <c r="WJE2" s="359"/>
      <c r="WJF2" s="359"/>
      <c r="WJG2" s="359"/>
      <c r="WJH2" s="359"/>
      <c r="WJI2" s="359"/>
      <c r="WJJ2" s="359"/>
      <c r="WJK2" s="359"/>
      <c r="WJL2" s="359"/>
      <c r="WJM2" s="359"/>
      <c r="WJN2" s="359"/>
      <c r="WJO2" s="359"/>
      <c r="WJP2" s="359"/>
      <c r="WJQ2" s="359"/>
      <c r="WJR2" s="359"/>
      <c r="WJS2" s="359"/>
      <c r="WJT2" s="359"/>
      <c r="WJU2" s="359"/>
      <c r="WJV2" s="359"/>
      <c r="WJW2" s="359"/>
      <c r="WJX2" s="359"/>
      <c r="WJY2" s="359"/>
      <c r="WJZ2" s="359"/>
      <c r="WKA2" s="359"/>
      <c r="WKB2" s="359"/>
      <c r="WKC2" s="359"/>
      <c r="WKD2" s="359"/>
      <c r="WKE2" s="359"/>
      <c r="WKF2" s="359"/>
      <c r="WKG2" s="359"/>
      <c r="WKH2" s="359"/>
      <c r="WKI2" s="359"/>
      <c r="WKJ2" s="359"/>
      <c r="WKK2" s="359"/>
      <c r="WKL2" s="359"/>
      <c r="WKM2" s="359"/>
      <c r="WKN2" s="359"/>
      <c r="WKO2" s="359"/>
      <c r="WKP2" s="359"/>
      <c r="WKQ2" s="359"/>
      <c r="WKR2" s="359"/>
      <c r="WKS2" s="359"/>
      <c r="WKT2" s="359"/>
      <c r="WKU2" s="359"/>
      <c r="WKV2" s="359"/>
      <c r="WKW2" s="359"/>
      <c r="WKX2" s="359"/>
      <c r="WKY2" s="359"/>
      <c r="WKZ2" s="359"/>
      <c r="WLA2" s="359"/>
      <c r="WLB2" s="359"/>
      <c r="WLC2" s="359"/>
      <c r="WLD2" s="359"/>
      <c r="WLE2" s="359"/>
      <c r="WLF2" s="359"/>
      <c r="WLG2" s="359"/>
      <c r="WLH2" s="359"/>
      <c r="WLI2" s="359"/>
      <c r="WLJ2" s="359"/>
      <c r="WLK2" s="359"/>
      <c r="WLL2" s="359"/>
      <c r="WLM2" s="359"/>
      <c r="WLN2" s="359"/>
      <c r="WLO2" s="359"/>
      <c r="WLP2" s="359"/>
      <c r="WLQ2" s="359"/>
      <c r="WLR2" s="359"/>
      <c r="WLS2" s="359"/>
      <c r="WLT2" s="359"/>
      <c r="WLU2" s="359"/>
      <c r="WLV2" s="359"/>
      <c r="WLW2" s="359"/>
      <c r="WLX2" s="359"/>
      <c r="WLY2" s="359"/>
      <c r="WLZ2" s="359"/>
      <c r="WMA2" s="359"/>
      <c r="WMB2" s="359"/>
      <c r="WMC2" s="359"/>
      <c r="WMD2" s="359"/>
      <c r="WME2" s="359"/>
      <c r="WMF2" s="359"/>
      <c r="WMG2" s="359"/>
      <c r="WMH2" s="359"/>
      <c r="WMI2" s="359"/>
      <c r="WMJ2" s="359"/>
      <c r="WMK2" s="359"/>
      <c r="WML2" s="359"/>
      <c r="WMM2" s="359"/>
      <c r="WMN2" s="359"/>
      <c r="WMO2" s="359"/>
      <c r="WMP2" s="359"/>
      <c r="WMQ2" s="359"/>
      <c r="WMR2" s="359"/>
      <c r="WMS2" s="359"/>
      <c r="WMT2" s="359"/>
      <c r="WMU2" s="359"/>
      <c r="WMV2" s="359"/>
      <c r="WMW2" s="359"/>
      <c r="WMX2" s="359"/>
      <c r="WMY2" s="359"/>
      <c r="WMZ2" s="359"/>
      <c r="WNA2" s="359"/>
      <c r="WNB2" s="359"/>
      <c r="WNC2" s="359"/>
      <c r="WND2" s="359"/>
      <c r="WNE2" s="359"/>
      <c r="WNF2" s="359"/>
      <c r="WNG2" s="359"/>
      <c r="WNH2" s="359"/>
      <c r="WNI2" s="359"/>
      <c r="WNJ2" s="359"/>
      <c r="WNK2" s="359"/>
      <c r="WNL2" s="359"/>
      <c r="WNM2" s="359"/>
      <c r="WNN2" s="359"/>
      <c r="WNO2" s="359"/>
      <c r="WNP2" s="359"/>
      <c r="WNQ2" s="359"/>
      <c r="WNR2" s="359"/>
      <c r="WNS2" s="359"/>
      <c r="WNT2" s="359"/>
      <c r="WNU2" s="359"/>
      <c r="WNV2" s="359"/>
      <c r="WNW2" s="359"/>
      <c r="WNX2" s="359"/>
      <c r="WNY2" s="359"/>
      <c r="WNZ2" s="359"/>
      <c r="WOA2" s="359"/>
      <c r="WOB2" s="359"/>
      <c r="WOC2" s="359"/>
      <c r="WOD2" s="359"/>
      <c r="WOE2" s="359"/>
      <c r="WOF2" s="359"/>
      <c r="WOG2" s="359"/>
      <c r="WOH2" s="359"/>
      <c r="WOI2" s="359"/>
      <c r="WOJ2" s="359"/>
      <c r="WOK2" s="359"/>
      <c r="WOL2" s="359"/>
      <c r="WOM2" s="359"/>
      <c r="WON2" s="359"/>
      <c r="WOO2" s="359"/>
      <c r="WOP2" s="359"/>
      <c r="WOQ2" s="359"/>
      <c r="WOR2" s="359"/>
      <c r="WOS2" s="359"/>
      <c r="WOT2" s="359"/>
      <c r="WOU2" s="359"/>
      <c r="WOV2" s="359"/>
      <c r="WOW2" s="359"/>
      <c r="WOX2" s="359"/>
      <c r="WOY2" s="359"/>
      <c r="WOZ2" s="359"/>
      <c r="WPA2" s="359"/>
      <c r="WPB2" s="359"/>
      <c r="WPC2" s="359"/>
      <c r="WPD2" s="359"/>
      <c r="WPE2" s="359"/>
      <c r="WPF2" s="359"/>
      <c r="WPG2" s="359"/>
      <c r="WPH2" s="359"/>
      <c r="WPI2" s="359"/>
      <c r="WPJ2" s="359"/>
      <c r="WPK2" s="359"/>
      <c r="WPL2" s="359"/>
      <c r="WPM2" s="359"/>
      <c r="WPN2" s="359"/>
      <c r="WPO2" s="359"/>
      <c r="WPP2" s="359"/>
      <c r="WPQ2" s="359"/>
      <c r="WPR2" s="359"/>
      <c r="WPS2" s="359"/>
      <c r="WPT2" s="359"/>
      <c r="WPU2" s="359"/>
      <c r="WPV2" s="359"/>
      <c r="WPW2" s="359"/>
      <c r="WPX2" s="359"/>
      <c r="WPY2" s="359"/>
      <c r="WPZ2" s="359"/>
      <c r="WQA2" s="359"/>
      <c r="WQB2" s="359"/>
      <c r="WQC2" s="359"/>
      <c r="WQD2" s="359"/>
      <c r="WQE2" s="359"/>
      <c r="WQF2" s="359"/>
      <c r="WQG2" s="359"/>
      <c r="WQH2" s="359"/>
      <c r="WQI2" s="359"/>
      <c r="WQJ2" s="359"/>
      <c r="WQK2" s="359"/>
      <c r="WQL2" s="359"/>
      <c r="WQM2" s="359"/>
      <c r="WQN2" s="359"/>
      <c r="WQO2" s="359"/>
      <c r="WQP2" s="359"/>
      <c r="WQQ2" s="359"/>
      <c r="WQR2" s="359"/>
      <c r="WQS2" s="359"/>
      <c r="WQT2" s="359"/>
      <c r="WQU2" s="359"/>
      <c r="WQV2" s="359"/>
      <c r="WQW2" s="359"/>
      <c r="WQX2" s="359"/>
      <c r="WQY2" s="359"/>
      <c r="WQZ2" s="359"/>
      <c r="WRA2" s="359"/>
      <c r="WRB2" s="359"/>
      <c r="WRC2" s="359"/>
      <c r="WRD2" s="359"/>
      <c r="WRE2" s="359"/>
      <c r="WRF2" s="359"/>
      <c r="WRG2" s="359"/>
      <c r="WRH2" s="359"/>
      <c r="WRI2" s="359"/>
      <c r="WRJ2" s="359"/>
      <c r="WRK2" s="359"/>
      <c r="WRL2" s="359"/>
      <c r="WRM2" s="359"/>
      <c r="WRN2" s="359"/>
      <c r="WRO2" s="359"/>
      <c r="WRP2" s="359"/>
      <c r="WRQ2" s="359"/>
      <c r="WRR2" s="359"/>
      <c r="WRS2" s="359"/>
      <c r="WRT2" s="359"/>
      <c r="WRU2" s="359"/>
      <c r="WRV2" s="359"/>
      <c r="WRW2" s="359"/>
      <c r="WRX2" s="359"/>
      <c r="WRY2" s="359"/>
      <c r="WRZ2" s="359"/>
      <c r="WSA2" s="359"/>
      <c r="WSB2" s="359"/>
      <c r="WSC2" s="359"/>
      <c r="WSD2" s="359"/>
      <c r="WSE2" s="359"/>
      <c r="WSF2" s="359"/>
      <c r="WSG2" s="359"/>
      <c r="WSH2" s="359"/>
      <c r="WSI2" s="359"/>
      <c r="WSJ2" s="359"/>
      <c r="WSK2" s="359"/>
      <c r="WSL2" s="359"/>
      <c r="WSM2" s="359"/>
      <c r="WSN2" s="359"/>
      <c r="WSO2" s="359"/>
      <c r="WSP2" s="359"/>
      <c r="WSQ2" s="359"/>
      <c r="WSR2" s="359"/>
      <c r="WSS2" s="359"/>
      <c r="WST2" s="359"/>
      <c r="WSU2" s="359"/>
      <c r="WSV2" s="359"/>
      <c r="WSW2" s="359"/>
      <c r="WSX2" s="359"/>
      <c r="WSY2" s="359"/>
      <c r="WSZ2" s="359"/>
      <c r="WTA2" s="359"/>
      <c r="WTB2" s="359"/>
      <c r="WTC2" s="359"/>
      <c r="WTD2" s="359"/>
      <c r="WTE2" s="359"/>
      <c r="WTF2" s="359"/>
      <c r="WTG2" s="359"/>
      <c r="WTH2" s="359"/>
      <c r="WTI2" s="359"/>
      <c r="WTJ2" s="359"/>
      <c r="WTK2" s="359"/>
      <c r="WTL2" s="359"/>
      <c r="WTM2" s="359"/>
      <c r="WTN2" s="359"/>
      <c r="WTO2" s="359"/>
      <c r="WTP2" s="359"/>
      <c r="WTQ2" s="359"/>
      <c r="WTR2" s="359"/>
      <c r="WTS2" s="359"/>
      <c r="WTT2" s="359"/>
      <c r="WTU2" s="359"/>
      <c r="WTV2" s="359"/>
      <c r="WTW2" s="359"/>
      <c r="WTX2" s="359"/>
      <c r="WTY2" s="359"/>
      <c r="WTZ2" s="359"/>
      <c r="WUA2" s="359"/>
      <c r="WUB2" s="359"/>
      <c r="WUC2" s="359"/>
      <c r="WUD2" s="359"/>
      <c r="WUE2" s="359"/>
      <c r="WUF2" s="359"/>
      <c r="WUG2" s="359"/>
      <c r="WUH2" s="359"/>
      <c r="WUI2" s="359"/>
      <c r="WUJ2" s="359"/>
      <c r="WUK2" s="359"/>
      <c r="WUL2" s="359"/>
      <c r="WUM2" s="359"/>
      <c r="WUN2" s="359"/>
      <c r="WUO2" s="359"/>
      <c r="WUP2" s="359"/>
      <c r="WUQ2" s="359"/>
      <c r="WUR2" s="359"/>
      <c r="WUS2" s="359"/>
      <c r="WUT2" s="359"/>
      <c r="WUU2" s="359"/>
      <c r="WUV2" s="359"/>
      <c r="WUW2" s="359"/>
      <c r="WUX2" s="359"/>
      <c r="WUY2" s="359"/>
      <c r="WUZ2" s="359"/>
      <c r="WVA2" s="359"/>
      <c r="WVB2" s="359"/>
      <c r="WVC2" s="359"/>
      <c r="WVD2" s="359"/>
      <c r="WVE2" s="359"/>
      <c r="WVF2" s="359"/>
      <c r="WVG2" s="359"/>
      <c r="WVH2" s="359"/>
      <c r="WVI2" s="359"/>
      <c r="WVJ2" s="359"/>
      <c r="WVK2" s="359"/>
      <c r="WVL2" s="359"/>
      <c r="WVM2" s="359"/>
      <c r="WVN2" s="359"/>
      <c r="WVO2" s="359"/>
      <c r="WVP2" s="359"/>
      <c r="WVQ2" s="359"/>
      <c r="WVR2" s="359"/>
      <c r="WVS2" s="359"/>
      <c r="WVT2" s="359"/>
      <c r="WVU2" s="359"/>
      <c r="WVV2" s="359"/>
      <c r="WVW2" s="359"/>
      <c r="WVX2" s="359"/>
      <c r="WVY2" s="359"/>
      <c r="WVZ2" s="359"/>
      <c r="WWA2" s="359"/>
      <c r="WWB2" s="359"/>
      <c r="WWC2" s="359"/>
      <c r="WWD2" s="359"/>
      <c r="WWE2" s="359"/>
      <c r="WWF2" s="359"/>
      <c r="WWG2" s="359"/>
      <c r="WWH2" s="359"/>
      <c r="WWI2" s="359"/>
      <c r="WWJ2" s="359"/>
      <c r="WWK2" s="359"/>
      <c r="WWL2" s="359"/>
      <c r="WWM2" s="359"/>
      <c r="WWN2" s="359"/>
      <c r="WWO2" s="359"/>
      <c r="WWP2" s="359"/>
      <c r="WWQ2" s="359"/>
      <c r="WWR2" s="359"/>
      <c r="WWS2" s="359"/>
      <c r="WWT2" s="359"/>
      <c r="WWU2" s="359"/>
      <c r="WWV2" s="359"/>
      <c r="WWW2" s="359"/>
      <c r="WWX2" s="359"/>
      <c r="WWY2" s="359"/>
      <c r="WWZ2" s="359"/>
      <c r="WXA2" s="359"/>
      <c r="WXB2" s="359"/>
      <c r="WXC2" s="359"/>
      <c r="WXD2" s="359"/>
      <c r="WXE2" s="359"/>
      <c r="WXF2" s="359"/>
      <c r="WXG2" s="359"/>
      <c r="WXH2" s="359"/>
      <c r="WXI2" s="359"/>
      <c r="WXJ2" s="359"/>
      <c r="WXK2" s="359"/>
      <c r="WXL2" s="359"/>
      <c r="WXM2" s="359"/>
      <c r="WXN2" s="359"/>
      <c r="WXO2" s="359"/>
      <c r="WXP2" s="359"/>
      <c r="WXQ2" s="359"/>
      <c r="WXR2" s="359"/>
      <c r="WXS2" s="359"/>
      <c r="WXT2" s="359"/>
      <c r="WXU2" s="359"/>
      <c r="WXV2" s="359"/>
      <c r="WXW2" s="359"/>
      <c r="WXX2" s="359"/>
      <c r="WXY2" s="359"/>
      <c r="WXZ2" s="359"/>
      <c r="WYA2" s="359"/>
      <c r="WYB2" s="359"/>
      <c r="WYC2" s="359"/>
      <c r="WYD2" s="359"/>
      <c r="WYE2" s="359"/>
      <c r="WYF2" s="359"/>
      <c r="WYG2" s="359"/>
      <c r="WYH2" s="359"/>
      <c r="WYI2" s="359"/>
      <c r="WYJ2" s="359"/>
      <c r="WYK2" s="359"/>
      <c r="WYL2" s="359"/>
      <c r="WYM2" s="359"/>
      <c r="WYN2" s="359"/>
      <c r="WYO2" s="359"/>
      <c r="WYP2" s="359"/>
      <c r="WYQ2" s="359"/>
      <c r="WYR2" s="359"/>
      <c r="WYS2" s="359"/>
      <c r="WYT2" s="359"/>
      <c r="WYU2" s="359"/>
      <c r="WYV2" s="359"/>
      <c r="WYW2" s="359"/>
      <c r="WYX2" s="359"/>
      <c r="WYY2" s="359"/>
      <c r="WYZ2" s="359"/>
      <c r="WZA2" s="359"/>
      <c r="WZB2" s="359"/>
      <c r="WZC2" s="359"/>
      <c r="WZD2" s="359"/>
      <c r="WZE2" s="359"/>
      <c r="WZF2" s="359"/>
      <c r="WZG2" s="359"/>
      <c r="WZH2" s="359"/>
      <c r="WZI2" s="359"/>
      <c r="WZJ2" s="359"/>
      <c r="WZK2" s="359"/>
      <c r="WZL2" s="359"/>
      <c r="WZM2" s="359"/>
      <c r="WZN2" s="359"/>
      <c r="WZO2" s="359"/>
      <c r="WZP2" s="359"/>
      <c r="WZQ2" s="359"/>
      <c r="WZR2" s="359"/>
      <c r="WZS2" s="359"/>
      <c r="WZT2" s="359"/>
      <c r="WZU2" s="359"/>
      <c r="WZV2" s="359"/>
      <c r="WZW2" s="359"/>
      <c r="WZX2" s="359"/>
      <c r="WZY2" s="359"/>
      <c r="WZZ2" s="359"/>
      <c r="XAA2" s="359"/>
      <c r="XAB2" s="359"/>
      <c r="XAC2" s="359"/>
      <c r="XAD2" s="359"/>
      <c r="XAE2" s="359"/>
      <c r="XAF2" s="359"/>
      <c r="XAG2" s="359"/>
      <c r="XAH2" s="359"/>
      <c r="XAI2" s="359"/>
      <c r="XAJ2" s="359"/>
      <c r="XAK2" s="359"/>
      <c r="XAL2" s="359"/>
      <c r="XAM2" s="359"/>
      <c r="XAN2" s="359"/>
      <c r="XAO2" s="359"/>
      <c r="XAP2" s="359"/>
      <c r="XAQ2" s="359"/>
      <c r="XAR2" s="359"/>
      <c r="XAS2" s="359"/>
      <c r="XAT2" s="359"/>
      <c r="XAU2" s="359"/>
      <c r="XAV2" s="359"/>
      <c r="XAW2" s="359"/>
      <c r="XAX2" s="359"/>
      <c r="XAY2" s="359"/>
      <c r="XAZ2" s="359"/>
      <c r="XBA2" s="359"/>
      <c r="XBB2" s="359"/>
      <c r="XBC2" s="359"/>
      <c r="XBD2" s="359"/>
      <c r="XBE2" s="359"/>
      <c r="XBF2" s="359"/>
      <c r="XBG2" s="359"/>
      <c r="XBH2" s="359"/>
      <c r="XBI2" s="359"/>
      <c r="XBJ2" s="359"/>
      <c r="XBK2" s="359"/>
      <c r="XBL2" s="359"/>
      <c r="XBM2" s="359"/>
      <c r="XBN2" s="359"/>
      <c r="XBO2" s="359"/>
      <c r="XBP2" s="359"/>
      <c r="XBQ2" s="359"/>
      <c r="XBR2" s="359"/>
      <c r="XBS2" s="359"/>
      <c r="XBT2" s="359"/>
      <c r="XBU2" s="359"/>
      <c r="XBV2" s="359"/>
      <c r="XBW2" s="359"/>
      <c r="XBX2" s="359"/>
      <c r="XBY2" s="359"/>
      <c r="XBZ2" s="359"/>
      <c r="XCA2" s="359"/>
      <c r="XCB2" s="359"/>
      <c r="XCC2" s="359"/>
      <c r="XCD2" s="359"/>
      <c r="XCE2" s="359"/>
      <c r="XCF2" s="359"/>
      <c r="XCG2" s="359"/>
      <c r="XCH2" s="359"/>
      <c r="XCI2" s="359"/>
      <c r="XCJ2" s="359"/>
      <c r="XCK2" s="359"/>
      <c r="XCL2" s="359"/>
      <c r="XCM2" s="359"/>
      <c r="XCN2" s="359"/>
      <c r="XCO2" s="359"/>
      <c r="XCP2" s="359"/>
      <c r="XCQ2" s="359"/>
      <c r="XCR2" s="359"/>
      <c r="XCS2" s="359"/>
      <c r="XCT2" s="359"/>
      <c r="XCU2" s="359"/>
      <c r="XCV2" s="359"/>
      <c r="XCW2" s="359"/>
      <c r="XCX2" s="359"/>
      <c r="XCY2" s="359"/>
      <c r="XCZ2" s="359"/>
      <c r="XDA2" s="359"/>
      <c r="XDB2" s="359"/>
      <c r="XDC2" s="359"/>
      <c r="XDD2" s="359"/>
      <c r="XDE2" s="359"/>
      <c r="XDF2" s="359"/>
      <c r="XDG2" s="359"/>
      <c r="XDH2" s="359"/>
      <c r="XDI2" s="359"/>
      <c r="XDJ2" s="359"/>
      <c r="XDK2" s="359"/>
      <c r="XDL2" s="359"/>
      <c r="XDM2" s="359"/>
      <c r="XDN2" s="359"/>
      <c r="XDO2" s="359"/>
      <c r="XDP2" s="359"/>
      <c r="XDQ2" s="359"/>
      <c r="XDR2" s="359"/>
      <c r="XDS2" s="359"/>
      <c r="XDT2" s="359"/>
      <c r="XDU2" s="359"/>
      <c r="XDV2" s="359"/>
      <c r="XDW2" s="359"/>
      <c r="XDX2" s="359"/>
      <c r="XDY2" s="359"/>
      <c r="XDZ2" s="359"/>
      <c r="XEA2" s="359"/>
      <c r="XEB2" s="359"/>
      <c r="XEC2" s="359"/>
      <c r="XED2" s="359"/>
      <c r="XEE2" s="359"/>
      <c r="XEF2" s="359"/>
      <c r="XEG2" s="359"/>
      <c r="XEH2" s="359"/>
      <c r="XEI2" s="359"/>
      <c r="XEJ2" s="359"/>
      <c r="XEK2" s="359"/>
      <c r="XEL2" s="359"/>
      <c r="XEM2" s="359"/>
      <c r="XEN2" s="359"/>
      <c r="XEO2" s="359"/>
      <c r="XEP2" s="359"/>
      <c r="XEQ2" s="359"/>
      <c r="XER2" s="359"/>
      <c r="XES2" s="359"/>
      <c r="XET2" s="359"/>
      <c r="XEU2" s="359"/>
      <c r="XEV2" s="359"/>
      <c r="XEW2" s="359"/>
      <c r="XEX2" s="359"/>
      <c r="XEY2" s="359"/>
      <c r="XEZ2" s="359"/>
      <c r="XFA2" s="359"/>
      <c r="XFB2" s="359"/>
      <c r="XFC2" s="359"/>
      <c r="XFD2" s="359"/>
    </row>
    <row r="3" spans="1:16384" s="245" customFormat="1">
      <c r="A3" s="247"/>
      <c r="B3" s="247"/>
      <c r="C3" s="247"/>
      <c r="D3" s="247"/>
      <c r="E3" s="247"/>
      <c r="F3" s="247"/>
      <c r="G3" s="247"/>
      <c r="H3" s="247"/>
      <c r="I3" s="247"/>
      <c r="J3" s="248"/>
      <c r="K3" s="248"/>
      <c r="L3" s="248"/>
      <c r="M3" s="247"/>
      <c r="N3" s="247"/>
    </row>
    <row r="4" spans="1:16384" s="245" customFormat="1">
      <c r="A4" s="275" t="s">
        <v>762</v>
      </c>
      <c r="B4" s="279">
        <f>'Cover Page'!C6</f>
        <v>0</v>
      </c>
      <c r="C4" s="279"/>
      <c r="D4" s="279"/>
      <c r="E4" s="247"/>
      <c r="F4" s="247"/>
      <c r="G4" s="247"/>
      <c r="H4" s="247"/>
      <c r="I4" s="247"/>
      <c r="J4" s="248"/>
      <c r="K4" s="248"/>
      <c r="L4" s="248"/>
      <c r="M4" s="247"/>
      <c r="N4" s="247"/>
    </row>
    <row r="5" spans="1:16384" s="245" customFormat="1">
      <c r="A5" s="276"/>
      <c r="B5" s="272"/>
      <c r="E5" s="272"/>
      <c r="F5" s="272"/>
      <c r="G5" s="272"/>
      <c r="H5" s="272"/>
      <c r="I5" s="272"/>
      <c r="J5" s="273"/>
      <c r="K5" s="273"/>
      <c r="L5" s="273"/>
      <c r="M5" s="274"/>
      <c r="N5" s="250"/>
    </row>
    <row r="6" spans="1:16384" s="278" customFormat="1" ht="63.75" customHeight="1">
      <c r="A6" s="249"/>
      <c r="B6" s="272"/>
      <c r="C6" s="245"/>
      <c r="D6" s="358" t="s">
        <v>763</v>
      </c>
      <c r="E6" s="358"/>
      <c r="F6" s="358"/>
      <c r="G6" s="272"/>
      <c r="H6" s="272"/>
      <c r="I6" s="272"/>
      <c r="J6" s="273"/>
      <c r="K6" s="273"/>
      <c r="L6" s="273"/>
      <c r="M6" s="274"/>
      <c r="N6" s="277"/>
    </row>
    <row r="7" spans="1:16384" s="263" customFormat="1" ht="60">
      <c r="A7" s="251" t="s">
        <v>5</v>
      </c>
      <c r="B7" s="252" t="s">
        <v>754</v>
      </c>
      <c r="C7" s="253" t="s">
        <v>755</v>
      </c>
      <c r="D7" s="254" t="s">
        <v>60</v>
      </c>
      <c r="E7" s="254" t="s">
        <v>61</v>
      </c>
      <c r="F7" s="254" t="s">
        <v>62</v>
      </c>
      <c r="G7" s="254" t="s">
        <v>63</v>
      </c>
      <c r="H7" s="254" t="s">
        <v>68</v>
      </c>
      <c r="I7" s="254" t="s">
        <v>69</v>
      </c>
      <c r="J7" s="255" t="s">
        <v>756</v>
      </c>
      <c r="K7" s="256" t="s">
        <v>752</v>
      </c>
      <c r="L7" s="257" t="s">
        <v>753</v>
      </c>
      <c r="M7" s="258" t="s">
        <v>34</v>
      </c>
      <c r="N7" s="259" t="s">
        <v>67</v>
      </c>
    </row>
    <row r="8" spans="1:16384" s="263" customFormat="1">
      <c r="A8" s="168"/>
      <c r="B8" s="169"/>
      <c r="C8" s="180"/>
      <c r="D8" s="169"/>
      <c r="E8" s="169"/>
      <c r="F8" s="169"/>
      <c r="G8" s="169"/>
      <c r="H8" s="169"/>
      <c r="I8" s="169"/>
      <c r="J8" s="260">
        <f t="shared" ref="J8:J72" si="0">SUM(C8:I8)</f>
        <v>0</v>
      </c>
      <c r="K8" s="179"/>
      <c r="L8" s="262">
        <f>J8-K8</f>
        <v>0</v>
      </c>
      <c r="M8" s="170"/>
      <c r="N8" s="171"/>
    </row>
    <row r="9" spans="1:16384" s="263" customFormat="1">
      <c r="A9" s="168"/>
      <c r="B9" s="172"/>
      <c r="C9" s="180"/>
      <c r="D9" s="169"/>
      <c r="E9" s="172"/>
      <c r="F9" s="172"/>
      <c r="G9" s="172"/>
      <c r="H9" s="172"/>
      <c r="I9" s="172"/>
      <c r="J9" s="260">
        <f t="shared" si="0"/>
        <v>0</v>
      </c>
      <c r="K9" s="179"/>
      <c r="L9" s="262">
        <f t="shared" ref="L9:L72" si="1">J9-K9</f>
        <v>0</v>
      </c>
      <c r="M9" s="170"/>
      <c r="N9" s="171"/>
    </row>
    <row r="10" spans="1:16384" s="263" customFormat="1">
      <c r="A10" s="168"/>
      <c r="B10" s="172"/>
      <c r="C10" s="180"/>
      <c r="D10" s="169"/>
      <c r="E10" s="172"/>
      <c r="F10" s="172"/>
      <c r="G10" s="172"/>
      <c r="H10" s="172"/>
      <c r="I10" s="172"/>
      <c r="J10" s="260">
        <f t="shared" si="0"/>
        <v>0</v>
      </c>
      <c r="K10" s="179"/>
      <c r="L10" s="262">
        <f t="shared" si="1"/>
        <v>0</v>
      </c>
      <c r="M10" s="170"/>
      <c r="N10" s="171"/>
    </row>
    <row r="11" spans="1:16384" s="263" customFormat="1">
      <c r="A11" s="168"/>
      <c r="B11" s="172"/>
      <c r="C11" s="180"/>
      <c r="D11" s="172"/>
      <c r="E11" s="172"/>
      <c r="F11" s="172"/>
      <c r="G11" s="172"/>
      <c r="H11" s="172"/>
      <c r="I11" s="172"/>
      <c r="J11" s="260">
        <f t="shared" si="0"/>
        <v>0</v>
      </c>
      <c r="K11" s="179"/>
      <c r="L11" s="262">
        <f t="shared" si="1"/>
        <v>0</v>
      </c>
      <c r="M11" s="171"/>
      <c r="N11" s="171"/>
    </row>
    <row r="12" spans="1:16384" s="263" customFormat="1">
      <c r="A12" s="168"/>
      <c r="B12" s="172"/>
      <c r="C12" s="180"/>
      <c r="D12" s="172"/>
      <c r="E12" s="172"/>
      <c r="F12" s="172"/>
      <c r="G12" s="172"/>
      <c r="H12" s="172"/>
      <c r="I12" s="172"/>
      <c r="J12" s="260">
        <f t="shared" si="0"/>
        <v>0</v>
      </c>
      <c r="K12" s="179"/>
      <c r="L12" s="262">
        <f t="shared" si="1"/>
        <v>0</v>
      </c>
      <c r="M12" s="173"/>
      <c r="N12" s="171"/>
    </row>
    <row r="13" spans="1:16384" s="263" customFormat="1">
      <c r="A13" s="168"/>
      <c r="B13" s="172"/>
      <c r="C13" s="180"/>
      <c r="D13" s="172"/>
      <c r="E13" s="172"/>
      <c r="F13" s="172"/>
      <c r="G13" s="172"/>
      <c r="H13" s="172"/>
      <c r="I13" s="172"/>
      <c r="J13" s="260">
        <f t="shared" si="0"/>
        <v>0</v>
      </c>
      <c r="K13" s="179"/>
      <c r="L13" s="262">
        <f t="shared" si="1"/>
        <v>0</v>
      </c>
      <c r="M13" s="174"/>
      <c r="N13" s="171"/>
    </row>
    <row r="14" spans="1:16384" s="263" customFormat="1">
      <c r="A14" s="168"/>
      <c r="B14" s="172"/>
      <c r="C14" s="180"/>
      <c r="D14" s="172"/>
      <c r="E14" s="172"/>
      <c r="F14" s="172"/>
      <c r="G14" s="172"/>
      <c r="H14" s="172"/>
      <c r="I14" s="172"/>
      <c r="J14" s="260">
        <f t="shared" si="0"/>
        <v>0</v>
      </c>
      <c r="K14" s="179"/>
      <c r="L14" s="262">
        <f t="shared" si="1"/>
        <v>0</v>
      </c>
      <c r="M14" s="170"/>
      <c r="N14" s="171"/>
    </row>
    <row r="15" spans="1:16384" s="263" customFormat="1">
      <c r="A15" s="168"/>
      <c r="B15" s="172"/>
      <c r="C15" s="180"/>
      <c r="D15" s="172"/>
      <c r="E15" s="172"/>
      <c r="F15" s="172"/>
      <c r="G15" s="172"/>
      <c r="H15" s="172"/>
      <c r="I15" s="172"/>
      <c r="J15" s="260">
        <f t="shared" si="0"/>
        <v>0</v>
      </c>
      <c r="K15" s="179"/>
      <c r="L15" s="262">
        <f t="shared" si="1"/>
        <v>0</v>
      </c>
      <c r="M15" s="170"/>
      <c r="N15" s="171"/>
    </row>
    <row r="16" spans="1:16384" s="263" customFormat="1">
      <c r="A16" s="168"/>
      <c r="B16" s="172"/>
      <c r="C16" s="180"/>
      <c r="D16" s="172"/>
      <c r="E16" s="172"/>
      <c r="F16" s="172"/>
      <c r="G16" s="172"/>
      <c r="H16" s="172"/>
      <c r="I16" s="172"/>
      <c r="J16" s="260">
        <f t="shared" si="0"/>
        <v>0</v>
      </c>
      <c r="K16" s="179"/>
      <c r="L16" s="262">
        <f t="shared" si="1"/>
        <v>0</v>
      </c>
      <c r="M16" s="170"/>
      <c r="N16" s="171"/>
    </row>
    <row r="17" spans="1:14">
      <c r="A17" s="168"/>
      <c r="B17" s="172"/>
      <c r="C17" s="180"/>
      <c r="D17" s="172"/>
      <c r="E17" s="172"/>
      <c r="F17" s="172"/>
      <c r="G17" s="172"/>
      <c r="H17" s="172"/>
      <c r="I17" s="172"/>
      <c r="J17" s="260">
        <f t="shared" si="0"/>
        <v>0</v>
      </c>
      <c r="K17" s="179"/>
      <c r="L17" s="262">
        <f t="shared" si="1"/>
        <v>0</v>
      </c>
      <c r="M17" s="170"/>
      <c r="N17" s="171"/>
    </row>
    <row r="18" spans="1:14">
      <c r="A18" s="168"/>
      <c r="B18" s="172"/>
      <c r="C18" s="180"/>
      <c r="D18" s="172"/>
      <c r="E18" s="172"/>
      <c r="F18" s="172"/>
      <c r="G18" s="172"/>
      <c r="H18" s="172"/>
      <c r="I18" s="172"/>
      <c r="J18" s="260">
        <f t="shared" si="0"/>
        <v>0</v>
      </c>
      <c r="K18" s="179"/>
      <c r="L18" s="262">
        <f t="shared" si="1"/>
        <v>0</v>
      </c>
      <c r="M18" s="170"/>
      <c r="N18" s="171"/>
    </row>
    <row r="19" spans="1:14">
      <c r="A19" s="168"/>
      <c r="B19" s="172"/>
      <c r="C19" s="181"/>
      <c r="D19" s="169"/>
      <c r="E19" s="172"/>
      <c r="F19" s="172"/>
      <c r="G19" s="172"/>
      <c r="H19" s="172"/>
      <c r="I19" s="172"/>
      <c r="J19" s="260">
        <f t="shared" si="0"/>
        <v>0</v>
      </c>
      <c r="K19" s="179"/>
      <c r="L19" s="262">
        <f t="shared" si="1"/>
        <v>0</v>
      </c>
      <c r="M19" s="170"/>
      <c r="N19" s="171"/>
    </row>
    <row r="20" spans="1:14">
      <c r="A20" s="168"/>
      <c r="B20" s="172"/>
      <c r="C20" s="181"/>
      <c r="D20" s="169"/>
      <c r="E20" s="172"/>
      <c r="F20" s="172"/>
      <c r="G20" s="172"/>
      <c r="H20" s="172"/>
      <c r="I20" s="172"/>
      <c r="J20" s="260">
        <f t="shared" si="0"/>
        <v>0</v>
      </c>
      <c r="K20" s="179"/>
      <c r="L20" s="262">
        <f t="shared" si="1"/>
        <v>0</v>
      </c>
      <c r="M20" s="170"/>
      <c r="N20" s="171"/>
    </row>
    <row r="21" spans="1:14">
      <c r="A21" s="168"/>
      <c r="B21" s="172"/>
      <c r="C21" s="181"/>
      <c r="D21" s="169"/>
      <c r="E21" s="172"/>
      <c r="F21" s="172"/>
      <c r="G21" s="172"/>
      <c r="H21" s="172"/>
      <c r="I21" s="172"/>
      <c r="J21" s="260">
        <f t="shared" si="0"/>
        <v>0</v>
      </c>
      <c r="K21" s="179"/>
      <c r="L21" s="262">
        <f t="shared" si="1"/>
        <v>0</v>
      </c>
      <c r="M21" s="170"/>
      <c r="N21" s="171"/>
    </row>
    <row r="22" spans="1:14">
      <c r="A22" s="168"/>
      <c r="B22" s="172"/>
      <c r="C22" s="181"/>
      <c r="D22" s="169"/>
      <c r="E22" s="172"/>
      <c r="F22" s="172"/>
      <c r="G22" s="172"/>
      <c r="H22" s="172"/>
      <c r="I22" s="172"/>
      <c r="J22" s="260">
        <f t="shared" si="0"/>
        <v>0</v>
      </c>
      <c r="K22" s="179"/>
      <c r="L22" s="262">
        <f t="shared" si="1"/>
        <v>0</v>
      </c>
      <c r="M22" s="170"/>
      <c r="N22" s="171"/>
    </row>
    <row r="23" spans="1:14">
      <c r="A23" s="168"/>
      <c r="B23" s="172"/>
      <c r="C23" s="181"/>
      <c r="D23" s="169"/>
      <c r="E23" s="172"/>
      <c r="F23" s="172"/>
      <c r="G23" s="172"/>
      <c r="H23" s="172"/>
      <c r="I23" s="172"/>
      <c r="J23" s="260">
        <f t="shared" si="0"/>
        <v>0</v>
      </c>
      <c r="K23" s="179"/>
      <c r="L23" s="262">
        <f t="shared" si="1"/>
        <v>0</v>
      </c>
      <c r="M23" s="170"/>
      <c r="N23" s="171"/>
    </row>
    <row r="24" spans="1:14">
      <c r="A24" s="168"/>
      <c r="B24" s="172"/>
      <c r="C24" s="181"/>
      <c r="D24" s="169"/>
      <c r="E24" s="172"/>
      <c r="F24" s="172"/>
      <c r="G24" s="172"/>
      <c r="H24" s="172"/>
      <c r="I24" s="172"/>
      <c r="J24" s="260">
        <f t="shared" si="0"/>
        <v>0</v>
      </c>
      <c r="K24" s="179"/>
      <c r="L24" s="262">
        <f t="shared" si="1"/>
        <v>0</v>
      </c>
      <c r="M24" s="170"/>
      <c r="N24" s="171"/>
    </row>
    <row r="25" spans="1:14">
      <c r="A25" s="168"/>
      <c r="B25" s="172"/>
      <c r="C25" s="181"/>
      <c r="D25" s="169"/>
      <c r="E25" s="172"/>
      <c r="F25" s="172"/>
      <c r="G25" s="172"/>
      <c r="H25" s="172"/>
      <c r="I25" s="172"/>
      <c r="J25" s="260">
        <f t="shared" si="0"/>
        <v>0</v>
      </c>
      <c r="K25" s="179"/>
      <c r="L25" s="262">
        <f t="shared" si="1"/>
        <v>0</v>
      </c>
      <c r="M25" s="170"/>
      <c r="N25" s="171"/>
    </row>
    <row r="26" spans="1:14">
      <c r="A26" s="168"/>
      <c r="B26" s="172"/>
      <c r="C26" s="181"/>
      <c r="D26" s="169"/>
      <c r="E26" s="172"/>
      <c r="F26" s="172"/>
      <c r="G26" s="172"/>
      <c r="H26" s="172"/>
      <c r="I26" s="172"/>
      <c r="J26" s="260">
        <f t="shared" si="0"/>
        <v>0</v>
      </c>
      <c r="K26" s="179"/>
      <c r="L26" s="262">
        <f t="shared" si="1"/>
        <v>0</v>
      </c>
      <c r="M26" s="170"/>
      <c r="N26" s="171"/>
    </row>
    <row r="27" spans="1:14">
      <c r="A27" s="168"/>
      <c r="B27" s="172"/>
      <c r="C27" s="181"/>
      <c r="D27" s="169"/>
      <c r="E27" s="172"/>
      <c r="F27" s="172"/>
      <c r="G27" s="172"/>
      <c r="H27" s="172"/>
      <c r="I27" s="172"/>
      <c r="J27" s="260">
        <f t="shared" si="0"/>
        <v>0</v>
      </c>
      <c r="K27" s="179"/>
      <c r="L27" s="262">
        <f t="shared" si="1"/>
        <v>0</v>
      </c>
      <c r="M27" s="170"/>
      <c r="N27" s="171"/>
    </row>
    <row r="28" spans="1:14">
      <c r="A28" s="168"/>
      <c r="B28" s="172"/>
      <c r="C28" s="181"/>
      <c r="D28" s="169"/>
      <c r="E28" s="172"/>
      <c r="F28" s="172"/>
      <c r="G28" s="172"/>
      <c r="H28" s="172"/>
      <c r="I28" s="172"/>
      <c r="J28" s="260">
        <f t="shared" si="0"/>
        <v>0</v>
      </c>
      <c r="K28" s="179"/>
      <c r="L28" s="262">
        <f t="shared" si="1"/>
        <v>0</v>
      </c>
      <c r="M28" s="170"/>
      <c r="N28" s="171"/>
    </row>
    <row r="29" spans="1:14">
      <c r="A29" s="168"/>
      <c r="B29" s="172"/>
      <c r="C29" s="181"/>
      <c r="D29" s="169"/>
      <c r="E29" s="172"/>
      <c r="F29" s="172"/>
      <c r="G29" s="172"/>
      <c r="H29" s="172"/>
      <c r="I29" s="172"/>
      <c r="J29" s="260">
        <f t="shared" si="0"/>
        <v>0</v>
      </c>
      <c r="K29" s="179"/>
      <c r="L29" s="262">
        <f t="shared" si="1"/>
        <v>0</v>
      </c>
      <c r="M29" s="170"/>
      <c r="N29" s="171"/>
    </row>
    <row r="30" spans="1:14">
      <c r="A30" s="168"/>
      <c r="B30" s="172"/>
      <c r="C30" s="180"/>
      <c r="D30" s="172"/>
      <c r="E30" s="172"/>
      <c r="F30" s="172"/>
      <c r="G30" s="172"/>
      <c r="H30" s="172"/>
      <c r="I30" s="172"/>
      <c r="J30" s="260">
        <f t="shared" si="0"/>
        <v>0</v>
      </c>
      <c r="K30" s="179"/>
      <c r="L30" s="262">
        <f t="shared" si="1"/>
        <v>0</v>
      </c>
      <c r="M30" s="170"/>
      <c r="N30" s="171"/>
    </row>
    <row r="31" spans="1:14">
      <c r="A31" s="168"/>
      <c r="B31" s="172"/>
      <c r="C31" s="180"/>
      <c r="D31" s="172"/>
      <c r="E31" s="172"/>
      <c r="F31" s="172"/>
      <c r="G31" s="172"/>
      <c r="H31" s="172"/>
      <c r="I31" s="172"/>
      <c r="J31" s="260">
        <f t="shared" si="0"/>
        <v>0</v>
      </c>
      <c r="K31" s="179"/>
      <c r="L31" s="262">
        <f t="shared" si="1"/>
        <v>0</v>
      </c>
      <c r="M31" s="170"/>
      <c r="N31" s="171"/>
    </row>
    <row r="32" spans="1:14">
      <c r="A32" s="168"/>
      <c r="B32" s="172"/>
      <c r="C32" s="180"/>
      <c r="D32" s="172"/>
      <c r="E32" s="172"/>
      <c r="F32" s="172"/>
      <c r="G32" s="172"/>
      <c r="H32" s="172"/>
      <c r="I32" s="172"/>
      <c r="J32" s="260">
        <f t="shared" si="0"/>
        <v>0</v>
      </c>
      <c r="K32" s="179"/>
      <c r="L32" s="262">
        <f t="shared" si="1"/>
        <v>0</v>
      </c>
      <c r="M32" s="170"/>
      <c r="N32" s="171"/>
    </row>
    <row r="33" spans="1:14">
      <c r="A33" s="168"/>
      <c r="B33" s="172"/>
      <c r="C33" s="181"/>
      <c r="D33" s="169"/>
      <c r="E33" s="172"/>
      <c r="F33" s="172"/>
      <c r="G33" s="172"/>
      <c r="H33" s="172"/>
      <c r="I33" s="172"/>
      <c r="J33" s="260">
        <f t="shared" si="0"/>
        <v>0</v>
      </c>
      <c r="K33" s="179"/>
      <c r="L33" s="262">
        <f t="shared" si="1"/>
        <v>0</v>
      </c>
      <c r="M33" s="170"/>
      <c r="N33" s="171"/>
    </row>
    <row r="34" spans="1:14">
      <c r="A34" s="168"/>
      <c r="B34" s="172"/>
      <c r="C34" s="180"/>
      <c r="D34" s="172"/>
      <c r="E34" s="172"/>
      <c r="F34" s="172"/>
      <c r="G34" s="172"/>
      <c r="H34" s="172"/>
      <c r="I34" s="172"/>
      <c r="J34" s="260">
        <f t="shared" si="0"/>
        <v>0</v>
      </c>
      <c r="K34" s="179"/>
      <c r="L34" s="262">
        <f t="shared" si="1"/>
        <v>0</v>
      </c>
      <c r="M34" s="170"/>
      <c r="N34" s="171"/>
    </row>
    <row r="35" spans="1:14">
      <c r="A35" s="168"/>
      <c r="B35" s="172"/>
      <c r="C35" s="180"/>
      <c r="D35" s="172"/>
      <c r="E35" s="172"/>
      <c r="F35" s="172"/>
      <c r="G35" s="172"/>
      <c r="H35" s="172"/>
      <c r="I35" s="172"/>
      <c r="J35" s="260">
        <f t="shared" si="0"/>
        <v>0</v>
      </c>
      <c r="K35" s="179"/>
      <c r="L35" s="262">
        <f t="shared" si="1"/>
        <v>0</v>
      </c>
      <c r="M35" s="170"/>
      <c r="N35" s="171"/>
    </row>
    <row r="36" spans="1:14">
      <c r="A36" s="168"/>
      <c r="B36" s="172"/>
      <c r="C36" s="180"/>
      <c r="D36" s="172"/>
      <c r="E36" s="172"/>
      <c r="F36" s="172"/>
      <c r="G36" s="172"/>
      <c r="H36" s="172"/>
      <c r="I36" s="172"/>
      <c r="J36" s="260">
        <f t="shared" si="0"/>
        <v>0</v>
      </c>
      <c r="K36" s="179"/>
      <c r="L36" s="262">
        <f t="shared" si="1"/>
        <v>0</v>
      </c>
      <c r="M36" s="170"/>
      <c r="N36" s="171"/>
    </row>
    <row r="37" spans="1:14">
      <c r="A37" s="168"/>
      <c r="B37" s="172"/>
      <c r="C37" s="180"/>
      <c r="D37" s="172"/>
      <c r="E37" s="172"/>
      <c r="F37" s="172"/>
      <c r="G37" s="172"/>
      <c r="H37" s="172"/>
      <c r="I37" s="172"/>
      <c r="J37" s="260">
        <f t="shared" si="0"/>
        <v>0</v>
      </c>
      <c r="K37" s="179"/>
      <c r="L37" s="262">
        <f t="shared" si="1"/>
        <v>0</v>
      </c>
      <c r="M37" s="170"/>
      <c r="N37" s="171"/>
    </row>
    <row r="38" spans="1:14">
      <c r="A38" s="168"/>
      <c r="B38" s="172"/>
      <c r="C38" s="180"/>
      <c r="D38" s="172"/>
      <c r="E38" s="172"/>
      <c r="F38" s="172"/>
      <c r="G38" s="172"/>
      <c r="H38" s="172"/>
      <c r="I38" s="172"/>
      <c r="J38" s="260">
        <f t="shared" si="0"/>
        <v>0</v>
      </c>
      <c r="K38" s="179"/>
      <c r="L38" s="262">
        <f t="shared" si="1"/>
        <v>0</v>
      </c>
      <c r="M38" s="170"/>
      <c r="N38" s="171"/>
    </row>
    <row r="39" spans="1:14">
      <c r="A39" s="168"/>
      <c r="B39" s="172"/>
      <c r="C39" s="180"/>
      <c r="D39" s="172"/>
      <c r="E39" s="172"/>
      <c r="F39" s="172"/>
      <c r="G39" s="172"/>
      <c r="H39" s="172"/>
      <c r="I39" s="172"/>
      <c r="J39" s="260">
        <f t="shared" si="0"/>
        <v>0</v>
      </c>
      <c r="K39" s="179"/>
      <c r="L39" s="262">
        <f t="shared" si="1"/>
        <v>0</v>
      </c>
      <c r="M39" s="170"/>
      <c r="N39" s="171"/>
    </row>
    <row r="40" spans="1:14">
      <c r="A40" s="168"/>
      <c r="B40" s="172"/>
      <c r="C40" s="180"/>
      <c r="D40" s="172"/>
      <c r="E40" s="172"/>
      <c r="F40" s="172"/>
      <c r="G40" s="172"/>
      <c r="H40" s="172"/>
      <c r="I40" s="172"/>
      <c r="J40" s="260">
        <f t="shared" si="0"/>
        <v>0</v>
      </c>
      <c r="K40" s="179"/>
      <c r="L40" s="262">
        <f t="shared" si="1"/>
        <v>0</v>
      </c>
      <c r="M40" s="170"/>
      <c r="N40" s="171"/>
    </row>
    <row r="41" spans="1:14">
      <c r="A41" s="168"/>
      <c r="B41" s="172"/>
      <c r="C41" s="180"/>
      <c r="D41" s="172"/>
      <c r="E41" s="172"/>
      <c r="F41" s="172"/>
      <c r="G41" s="172"/>
      <c r="H41" s="172"/>
      <c r="I41" s="172"/>
      <c r="J41" s="260">
        <f t="shared" si="0"/>
        <v>0</v>
      </c>
      <c r="K41" s="179"/>
      <c r="L41" s="262">
        <f t="shared" si="1"/>
        <v>0</v>
      </c>
      <c r="M41" s="170"/>
      <c r="N41" s="171"/>
    </row>
    <row r="42" spans="1:14">
      <c r="A42" s="168"/>
      <c r="B42" s="172"/>
      <c r="C42" s="180"/>
      <c r="D42" s="172"/>
      <c r="E42" s="172"/>
      <c r="F42" s="172"/>
      <c r="G42" s="172"/>
      <c r="H42" s="172"/>
      <c r="I42" s="172"/>
      <c r="J42" s="260">
        <f t="shared" si="0"/>
        <v>0</v>
      </c>
      <c r="K42" s="179"/>
      <c r="L42" s="262">
        <f t="shared" si="1"/>
        <v>0</v>
      </c>
      <c r="M42" s="170"/>
      <c r="N42" s="171"/>
    </row>
    <row r="43" spans="1:14">
      <c r="A43" s="168"/>
      <c r="B43" s="172"/>
      <c r="C43" s="180"/>
      <c r="D43" s="172"/>
      <c r="E43" s="172"/>
      <c r="F43" s="172"/>
      <c r="G43" s="172"/>
      <c r="H43" s="172"/>
      <c r="I43" s="172"/>
      <c r="J43" s="260">
        <f t="shared" si="0"/>
        <v>0</v>
      </c>
      <c r="K43" s="179"/>
      <c r="L43" s="262">
        <f t="shared" si="1"/>
        <v>0</v>
      </c>
      <c r="M43" s="170"/>
      <c r="N43" s="171"/>
    </row>
    <row r="44" spans="1:14">
      <c r="A44" s="168"/>
      <c r="B44" s="172"/>
      <c r="C44" s="180"/>
      <c r="D44" s="172"/>
      <c r="E44" s="172"/>
      <c r="F44" s="172"/>
      <c r="G44" s="172"/>
      <c r="H44" s="172"/>
      <c r="I44" s="172"/>
      <c r="J44" s="260">
        <f t="shared" si="0"/>
        <v>0</v>
      </c>
      <c r="K44" s="179"/>
      <c r="L44" s="262">
        <f t="shared" si="1"/>
        <v>0</v>
      </c>
      <c r="M44" s="170"/>
      <c r="N44" s="171"/>
    </row>
    <row r="45" spans="1:14">
      <c r="A45" s="168"/>
      <c r="B45" s="172"/>
      <c r="C45" s="180"/>
      <c r="D45" s="172"/>
      <c r="E45" s="172"/>
      <c r="F45" s="172"/>
      <c r="G45" s="172"/>
      <c r="H45" s="172"/>
      <c r="I45" s="172"/>
      <c r="J45" s="260">
        <f t="shared" si="0"/>
        <v>0</v>
      </c>
      <c r="K45" s="179"/>
      <c r="L45" s="262">
        <f t="shared" si="1"/>
        <v>0</v>
      </c>
      <c r="M45" s="170"/>
      <c r="N45" s="171"/>
    </row>
    <row r="46" spans="1:14">
      <c r="A46" s="168"/>
      <c r="B46" s="172"/>
      <c r="C46" s="180"/>
      <c r="D46" s="172"/>
      <c r="E46" s="172"/>
      <c r="F46" s="172"/>
      <c r="G46" s="172"/>
      <c r="H46" s="172"/>
      <c r="I46" s="172"/>
      <c r="J46" s="260">
        <f t="shared" si="0"/>
        <v>0</v>
      </c>
      <c r="K46" s="179"/>
      <c r="L46" s="262">
        <f t="shared" si="1"/>
        <v>0</v>
      </c>
      <c r="M46" s="170"/>
      <c r="N46" s="171"/>
    </row>
    <row r="47" spans="1:14">
      <c r="A47" s="168"/>
      <c r="B47" s="172"/>
      <c r="C47" s="180"/>
      <c r="D47" s="172"/>
      <c r="E47" s="172"/>
      <c r="F47" s="172"/>
      <c r="G47" s="172"/>
      <c r="H47" s="172"/>
      <c r="I47" s="172"/>
      <c r="J47" s="260">
        <f t="shared" si="0"/>
        <v>0</v>
      </c>
      <c r="K47" s="179"/>
      <c r="L47" s="262">
        <f t="shared" si="1"/>
        <v>0</v>
      </c>
      <c r="M47" s="170"/>
      <c r="N47" s="171"/>
    </row>
    <row r="48" spans="1:14">
      <c r="A48" s="168"/>
      <c r="B48" s="172"/>
      <c r="C48" s="180"/>
      <c r="D48" s="172"/>
      <c r="E48" s="172"/>
      <c r="F48" s="172"/>
      <c r="G48" s="172"/>
      <c r="H48" s="172"/>
      <c r="I48" s="172"/>
      <c r="J48" s="260">
        <f t="shared" si="0"/>
        <v>0</v>
      </c>
      <c r="K48" s="179"/>
      <c r="L48" s="262">
        <f t="shared" si="1"/>
        <v>0</v>
      </c>
      <c r="M48" s="170"/>
      <c r="N48" s="171"/>
    </row>
    <row r="49" spans="1:14">
      <c r="A49" s="168"/>
      <c r="B49" s="172"/>
      <c r="C49" s="180"/>
      <c r="D49" s="172"/>
      <c r="E49" s="172"/>
      <c r="F49" s="172"/>
      <c r="G49" s="172"/>
      <c r="H49" s="172"/>
      <c r="I49" s="172"/>
      <c r="J49" s="260">
        <f t="shared" si="0"/>
        <v>0</v>
      </c>
      <c r="K49" s="179"/>
      <c r="L49" s="262">
        <f t="shared" si="1"/>
        <v>0</v>
      </c>
      <c r="M49" s="170"/>
      <c r="N49" s="171"/>
    </row>
    <row r="50" spans="1:14">
      <c r="A50" s="168"/>
      <c r="B50" s="172"/>
      <c r="C50" s="180"/>
      <c r="D50" s="172"/>
      <c r="E50" s="172"/>
      <c r="F50" s="172"/>
      <c r="G50" s="172"/>
      <c r="H50" s="172"/>
      <c r="I50" s="172"/>
      <c r="J50" s="260">
        <f t="shared" si="0"/>
        <v>0</v>
      </c>
      <c r="K50" s="179"/>
      <c r="L50" s="262">
        <f t="shared" si="1"/>
        <v>0</v>
      </c>
      <c r="M50" s="170"/>
      <c r="N50" s="171"/>
    </row>
    <row r="51" spans="1:14">
      <c r="A51" s="168"/>
      <c r="B51" s="172"/>
      <c r="C51" s="180"/>
      <c r="D51" s="172"/>
      <c r="E51" s="172"/>
      <c r="F51" s="172"/>
      <c r="G51" s="172"/>
      <c r="H51" s="172"/>
      <c r="I51" s="172"/>
      <c r="J51" s="260">
        <f t="shared" si="0"/>
        <v>0</v>
      </c>
      <c r="K51" s="179"/>
      <c r="L51" s="262">
        <f t="shared" si="1"/>
        <v>0</v>
      </c>
      <c r="M51" s="170"/>
      <c r="N51" s="171"/>
    </row>
    <row r="52" spans="1:14">
      <c r="A52" s="168"/>
      <c r="B52" s="172"/>
      <c r="C52" s="180"/>
      <c r="D52" s="172"/>
      <c r="E52" s="172"/>
      <c r="F52" s="172"/>
      <c r="G52" s="172"/>
      <c r="H52" s="172"/>
      <c r="I52" s="172"/>
      <c r="J52" s="260">
        <f t="shared" si="0"/>
        <v>0</v>
      </c>
      <c r="K52" s="179"/>
      <c r="L52" s="262">
        <f t="shared" si="1"/>
        <v>0</v>
      </c>
      <c r="M52" s="170"/>
      <c r="N52" s="171"/>
    </row>
    <row r="53" spans="1:14">
      <c r="A53" s="168"/>
      <c r="B53" s="172"/>
      <c r="C53" s="180"/>
      <c r="D53" s="172"/>
      <c r="E53" s="172"/>
      <c r="F53" s="172"/>
      <c r="G53" s="172"/>
      <c r="H53" s="172"/>
      <c r="I53" s="172"/>
      <c r="J53" s="260">
        <f t="shared" si="0"/>
        <v>0</v>
      </c>
      <c r="K53" s="179"/>
      <c r="L53" s="262">
        <f t="shared" si="1"/>
        <v>0</v>
      </c>
      <c r="M53" s="170"/>
      <c r="N53" s="171"/>
    </row>
    <row r="54" spans="1:14">
      <c r="A54" s="168"/>
      <c r="B54" s="172"/>
      <c r="C54" s="180"/>
      <c r="D54" s="172"/>
      <c r="E54" s="172"/>
      <c r="F54" s="172"/>
      <c r="G54" s="172"/>
      <c r="H54" s="172"/>
      <c r="I54" s="172"/>
      <c r="J54" s="260">
        <f t="shared" si="0"/>
        <v>0</v>
      </c>
      <c r="K54" s="179"/>
      <c r="L54" s="262">
        <f t="shared" si="1"/>
        <v>0</v>
      </c>
      <c r="M54" s="170"/>
      <c r="N54" s="171"/>
    </row>
    <row r="55" spans="1:14">
      <c r="A55" s="168"/>
      <c r="B55" s="172"/>
      <c r="C55" s="180"/>
      <c r="D55" s="172"/>
      <c r="E55" s="172"/>
      <c r="F55" s="172"/>
      <c r="G55" s="172"/>
      <c r="H55" s="172"/>
      <c r="I55" s="172"/>
      <c r="J55" s="260">
        <f t="shared" si="0"/>
        <v>0</v>
      </c>
      <c r="K55" s="179"/>
      <c r="L55" s="262">
        <f t="shared" si="1"/>
        <v>0</v>
      </c>
      <c r="M55" s="170"/>
      <c r="N55" s="171"/>
    </row>
    <row r="56" spans="1:14">
      <c r="A56" s="168"/>
      <c r="B56" s="172"/>
      <c r="C56" s="180"/>
      <c r="D56" s="172"/>
      <c r="E56" s="172"/>
      <c r="F56" s="172"/>
      <c r="G56" s="172"/>
      <c r="H56" s="172"/>
      <c r="I56" s="172"/>
      <c r="J56" s="260">
        <f t="shared" si="0"/>
        <v>0</v>
      </c>
      <c r="K56" s="179"/>
      <c r="L56" s="262">
        <f t="shared" si="1"/>
        <v>0</v>
      </c>
      <c r="M56" s="170"/>
      <c r="N56" s="171"/>
    </row>
    <row r="57" spans="1:14">
      <c r="A57" s="168"/>
      <c r="B57" s="172"/>
      <c r="C57" s="180"/>
      <c r="D57" s="172"/>
      <c r="E57" s="172"/>
      <c r="F57" s="172"/>
      <c r="G57" s="172"/>
      <c r="H57" s="172"/>
      <c r="I57" s="172"/>
      <c r="J57" s="260">
        <f t="shared" si="0"/>
        <v>0</v>
      </c>
      <c r="K57" s="179"/>
      <c r="L57" s="262">
        <f t="shared" si="1"/>
        <v>0</v>
      </c>
      <c r="M57" s="170"/>
      <c r="N57" s="171"/>
    </row>
    <row r="58" spans="1:14">
      <c r="A58" s="168"/>
      <c r="B58" s="172"/>
      <c r="C58" s="180"/>
      <c r="D58" s="172"/>
      <c r="E58" s="172"/>
      <c r="F58" s="172"/>
      <c r="G58" s="172"/>
      <c r="H58" s="172"/>
      <c r="I58" s="172"/>
      <c r="J58" s="260">
        <f t="shared" si="0"/>
        <v>0</v>
      </c>
      <c r="K58" s="179"/>
      <c r="L58" s="262">
        <f t="shared" si="1"/>
        <v>0</v>
      </c>
      <c r="M58" s="170"/>
      <c r="N58" s="171"/>
    </row>
    <row r="59" spans="1:14">
      <c r="A59" s="168"/>
      <c r="B59" s="172"/>
      <c r="C59" s="180"/>
      <c r="D59" s="172"/>
      <c r="E59" s="172"/>
      <c r="F59" s="172"/>
      <c r="G59" s="172"/>
      <c r="H59" s="172"/>
      <c r="I59" s="172"/>
      <c r="J59" s="260">
        <f t="shared" si="0"/>
        <v>0</v>
      </c>
      <c r="K59" s="179"/>
      <c r="L59" s="262">
        <f t="shared" si="1"/>
        <v>0</v>
      </c>
      <c r="M59" s="170"/>
      <c r="N59" s="171"/>
    </row>
    <row r="60" spans="1:14">
      <c r="A60" s="168"/>
      <c r="B60" s="172"/>
      <c r="C60" s="180"/>
      <c r="D60" s="172"/>
      <c r="E60" s="172"/>
      <c r="F60" s="172"/>
      <c r="G60" s="172"/>
      <c r="H60" s="172"/>
      <c r="I60" s="172"/>
      <c r="J60" s="260">
        <f t="shared" si="0"/>
        <v>0</v>
      </c>
      <c r="K60" s="179"/>
      <c r="L60" s="262">
        <f t="shared" si="1"/>
        <v>0</v>
      </c>
      <c r="M60" s="170"/>
      <c r="N60" s="171"/>
    </row>
    <row r="61" spans="1:14">
      <c r="A61" s="168"/>
      <c r="B61" s="172"/>
      <c r="C61" s="180"/>
      <c r="D61" s="172"/>
      <c r="E61" s="172"/>
      <c r="F61" s="172"/>
      <c r="G61" s="172"/>
      <c r="H61" s="172"/>
      <c r="I61" s="172"/>
      <c r="J61" s="260">
        <f t="shared" si="0"/>
        <v>0</v>
      </c>
      <c r="K61" s="179"/>
      <c r="L61" s="262">
        <f t="shared" si="1"/>
        <v>0</v>
      </c>
      <c r="M61" s="170"/>
      <c r="N61" s="171"/>
    </row>
    <row r="62" spans="1:14">
      <c r="A62" s="168"/>
      <c r="B62" s="172"/>
      <c r="C62" s="180"/>
      <c r="D62" s="172"/>
      <c r="E62" s="172"/>
      <c r="F62" s="172"/>
      <c r="G62" s="172"/>
      <c r="H62" s="172"/>
      <c r="I62" s="172"/>
      <c r="J62" s="260">
        <f t="shared" si="0"/>
        <v>0</v>
      </c>
      <c r="K62" s="179"/>
      <c r="L62" s="262">
        <f t="shared" si="1"/>
        <v>0</v>
      </c>
      <c r="M62" s="170"/>
      <c r="N62" s="171"/>
    </row>
    <row r="63" spans="1:14">
      <c r="A63" s="168"/>
      <c r="B63" s="172"/>
      <c r="C63" s="180"/>
      <c r="D63" s="172"/>
      <c r="E63" s="172"/>
      <c r="F63" s="172"/>
      <c r="G63" s="172"/>
      <c r="H63" s="172"/>
      <c r="I63" s="172"/>
      <c r="J63" s="260">
        <f t="shared" si="0"/>
        <v>0</v>
      </c>
      <c r="K63" s="179"/>
      <c r="L63" s="262">
        <f t="shared" si="1"/>
        <v>0</v>
      </c>
      <c r="M63" s="170"/>
      <c r="N63" s="171"/>
    </row>
    <row r="64" spans="1:14">
      <c r="A64" s="168"/>
      <c r="B64" s="172"/>
      <c r="C64" s="180"/>
      <c r="D64" s="172"/>
      <c r="E64" s="172"/>
      <c r="F64" s="172"/>
      <c r="G64" s="172"/>
      <c r="H64" s="172"/>
      <c r="I64" s="172"/>
      <c r="J64" s="260">
        <f t="shared" si="0"/>
        <v>0</v>
      </c>
      <c r="K64" s="179"/>
      <c r="L64" s="262">
        <f t="shared" si="1"/>
        <v>0</v>
      </c>
      <c r="M64" s="170"/>
      <c r="N64" s="171"/>
    </row>
    <row r="65" spans="1:14">
      <c r="A65" s="168"/>
      <c r="B65" s="172"/>
      <c r="C65" s="180"/>
      <c r="D65" s="172"/>
      <c r="E65" s="172"/>
      <c r="F65" s="172"/>
      <c r="G65" s="172"/>
      <c r="H65" s="172"/>
      <c r="I65" s="172"/>
      <c r="J65" s="260">
        <f t="shared" si="0"/>
        <v>0</v>
      </c>
      <c r="K65" s="179"/>
      <c r="L65" s="262">
        <f t="shared" si="1"/>
        <v>0</v>
      </c>
      <c r="M65" s="170"/>
      <c r="N65" s="171"/>
    </row>
    <row r="66" spans="1:14">
      <c r="A66" s="168"/>
      <c r="B66" s="172"/>
      <c r="C66" s="180"/>
      <c r="D66" s="172"/>
      <c r="E66" s="172"/>
      <c r="F66" s="172"/>
      <c r="G66" s="172"/>
      <c r="H66" s="172"/>
      <c r="I66" s="172"/>
      <c r="J66" s="260">
        <f t="shared" si="0"/>
        <v>0</v>
      </c>
      <c r="K66" s="179"/>
      <c r="L66" s="262">
        <f t="shared" si="1"/>
        <v>0</v>
      </c>
      <c r="M66" s="170"/>
      <c r="N66" s="171"/>
    </row>
    <row r="67" spans="1:14">
      <c r="A67" s="168"/>
      <c r="B67" s="172"/>
      <c r="C67" s="180"/>
      <c r="D67" s="172"/>
      <c r="E67" s="172"/>
      <c r="F67" s="172"/>
      <c r="G67" s="172"/>
      <c r="H67" s="172"/>
      <c r="I67" s="172"/>
      <c r="J67" s="260">
        <f t="shared" si="0"/>
        <v>0</v>
      </c>
      <c r="K67" s="179"/>
      <c r="L67" s="262">
        <f t="shared" si="1"/>
        <v>0</v>
      </c>
      <c r="M67" s="170"/>
      <c r="N67" s="171"/>
    </row>
    <row r="68" spans="1:14">
      <c r="A68" s="168"/>
      <c r="B68" s="172"/>
      <c r="C68" s="180"/>
      <c r="D68" s="172"/>
      <c r="E68" s="172"/>
      <c r="F68" s="172"/>
      <c r="G68" s="172"/>
      <c r="H68" s="172"/>
      <c r="I68" s="172"/>
      <c r="J68" s="260">
        <f t="shared" si="0"/>
        <v>0</v>
      </c>
      <c r="K68" s="179"/>
      <c r="L68" s="262">
        <f t="shared" si="1"/>
        <v>0</v>
      </c>
      <c r="M68" s="170"/>
      <c r="N68" s="171"/>
    </row>
    <row r="69" spans="1:14">
      <c r="A69" s="168"/>
      <c r="B69" s="172"/>
      <c r="C69" s="180"/>
      <c r="D69" s="172"/>
      <c r="E69" s="172"/>
      <c r="F69" s="172"/>
      <c r="G69" s="172"/>
      <c r="H69" s="172"/>
      <c r="I69" s="172"/>
      <c r="J69" s="260">
        <f t="shared" si="0"/>
        <v>0</v>
      </c>
      <c r="K69" s="179"/>
      <c r="L69" s="262">
        <f t="shared" si="1"/>
        <v>0</v>
      </c>
      <c r="M69" s="170"/>
      <c r="N69" s="171"/>
    </row>
    <row r="70" spans="1:14">
      <c r="A70" s="168"/>
      <c r="B70" s="172"/>
      <c r="C70" s="180"/>
      <c r="D70" s="172"/>
      <c r="E70" s="172"/>
      <c r="F70" s="172"/>
      <c r="G70" s="172"/>
      <c r="H70" s="172"/>
      <c r="I70" s="172"/>
      <c r="J70" s="260">
        <f t="shared" si="0"/>
        <v>0</v>
      </c>
      <c r="K70" s="179"/>
      <c r="L70" s="262">
        <f t="shared" si="1"/>
        <v>0</v>
      </c>
      <c r="M70" s="170"/>
      <c r="N70" s="171"/>
    </row>
    <row r="71" spans="1:14">
      <c r="A71" s="168"/>
      <c r="B71" s="172"/>
      <c r="C71" s="180"/>
      <c r="D71" s="172"/>
      <c r="E71" s="172"/>
      <c r="F71" s="172"/>
      <c r="G71" s="172"/>
      <c r="H71" s="172"/>
      <c r="I71" s="172"/>
      <c r="J71" s="260">
        <f t="shared" si="0"/>
        <v>0</v>
      </c>
      <c r="K71" s="179"/>
      <c r="L71" s="262">
        <f t="shared" si="1"/>
        <v>0</v>
      </c>
      <c r="M71" s="170"/>
      <c r="N71" s="171"/>
    </row>
    <row r="72" spans="1:14">
      <c r="A72" s="168"/>
      <c r="B72" s="172"/>
      <c r="C72" s="180"/>
      <c r="D72" s="172"/>
      <c r="E72" s="172"/>
      <c r="F72" s="172"/>
      <c r="G72" s="172"/>
      <c r="H72" s="172"/>
      <c r="I72" s="172"/>
      <c r="J72" s="260">
        <f t="shared" si="0"/>
        <v>0</v>
      </c>
      <c r="K72" s="179"/>
      <c r="L72" s="262">
        <f t="shared" si="1"/>
        <v>0</v>
      </c>
      <c r="M72" s="170"/>
      <c r="N72" s="171"/>
    </row>
    <row r="73" spans="1:14">
      <c r="A73" s="168"/>
      <c r="B73" s="172"/>
      <c r="C73" s="180"/>
      <c r="D73" s="172"/>
      <c r="E73" s="172"/>
      <c r="F73" s="172"/>
      <c r="G73" s="172"/>
      <c r="H73" s="172"/>
      <c r="I73" s="172"/>
      <c r="J73" s="260">
        <f t="shared" ref="J73:J101" si="2">SUM(C73:I73)</f>
        <v>0</v>
      </c>
      <c r="K73" s="179"/>
      <c r="L73" s="262">
        <f t="shared" ref="L73:L101" si="3">J73-K73</f>
        <v>0</v>
      </c>
      <c r="M73" s="170"/>
      <c r="N73" s="171"/>
    </row>
    <row r="74" spans="1:14">
      <c r="A74" s="168"/>
      <c r="B74" s="172"/>
      <c r="C74" s="180"/>
      <c r="D74" s="172"/>
      <c r="E74" s="172"/>
      <c r="F74" s="172"/>
      <c r="G74" s="172"/>
      <c r="H74" s="172"/>
      <c r="I74" s="172"/>
      <c r="J74" s="260">
        <f t="shared" si="2"/>
        <v>0</v>
      </c>
      <c r="K74" s="179"/>
      <c r="L74" s="262">
        <f t="shared" si="3"/>
        <v>0</v>
      </c>
      <c r="M74" s="170"/>
      <c r="N74" s="171"/>
    </row>
    <row r="75" spans="1:14">
      <c r="A75" s="168"/>
      <c r="B75" s="172"/>
      <c r="C75" s="180"/>
      <c r="D75" s="172"/>
      <c r="E75" s="172"/>
      <c r="F75" s="172"/>
      <c r="G75" s="172"/>
      <c r="H75" s="172"/>
      <c r="I75" s="172"/>
      <c r="J75" s="260">
        <f t="shared" si="2"/>
        <v>0</v>
      </c>
      <c r="K75" s="179"/>
      <c r="L75" s="262">
        <f t="shared" si="3"/>
        <v>0</v>
      </c>
      <c r="M75" s="170"/>
      <c r="N75" s="171"/>
    </row>
    <row r="76" spans="1:14">
      <c r="A76" s="168"/>
      <c r="B76" s="172"/>
      <c r="C76" s="180"/>
      <c r="D76" s="172"/>
      <c r="E76" s="172"/>
      <c r="F76" s="172"/>
      <c r="G76" s="172"/>
      <c r="H76" s="172"/>
      <c r="I76" s="172"/>
      <c r="J76" s="260">
        <f t="shared" si="2"/>
        <v>0</v>
      </c>
      <c r="K76" s="179"/>
      <c r="L76" s="262">
        <f t="shared" si="3"/>
        <v>0</v>
      </c>
      <c r="M76" s="170"/>
      <c r="N76" s="171"/>
    </row>
    <row r="77" spans="1:14">
      <c r="A77" s="168"/>
      <c r="B77" s="172"/>
      <c r="C77" s="180"/>
      <c r="D77" s="172"/>
      <c r="E77" s="172"/>
      <c r="F77" s="172"/>
      <c r="G77" s="172"/>
      <c r="H77" s="172"/>
      <c r="I77" s="172"/>
      <c r="J77" s="260">
        <f t="shared" si="2"/>
        <v>0</v>
      </c>
      <c r="K77" s="179"/>
      <c r="L77" s="262">
        <f t="shared" si="3"/>
        <v>0</v>
      </c>
      <c r="M77" s="170"/>
      <c r="N77" s="171"/>
    </row>
    <row r="78" spans="1:14">
      <c r="A78" s="168"/>
      <c r="B78" s="172"/>
      <c r="C78" s="180"/>
      <c r="D78" s="172"/>
      <c r="E78" s="172"/>
      <c r="F78" s="172"/>
      <c r="G78" s="172"/>
      <c r="H78" s="172"/>
      <c r="I78" s="172"/>
      <c r="J78" s="260">
        <f t="shared" si="2"/>
        <v>0</v>
      </c>
      <c r="K78" s="179"/>
      <c r="L78" s="262">
        <f t="shared" si="3"/>
        <v>0</v>
      </c>
      <c r="M78" s="170"/>
      <c r="N78" s="171"/>
    </row>
    <row r="79" spans="1:14">
      <c r="A79" s="168"/>
      <c r="B79" s="172"/>
      <c r="C79" s="180"/>
      <c r="D79" s="172"/>
      <c r="E79" s="172"/>
      <c r="F79" s="172"/>
      <c r="G79" s="172"/>
      <c r="H79" s="172"/>
      <c r="I79" s="172"/>
      <c r="J79" s="260">
        <f t="shared" si="2"/>
        <v>0</v>
      </c>
      <c r="K79" s="179"/>
      <c r="L79" s="262">
        <f t="shared" si="3"/>
        <v>0</v>
      </c>
      <c r="M79" s="170"/>
      <c r="N79" s="171"/>
    </row>
    <row r="80" spans="1:14">
      <c r="A80" s="168"/>
      <c r="B80" s="172"/>
      <c r="C80" s="180"/>
      <c r="D80" s="172"/>
      <c r="E80" s="172"/>
      <c r="F80" s="172"/>
      <c r="G80" s="172"/>
      <c r="H80" s="172"/>
      <c r="I80" s="172"/>
      <c r="J80" s="260">
        <f t="shared" si="2"/>
        <v>0</v>
      </c>
      <c r="K80" s="179"/>
      <c r="L80" s="262">
        <f t="shared" si="3"/>
        <v>0</v>
      </c>
      <c r="M80" s="170"/>
      <c r="N80" s="171"/>
    </row>
    <row r="81" spans="1:14">
      <c r="A81" s="168"/>
      <c r="B81" s="172"/>
      <c r="C81" s="180"/>
      <c r="D81" s="172"/>
      <c r="E81" s="172"/>
      <c r="F81" s="172"/>
      <c r="G81" s="172"/>
      <c r="H81" s="172"/>
      <c r="I81" s="172"/>
      <c r="J81" s="260">
        <f t="shared" si="2"/>
        <v>0</v>
      </c>
      <c r="K81" s="179"/>
      <c r="L81" s="262">
        <f t="shared" si="3"/>
        <v>0</v>
      </c>
      <c r="M81" s="170"/>
      <c r="N81" s="171"/>
    </row>
    <row r="82" spans="1:14">
      <c r="A82" s="168"/>
      <c r="B82" s="172"/>
      <c r="C82" s="180"/>
      <c r="D82" s="172"/>
      <c r="E82" s="172"/>
      <c r="F82" s="172"/>
      <c r="G82" s="172"/>
      <c r="H82" s="172"/>
      <c r="I82" s="172"/>
      <c r="J82" s="260">
        <f t="shared" si="2"/>
        <v>0</v>
      </c>
      <c r="K82" s="179"/>
      <c r="L82" s="262">
        <f t="shared" si="3"/>
        <v>0</v>
      </c>
      <c r="M82" s="170"/>
      <c r="N82" s="171"/>
    </row>
    <row r="83" spans="1:14">
      <c r="A83" s="168"/>
      <c r="B83" s="172"/>
      <c r="C83" s="180"/>
      <c r="D83" s="172"/>
      <c r="E83" s="172"/>
      <c r="F83" s="172"/>
      <c r="G83" s="172"/>
      <c r="H83" s="172"/>
      <c r="I83" s="172"/>
      <c r="J83" s="260">
        <f t="shared" si="2"/>
        <v>0</v>
      </c>
      <c r="K83" s="179"/>
      <c r="L83" s="262">
        <f t="shared" si="3"/>
        <v>0</v>
      </c>
      <c r="M83" s="170"/>
      <c r="N83" s="171"/>
    </row>
    <row r="84" spans="1:14">
      <c r="A84" s="168"/>
      <c r="B84" s="172"/>
      <c r="C84" s="180"/>
      <c r="D84" s="172"/>
      <c r="E84" s="172"/>
      <c r="F84" s="172"/>
      <c r="G84" s="172"/>
      <c r="H84" s="172"/>
      <c r="I84" s="172"/>
      <c r="J84" s="260">
        <f t="shared" si="2"/>
        <v>0</v>
      </c>
      <c r="K84" s="179"/>
      <c r="L84" s="262">
        <f t="shared" si="3"/>
        <v>0</v>
      </c>
      <c r="M84" s="170"/>
      <c r="N84" s="171"/>
    </row>
    <row r="85" spans="1:14">
      <c r="A85" s="168"/>
      <c r="B85" s="172"/>
      <c r="C85" s="180"/>
      <c r="D85" s="172"/>
      <c r="E85" s="172"/>
      <c r="F85" s="172"/>
      <c r="G85" s="172"/>
      <c r="H85" s="172"/>
      <c r="I85" s="172"/>
      <c r="J85" s="260">
        <f t="shared" si="2"/>
        <v>0</v>
      </c>
      <c r="K85" s="179"/>
      <c r="L85" s="262">
        <f t="shared" si="3"/>
        <v>0</v>
      </c>
      <c r="M85" s="170"/>
      <c r="N85" s="171"/>
    </row>
    <row r="86" spans="1:14">
      <c r="A86" s="168"/>
      <c r="B86" s="172"/>
      <c r="C86" s="180"/>
      <c r="D86" s="172"/>
      <c r="E86" s="172"/>
      <c r="F86" s="172"/>
      <c r="G86" s="172"/>
      <c r="H86" s="172"/>
      <c r="I86" s="172"/>
      <c r="J86" s="260">
        <f t="shared" si="2"/>
        <v>0</v>
      </c>
      <c r="K86" s="179"/>
      <c r="L86" s="262">
        <f t="shared" si="3"/>
        <v>0</v>
      </c>
      <c r="M86" s="170"/>
      <c r="N86" s="171"/>
    </row>
    <row r="87" spans="1:14">
      <c r="A87" s="168"/>
      <c r="B87" s="172"/>
      <c r="C87" s="180"/>
      <c r="D87" s="172"/>
      <c r="E87" s="172"/>
      <c r="F87" s="172"/>
      <c r="G87" s="172"/>
      <c r="H87" s="172"/>
      <c r="I87" s="172"/>
      <c r="J87" s="260">
        <f t="shared" si="2"/>
        <v>0</v>
      </c>
      <c r="K87" s="179"/>
      <c r="L87" s="262">
        <f t="shared" si="3"/>
        <v>0</v>
      </c>
      <c r="M87" s="170"/>
      <c r="N87" s="171"/>
    </row>
    <row r="88" spans="1:14">
      <c r="A88" s="168"/>
      <c r="B88" s="172"/>
      <c r="C88" s="180"/>
      <c r="D88" s="172"/>
      <c r="E88" s="172"/>
      <c r="F88" s="172"/>
      <c r="G88" s="172"/>
      <c r="H88" s="172"/>
      <c r="I88" s="172"/>
      <c r="J88" s="260">
        <f t="shared" si="2"/>
        <v>0</v>
      </c>
      <c r="K88" s="179"/>
      <c r="L88" s="262">
        <f t="shared" si="3"/>
        <v>0</v>
      </c>
      <c r="M88" s="170"/>
      <c r="N88" s="171"/>
    </row>
    <row r="89" spans="1:14">
      <c r="A89" s="168"/>
      <c r="B89" s="172"/>
      <c r="C89" s="180"/>
      <c r="D89" s="172"/>
      <c r="E89" s="172"/>
      <c r="F89" s="172"/>
      <c r="G89" s="172"/>
      <c r="H89" s="172"/>
      <c r="I89" s="172"/>
      <c r="J89" s="260">
        <f t="shared" si="2"/>
        <v>0</v>
      </c>
      <c r="K89" s="179"/>
      <c r="L89" s="262">
        <f t="shared" si="3"/>
        <v>0</v>
      </c>
      <c r="M89" s="170"/>
      <c r="N89" s="171"/>
    </row>
    <row r="90" spans="1:14">
      <c r="A90" s="168"/>
      <c r="B90" s="172"/>
      <c r="C90" s="180"/>
      <c r="D90" s="172"/>
      <c r="E90" s="172"/>
      <c r="F90" s="172"/>
      <c r="G90" s="172"/>
      <c r="H90" s="172"/>
      <c r="I90" s="172"/>
      <c r="J90" s="260">
        <f t="shared" si="2"/>
        <v>0</v>
      </c>
      <c r="K90" s="179"/>
      <c r="L90" s="262">
        <f t="shared" si="3"/>
        <v>0</v>
      </c>
      <c r="M90" s="170"/>
      <c r="N90" s="171"/>
    </row>
    <row r="91" spans="1:14">
      <c r="A91" s="168"/>
      <c r="B91" s="172"/>
      <c r="C91" s="180"/>
      <c r="D91" s="172"/>
      <c r="E91" s="172"/>
      <c r="F91" s="172"/>
      <c r="G91" s="172"/>
      <c r="H91" s="172"/>
      <c r="I91" s="172"/>
      <c r="J91" s="260">
        <f t="shared" si="2"/>
        <v>0</v>
      </c>
      <c r="K91" s="179"/>
      <c r="L91" s="262">
        <f t="shared" si="3"/>
        <v>0</v>
      </c>
      <c r="M91" s="170"/>
      <c r="N91" s="171"/>
    </row>
    <row r="92" spans="1:14">
      <c r="A92" s="168"/>
      <c r="B92" s="172"/>
      <c r="C92" s="180"/>
      <c r="D92" s="172"/>
      <c r="E92" s="172"/>
      <c r="F92" s="172"/>
      <c r="G92" s="172"/>
      <c r="H92" s="172"/>
      <c r="I92" s="172"/>
      <c r="J92" s="260">
        <f t="shared" si="2"/>
        <v>0</v>
      </c>
      <c r="K92" s="179"/>
      <c r="L92" s="262">
        <f t="shared" si="3"/>
        <v>0</v>
      </c>
      <c r="M92" s="170"/>
      <c r="N92" s="171"/>
    </row>
    <row r="93" spans="1:14">
      <c r="A93" s="168"/>
      <c r="B93" s="172"/>
      <c r="C93" s="180"/>
      <c r="D93" s="172"/>
      <c r="E93" s="172"/>
      <c r="F93" s="172"/>
      <c r="G93" s="172"/>
      <c r="H93" s="172"/>
      <c r="I93" s="172"/>
      <c r="J93" s="260">
        <f t="shared" si="2"/>
        <v>0</v>
      </c>
      <c r="K93" s="179"/>
      <c r="L93" s="262">
        <f t="shared" si="3"/>
        <v>0</v>
      </c>
      <c r="M93" s="170"/>
      <c r="N93" s="171"/>
    </row>
    <row r="94" spans="1:14">
      <c r="A94" s="168"/>
      <c r="B94" s="172"/>
      <c r="C94" s="180"/>
      <c r="D94" s="172"/>
      <c r="E94" s="172"/>
      <c r="F94" s="172"/>
      <c r="G94" s="172"/>
      <c r="H94" s="172"/>
      <c r="I94" s="172"/>
      <c r="J94" s="260">
        <f t="shared" si="2"/>
        <v>0</v>
      </c>
      <c r="K94" s="179"/>
      <c r="L94" s="262">
        <f t="shared" si="3"/>
        <v>0</v>
      </c>
      <c r="M94" s="170"/>
      <c r="N94" s="171"/>
    </row>
    <row r="95" spans="1:14">
      <c r="A95" s="168"/>
      <c r="B95" s="172"/>
      <c r="C95" s="180"/>
      <c r="D95" s="172"/>
      <c r="E95" s="172"/>
      <c r="F95" s="172"/>
      <c r="G95" s="172"/>
      <c r="H95" s="172"/>
      <c r="I95" s="172"/>
      <c r="J95" s="260">
        <f t="shared" si="2"/>
        <v>0</v>
      </c>
      <c r="K95" s="179"/>
      <c r="L95" s="262">
        <f t="shared" si="3"/>
        <v>0</v>
      </c>
      <c r="M95" s="170"/>
      <c r="N95" s="171"/>
    </row>
    <row r="96" spans="1:14">
      <c r="A96" s="168"/>
      <c r="B96" s="172"/>
      <c r="C96" s="180"/>
      <c r="D96" s="172"/>
      <c r="E96" s="172"/>
      <c r="F96" s="172"/>
      <c r="G96" s="172"/>
      <c r="H96" s="172"/>
      <c r="I96" s="172"/>
      <c r="J96" s="260">
        <f t="shared" si="2"/>
        <v>0</v>
      </c>
      <c r="K96" s="179"/>
      <c r="L96" s="262">
        <f t="shared" si="3"/>
        <v>0</v>
      </c>
      <c r="M96" s="170"/>
      <c r="N96" s="171"/>
    </row>
    <row r="97" spans="1:14">
      <c r="A97" s="168"/>
      <c r="B97" s="172"/>
      <c r="C97" s="180"/>
      <c r="D97" s="172"/>
      <c r="E97" s="172"/>
      <c r="F97" s="172"/>
      <c r="G97" s="172"/>
      <c r="H97" s="172"/>
      <c r="I97" s="172"/>
      <c r="J97" s="260">
        <f t="shared" si="2"/>
        <v>0</v>
      </c>
      <c r="K97" s="179"/>
      <c r="L97" s="262">
        <f t="shared" si="3"/>
        <v>0</v>
      </c>
      <c r="M97" s="170"/>
      <c r="N97" s="171"/>
    </row>
    <row r="98" spans="1:14">
      <c r="A98" s="168"/>
      <c r="B98" s="172"/>
      <c r="C98" s="180"/>
      <c r="D98" s="172"/>
      <c r="E98" s="172"/>
      <c r="F98" s="172"/>
      <c r="G98" s="172"/>
      <c r="H98" s="172"/>
      <c r="I98" s="172"/>
      <c r="J98" s="260">
        <f t="shared" si="2"/>
        <v>0</v>
      </c>
      <c r="K98" s="179"/>
      <c r="L98" s="262">
        <f t="shared" si="3"/>
        <v>0</v>
      </c>
      <c r="M98" s="170"/>
      <c r="N98" s="171"/>
    </row>
    <row r="99" spans="1:14">
      <c r="A99" s="168"/>
      <c r="B99" s="172"/>
      <c r="C99" s="180"/>
      <c r="D99" s="172"/>
      <c r="E99" s="172"/>
      <c r="F99" s="172"/>
      <c r="G99" s="172"/>
      <c r="H99" s="172"/>
      <c r="I99" s="172"/>
      <c r="J99" s="260">
        <f t="shared" si="2"/>
        <v>0</v>
      </c>
      <c r="K99" s="179"/>
      <c r="L99" s="262">
        <f t="shared" si="3"/>
        <v>0</v>
      </c>
      <c r="M99" s="170"/>
      <c r="N99" s="171"/>
    </row>
    <row r="100" spans="1:14">
      <c r="A100" s="168"/>
      <c r="B100" s="172"/>
      <c r="C100" s="180"/>
      <c r="D100" s="172"/>
      <c r="E100" s="172"/>
      <c r="F100" s="172"/>
      <c r="G100" s="172"/>
      <c r="H100" s="172"/>
      <c r="I100" s="172"/>
      <c r="J100" s="260">
        <f t="shared" si="2"/>
        <v>0</v>
      </c>
      <c r="K100" s="179"/>
      <c r="L100" s="262">
        <f t="shared" si="3"/>
        <v>0</v>
      </c>
      <c r="M100" s="170"/>
      <c r="N100" s="171"/>
    </row>
    <row r="101" spans="1:14">
      <c r="A101" s="168"/>
      <c r="B101" s="172"/>
      <c r="C101" s="180"/>
      <c r="D101" s="172"/>
      <c r="E101" s="172"/>
      <c r="F101" s="172"/>
      <c r="G101" s="172"/>
      <c r="H101" s="172"/>
      <c r="I101" s="172"/>
      <c r="J101" s="260">
        <f t="shared" si="2"/>
        <v>0</v>
      </c>
      <c r="K101" s="179"/>
      <c r="L101" s="262">
        <f t="shared" si="3"/>
        <v>0</v>
      </c>
      <c r="M101" s="170"/>
      <c r="N101" s="171"/>
    </row>
    <row r="102" spans="1:14">
      <c r="A102" s="264"/>
      <c r="B102" s="265"/>
      <c r="C102" s="265"/>
      <c r="D102" s="266">
        <f t="shared" ref="D102:I102" si="4">SUM(D8:D101)</f>
        <v>0</v>
      </c>
      <c r="E102" s="266">
        <f t="shared" si="4"/>
        <v>0</v>
      </c>
      <c r="F102" s="266">
        <f t="shared" si="4"/>
        <v>0</v>
      </c>
      <c r="G102" s="266">
        <f t="shared" si="4"/>
        <v>0</v>
      </c>
      <c r="H102" s="266">
        <f t="shared" si="4"/>
        <v>0</v>
      </c>
      <c r="I102" s="266">
        <f t="shared" si="4"/>
        <v>0</v>
      </c>
      <c r="J102" s="260">
        <f>SUM(J8:J101)</f>
        <v>0</v>
      </c>
      <c r="K102" s="261">
        <f>SUM(K8:K101)</f>
        <v>0</v>
      </c>
      <c r="L102" s="262">
        <f>SUM(L8:L101)</f>
        <v>0</v>
      </c>
      <c r="M102" s="267"/>
      <c r="N102" s="268"/>
    </row>
    <row r="103" spans="1:14"/>
    <row r="104" spans="1:14"/>
    <row r="105" spans="1:14"/>
    <row r="106" spans="1:14"/>
    <row r="107" spans="1:14"/>
    <row r="108" spans="1:14"/>
    <row r="109" spans="1:14"/>
    <row r="110" spans="1:14"/>
    <row r="111" spans="1:14"/>
    <row r="112" spans="1:14"/>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eKsK8QurIZfvS+51dA1Mi6yQMLEXNREBp/Wkz6nP1/ZpLHiM8oFJptdfjfro6qVdPi3YbFP+73I/HHOMmQ3pw==" saltValue="9+GHQL/Z+3nhK0JUNaDPMg==" spinCount="100000" sheet="1"/>
  <mergeCells count="1171">
    <mergeCell ref="XEM2:XEZ2"/>
    <mergeCell ref="XFA2:XFD2"/>
    <mergeCell ref="XBG2:XBT2"/>
    <mergeCell ref="XBU2:XCH2"/>
    <mergeCell ref="XCI2:XCV2"/>
    <mergeCell ref="XCW2:XDJ2"/>
    <mergeCell ref="XDK2:XDX2"/>
    <mergeCell ref="XDY2:XEL2"/>
    <mergeCell ref="WYA2:WYN2"/>
    <mergeCell ref="WYO2:WZB2"/>
    <mergeCell ref="WZC2:WZP2"/>
    <mergeCell ref="WZQ2:XAD2"/>
    <mergeCell ref="XAE2:XAR2"/>
    <mergeCell ref="XAS2:XBF2"/>
    <mergeCell ref="WUU2:WVH2"/>
    <mergeCell ref="WVI2:WVV2"/>
    <mergeCell ref="WVW2:WWJ2"/>
    <mergeCell ref="WWK2:WWX2"/>
    <mergeCell ref="WWY2:WXL2"/>
    <mergeCell ref="WXM2:WXZ2"/>
    <mergeCell ref="WRO2:WSB2"/>
    <mergeCell ref="WSC2:WSP2"/>
    <mergeCell ref="WSQ2:WTD2"/>
    <mergeCell ref="WTE2:WTR2"/>
    <mergeCell ref="WTS2:WUF2"/>
    <mergeCell ref="WUG2:WUT2"/>
    <mergeCell ref="WOI2:WOV2"/>
    <mergeCell ref="WOW2:WPJ2"/>
    <mergeCell ref="WPK2:WPX2"/>
    <mergeCell ref="WPY2:WQL2"/>
    <mergeCell ref="WQM2:WQZ2"/>
    <mergeCell ref="WRA2:WRN2"/>
    <mergeCell ref="WLC2:WLP2"/>
    <mergeCell ref="WLQ2:WMD2"/>
    <mergeCell ref="WME2:WMR2"/>
    <mergeCell ref="WMS2:WNF2"/>
    <mergeCell ref="WNG2:WNT2"/>
    <mergeCell ref="WNU2:WOH2"/>
    <mergeCell ref="WHW2:WIJ2"/>
    <mergeCell ref="WIK2:WIX2"/>
    <mergeCell ref="WIY2:WJL2"/>
    <mergeCell ref="WJM2:WJZ2"/>
    <mergeCell ref="WKA2:WKN2"/>
    <mergeCell ref="WKO2:WLB2"/>
    <mergeCell ref="WEQ2:WFD2"/>
    <mergeCell ref="WFE2:WFR2"/>
    <mergeCell ref="WFS2:WGF2"/>
    <mergeCell ref="WGG2:WGT2"/>
    <mergeCell ref="WGU2:WHH2"/>
    <mergeCell ref="WHI2:WHV2"/>
    <mergeCell ref="WBK2:WBX2"/>
    <mergeCell ref="WBY2:WCL2"/>
    <mergeCell ref="WCM2:WCZ2"/>
    <mergeCell ref="WDA2:WDN2"/>
    <mergeCell ref="WDO2:WEB2"/>
    <mergeCell ref="WEC2:WEP2"/>
    <mergeCell ref="VYE2:VYR2"/>
    <mergeCell ref="VYS2:VZF2"/>
    <mergeCell ref="VZG2:VZT2"/>
    <mergeCell ref="VZU2:WAH2"/>
    <mergeCell ref="WAI2:WAV2"/>
    <mergeCell ref="WAW2:WBJ2"/>
    <mergeCell ref="VUY2:VVL2"/>
    <mergeCell ref="VVM2:VVZ2"/>
    <mergeCell ref="VWA2:VWN2"/>
    <mergeCell ref="VWO2:VXB2"/>
    <mergeCell ref="VXC2:VXP2"/>
    <mergeCell ref="VXQ2:VYD2"/>
    <mergeCell ref="VRS2:VSF2"/>
    <mergeCell ref="VSG2:VST2"/>
    <mergeCell ref="VSU2:VTH2"/>
    <mergeCell ref="VTI2:VTV2"/>
    <mergeCell ref="VTW2:VUJ2"/>
    <mergeCell ref="VUK2:VUX2"/>
    <mergeCell ref="VOM2:VOZ2"/>
    <mergeCell ref="VPA2:VPN2"/>
    <mergeCell ref="VPO2:VQB2"/>
    <mergeCell ref="VQC2:VQP2"/>
    <mergeCell ref="VQQ2:VRD2"/>
    <mergeCell ref="VRE2:VRR2"/>
    <mergeCell ref="VLG2:VLT2"/>
    <mergeCell ref="VLU2:VMH2"/>
    <mergeCell ref="VMI2:VMV2"/>
    <mergeCell ref="VMW2:VNJ2"/>
    <mergeCell ref="VNK2:VNX2"/>
    <mergeCell ref="VNY2:VOL2"/>
    <mergeCell ref="VIA2:VIN2"/>
    <mergeCell ref="VIO2:VJB2"/>
    <mergeCell ref="VJC2:VJP2"/>
    <mergeCell ref="VJQ2:VKD2"/>
    <mergeCell ref="VKE2:VKR2"/>
    <mergeCell ref="VKS2:VLF2"/>
    <mergeCell ref="VEU2:VFH2"/>
    <mergeCell ref="VFI2:VFV2"/>
    <mergeCell ref="VFW2:VGJ2"/>
    <mergeCell ref="VGK2:VGX2"/>
    <mergeCell ref="VGY2:VHL2"/>
    <mergeCell ref="VHM2:VHZ2"/>
    <mergeCell ref="VBO2:VCB2"/>
    <mergeCell ref="VCC2:VCP2"/>
    <mergeCell ref="VCQ2:VDD2"/>
    <mergeCell ref="VDE2:VDR2"/>
    <mergeCell ref="VDS2:VEF2"/>
    <mergeCell ref="VEG2:VET2"/>
    <mergeCell ref="UYI2:UYV2"/>
    <mergeCell ref="UYW2:UZJ2"/>
    <mergeCell ref="UZK2:UZX2"/>
    <mergeCell ref="UZY2:VAL2"/>
    <mergeCell ref="VAM2:VAZ2"/>
    <mergeCell ref="VBA2:VBN2"/>
    <mergeCell ref="UVC2:UVP2"/>
    <mergeCell ref="UVQ2:UWD2"/>
    <mergeCell ref="UWE2:UWR2"/>
    <mergeCell ref="UWS2:UXF2"/>
    <mergeCell ref="UXG2:UXT2"/>
    <mergeCell ref="UXU2:UYH2"/>
    <mergeCell ref="URW2:USJ2"/>
    <mergeCell ref="USK2:USX2"/>
    <mergeCell ref="USY2:UTL2"/>
    <mergeCell ref="UTM2:UTZ2"/>
    <mergeCell ref="UUA2:UUN2"/>
    <mergeCell ref="UUO2:UVB2"/>
    <mergeCell ref="UOQ2:UPD2"/>
    <mergeCell ref="UPE2:UPR2"/>
    <mergeCell ref="UPS2:UQF2"/>
    <mergeCell ref="UQG2:UQT2"/>
    <mergeCell ref="UQU2:URH2"/>
    <mergeCell ref="URI2:URV2"/>
    <mergeCell ref="ULK2:ULX2"/>
    <mergeCell ref="ULY2:UML2"/>
    <mergeCell ref="UMM2:UMZ2"/>
    <mergeCell ref="UNA2:UNN2"/>
    <mergeCell ref="UNO2:UOB2"/>
    <mergeCell ref="UOC2:UOP2"/>
    <mergeCell ref="UIE2:UIR2"/>
    <mergeCell ref="UIS2:UJF2"/>
    <mergeCell ref="UJG2:UJT2"/>
    <mergeCell ref="UJU2:UKH2"/>
    <mergeCell ref="UKI2:UKV2"/>
    <mergeCell ref="UKW2:ULJ2"/>
    <mergeCell ref="UEY2:UFL2"/>
    <mergeCell ref="UFM2:UFZ2"/>
    <mergeCell ref="UGA2:UGN2"/>
    <mergeCell ref="UGO2:UHB2"/>
    <mergeCell ref="UHC2:UHP2"/>
    <mergeCell ref="UHQ2:UID2"/>
    <mergeCell ref="UBS2:UCF2"/>
    <mergeCell ref="UCG2:UCT2"/>
    <mergeCell ref="UCU2:UDH2"/>
    <mergeCell ref="UDI2:UDV2"/>
    <mergeCell ref="UDW2:UEJ2"/>
    <mergeCell ref="UEK2:UEX2"/>
    <mergeCell ref="TYM2:TYZ2"/>
    <mergeCell ref="TZA2:TZN2"/>
    <mergeCell ref="TZO2:UAB2"/>
    <mergeCell ref="UAC2:UAP2"/>
    <mergeCell ref="UAQ2:UBD2"/>
    <mergeCell ref="UBE2:UBR2"/>
    <mergeCell ref="TVG2:TVT2"/>
    <mergeCell ref="TVU2:TWH2"/>
    <mergeCell ref="TWI2:TWV2"/>
    <mergeCell ref="TWW2:TXJ2"/>
    <mergeCell ref="TXK2:TXX2"/>
    <mergeCell ref="TXY2:TYL2"/>
    <mergeCell ref="TSA2:TSN2"/>
    <mergeCell ref="TSO2:TTB2"/>
    <mergeCell ref="TTC2:TTP2"/>
    <mergeCell ref="TTQ2:TUD2"/>
    <mergeCell ref="TUE2:TUR2"/>
    <mergeCell ref="TUS2:TVF2"/>
    <mergeCell ref="TOU2:TPH2"/>
    <mergeCell ref="TPI2:TPV2"/>
    <mergeCell ref="TPW2:TQJ2"/>
    <mergeCell ref="TQK2:TQX2"/>
    <mergeCell ref="TQY2:TRL2"/>
    <mergeCell ref="TRM2:TRZ2"/>
    <mergeCell ref="TLO2:TMB2"/>
    <mergeCell ref="TMC2:TMP2"/>
    <mergeCell ref="TMQ2:TND2"/>
    <mergeCell ref="TNE2:TNR2"/>
    <mergeCell ref="TNS2:TOF2"/>
    <mergeCell ref="TOG2:TOT2"/>
    <mergeCell ref="TII2:TIV2"/>
    <mergeCell ref="TIW2:TJJ2"/>
    <mergeCell ref="TJK2:TJX2"/>
    <mergeCell ref="TJY2:TKL2"/>
    <mergeCell ref="TKM2:TKZ2"/>
    <mergeCell ref="TLA2:TLN2"/>
    <mergeCell ref="TFC2:TFP2"/>
    <mergeCell ref="TFQ2:TGD2"/>
    <mergeCell ref="TGE2:TGR2"/>
    <mergeCell ref="TGS2:THF2"/>
    <mergeCell ref="THG2:THT2"/>
    <mergeCell ref="THU2:TIH2"/>
    <mergeCell ref="TBW2:TCJ2"/>
    <mergeCell ref="TCK2:TCX2"/>
    <mergeCell ref="TCY2:TDL2"/>
    <mergeCell ref="TDM2:TDZ2"/>
    <mergeCell ref="TEA2:TEN2"/>
    <mergeCell ref="TEO2:TFB2"/>
    <mergeCell ref="SYQ2:SZD2"/>
    <mergeCell ref="SZE2:SZR2"/>
    <mergeCell ref="SZS2:TAF2"/>
    <mergeCell ref="TAG2:TAT2"/>
    <mergeCell ref="TAU2:TBH2"/>
    <mergeCell ref="TBI2:TBV2"/>
    <mergeCell ref="SVK2:SVX2"/>
    <mergeCell ref="SVY2:SWL2"/>
    <mergeCell ref="SWM2:SWZ2"/>
    <mergeCell ref="SXA2:SXN2"/>
    <mergeCell ref="SXO2:SYB2"/>
    <mergeCell ref="SYC2:SYP2"/>
    <mergeCell ref="SSE2:SSR2"/>
    <mergeCell ref="SSS2:STF2"/>
    <mergeCell ref="STG2:STT2"/>
    <mergeCell ref="STU2:SUH2"/>
    <mergeCell ref="SUI2:SUV2"/>
    <mergeCell ref="SUW2:SVJ2"/>
    <mergeCell ref="SOY2:SPL2"/>
    <mergeCell ref="SPM2:SPZ2"/>
    <mergeCell ref="SQA2:SQN2"/>
    <mergeCell ref="SQO2:SRB2"/>
    <mergeCell ref="SRC2:SRP2"/>
    <mergeCell ref="SRQ2:SSD2"/>
    <mergeCell ref="SLS2:SMF2"/>
    <mergeCell ref="SMG2:SMT2"/>
    <mergeCell ref="SMU2:SNH2"/>
    <mergeCell ref="SNI2:SNV2"/>
    <mergeCell ref="SNW2:SOJ2"/>
    <mergeCell ref="SOK2:SOX2"/>
    <mergeCell ref="SIM2:SIZ2"/>
    <mergeCell ref="SJA2:SJN2"/>
    <mergeCell ref="SJO2:SKB2"/>
    <mergeCell ref="SKC2:SKP2"/>
    <mergeCell ref="SKQ2:SLD2"/>
    <mergeCell ref="SLE2:SLR2"/>
    <mergeCell ref="SFG2:SFT2"/>
    <mergeCell ref="SFU2:SGH2"/>
    <mergeCell ref="SGI2:SGV2"/>
    <mergeCell ref="SGW2:SHJ2"/>
    <mergeCell ref="SHK2:SHX2"/>
    <mergeCell ref="SHY2:SIL2"/>
    <mergeCell ref="SCA2:SCN2"/>
    <mergeCell ref="SCO2:SDB2"/>
    <mergeCell ref="SDC2:SDP2"/>
    <mergeCell ref="SDQ2:SED2"/>
    <mergeCell ref="SEE2:SER2"/>
    <mergeCell ref="SES2:SFF2"/>
    <mergeCell ref="RYU2:RZH2"/>
    <mergeCell ref="RZI2:RZV2"/>
    <mergeCell ref="RZW2:SAJ2"/>
    <mergeCell ref="SAK2:SAX2"/>
    <mergeCell ref="SAY2:SBL2"/>
    <mergeCell ref="SBM2:SBZ2"/>
    <mergeCell ref="RVO2:RWB2"/>
    <mergeCell ref="RWC2:RWP2"/>
    <mergeCell ref="RWQ2:RXD2"/>
    <mergeCell ref="RXE2:RXR2"/>
    <mergeCell ref="RXS2:RYF2"/>
    <mergeCell ref="RYG2:RYT2"/>
    <mergeCell ref="RSI2:RSV2"/>
    <mergeCell ref="RSW2:RTJ2"/>
    <mergeCell ref="RTK2:RTX2"/>
    <mergeCell ref="RTY2:RUL2"/>
    <mergeCell ref="RUM2:RUZ2"/>
    <mergeCell ref="RVA2:RVN2"/>
    <mergeCell ref="RPC2:RPP2"/>
    <mergeCell ref="RPQ2:RQD2"/>
    <mergeCell ref="RQE2:RQR2"/>
    <mergeCell ref="RQS2:RRF2"/>
    <mergeCell ref="RRG2:RRT2"/>
    <mergeCell ref="RRU2:RSH2"/>
    <mergeCell ref="RLW2:RMJ2"/>
    <mergeCell ref="RMK2:RMX2"/>
    <mergeCell ref="RMY2:RNL2"/>
    <mergeCell ref="RNM2:RNZ2"/>
    <mergeCell ref="ROA2:RON2"/>
    <mergeCell ref="ROO2:RPB2"/>
    <mergeCell ref="RIQ2:RJD2"/>
    <mergeCell ref="RJE2:RJR2"/>
    <mergeCell ref="RJS2:RKF2"/>
    <mergeCell ref="RKG2:RKT2"/>
    <mergeCell ref="RKU2:RLH2"/>
    <mergeCell ref="RLI2:RLV2"/>
    <mergeCell ref="RFK2:RFX2"/>
    <mergeCell ref="RFY2:RGL2"/>
    <mergeCell ref="RGM2:RGZ2"/>
    <mergeCell ref="RHA2:RHN2"/>
    <mergeCell ref="RHO2:RIB2"/>
    <mergeCell ref="RIC2:RIP2"/>
    <mergeCell ref="RCE2:RCR2"/>
    <mergeCell ref="RCS2:RDF2"/>
    <mergeCell ref="RDG2:RDT2"/>
    <mergeCell ref="RDU2:REH2"/>
    <mergeCell ref="REI2:REV2"/>
    <mergeCell ref="REW2:RFJ2"/>
    <mergeCell ref="QYY2:QZL2"/>
    <mergeCell ref="QZM2:QZZ2"/>
    <mergeCell ref="RAA2:RAN2"/>
    <mergeCell ref="RAO2:RBB2"/>
    <mergeCell ref="RBC2:RBP2"/>
    <mergeCell ref="RBQ2:RCD2"/>
    <mergeCell ref="QVS2:QWF2"/>
    <mergeCell ref="QWG2:QWT2"/>
    <mergeCell ref="QWU2:QXH2"/>
    <mergeCell ref="QXI2:QXV2"/>
    <mergeCell ref="QXW2:QYJ2"/>
    <mergeCell ref="QYK2:QYX2"/>
    <mergeCell ref="QSM2:QSZ2"/>
    <mergeCell ref="QTA2:QTN2"/>
    <mergeCell ref="QTO2:QUB2"/>
    <mergeCell ref="QUC2:QUP2"/>
    <mergeCell ref="QUQ2:QVD2"/>
    <mergeCell ref="QVE2:QVR2"/>
    <mergeCell ref="QPG2:QPT2"/>
    <mergeCell ref="QPU2:QQH2"/>
    <mergeCell ref="QQI2:QQV2"/>
    <mergeCell ref="QQW2:QRJ2"/>
    <mergeCell ref="QRK2:QRX2"/>
    <mergeCell ref="QRY2:QSL2"/>
    <mergeCell ref="QMA2:QMN2"/>
    <mergeCell ref="QMO2:QNB2"/>
    <mergeCell ref="QNC2:QNP2"/>
    <mergeCell ref="QNQ2:QOD2"/>
    <mergeCell ref="QOE2:QOR2"/>
    <mergeCell ref="QOS2:QPF2"/>
    <mergeCell ref="QIU2:QJH2"/>
    <mergeCell ref="QJI2:QJV2"/>
    <mergeCell ref="QJW2:QKJ2"/>
    <mergeCell ref="QKK2:QKX2"/>
    <mergeCell ref="QKY2:QLL2"/>
    <mergeCell ref="QLM2:QLZ2"/>
    <mergeCell ref="QFO2:QGB2"/>
    <mergeCell ref="QGC2:QGP2"/>
    <mergeCell ref="QGQ2:QHD2"/>
    <mergeCell ref="QHE2:QHR2"/>
    <mergeCell ref="QHS2:QIF2"/>
    <mergeCell ref="QIG2:QIT2"/>
    <mergeCell ref="QCI2:QCV2"/>
    <mergeCell ref="QCW2:QDJ2"/>
    <mergeCell ref="QDK2:QDX2"/>
    <mergeCell ref="QDY2:QEL2"/>
    <mergeCell ref="QEM2:QEZ2"/>
    <mergeCell ref="QFA2:QFN2"/>
    <mergeCell ref="PZC2:PZP2"/>
    <mergeCell ref="PZQ2:QAD2"/>
    <mergeCell ref="QAE2:QAR2"/>
    <mergeCell ref="QAS2:QBF2"/>
    <mergeCell ref="QBG2:QBT2"/>
    <mergeCell ref="QBU2:QCH2"/>
    <mergeCell ref="PVW2:PWJ2"/>
    <mergeCell ref="PWK2:PWX2"/>
    <mergeCell ref="PWY2:PXL2"/>
    <mergeCell ref="PXM2:PXZ2"/>
    <mergeCell ref="PYA2:PYN2"/>
    <mergeCell ref="PYO2:PZB2"/>
    <mergeCell ref="PSQ2:PTD2"/>
    <mergeCell ref="PTE2:PTR2"/>
    <mergeCell ref="PTS2:PUF2"/>
    <mergeCell ref="PUG2:PUT2"/>
    <mergeCell ref="PUU2:PVH2"/>
    <mergeCell ref="PVI2:PVV2"/>
    <mergeCell ref="PPK2:PPX2"/>
    <mergeCell ref="PPY2:PQL2"/>
    <mergeCell ref="PQM2:PQZ2"/>
    <mergeCell ref="PRA2:PRN2"/>
    <mergeCell ref="PRO2:PSB2"/>
    <mergeCell ref="PSC2:PSP2"/>
    <mergeCell ref="PME2:PMR2"/>
    <mergeCell ref="PMS2:PNF2"/>
    <mergeCell ref="PNG2:PNT2"/>
    <mergeCell ref="PNU2:POH2"/>
    <mergeCell ref="POI2:POV2"/>
    <mergeCell ref="POW2:PPJ2"/>
    <mergeCell ref="PIY2:PJL2"/>
    <mergeCell ref="PJM2:PJZ2"/>
    <mergeCell ref="PKA2:PKN2"/>
    <mergeCell ref="PKO2:PLB2"/>
    <mergeCell ref="PLC2:PLP2"/>
    <mergeCell ref="PLQ2:PMD2"/>
    <mergeCell ref="PFS2:PGF2"/>
    <mergeCell ref="PGG2:PGT2"/>
    <mergeCell ref="PGU2:PHH2"/>
    <mergeCell ref="PHI2:PHV2"/>
    <mergeCell ref="PHW2:PIJ2"/>
    <mergeCell ref="PIK2:PIX2"/>
    <mergeCell ref="PCM2:PCZ2"/>
    <mergeCell ref="PDA2:PDN2"/>
    <mergeCell ref="PDO2:PEB2"/>
    <mergeCell ref="PEC2:PEP2"/>
    <mergeCell ref="PEQ2:PFD2"/>
    <mergeCell ref="PFE2:PFR2"/>
    <mergeCell ref="OZG2:OZT2"/>
    <mergeCell ref="OZU2:PAH2"/>
    <mergeCell ref="PAI2:PAV2"/>
    <mergeCell ref="PAW2:PBJ2"/>
    <mergeCell ref="PBK2:PBX2"/>
    <mergeCell ref="PBY2:PCL2"/>
    <mergeCell ref="OWA2:OWN2"/>
    <mergeCell ref="OWO2:OXB2"/>
    <mergeCell ref="OXC2:OXP2"/>
    <mergeCell ref="OXQ2:OYD2"/>
    <mergeCell ref="OYE2:OYR2"/>
    <mergeCell ref="OYS2:OZF2"/>
    <mergeCell ref="OSU2:OTH2"/>
    <mergeCell ref="OTI2:OTV2"/>
    <mergeCell ref="OTW2:OUJ2"/>
    <mergeCell ref="OUK2:OUX2"/>
    <mergeCell ref="OUY2:OVL2"/>
    <mergeCell ref="OVM2:OVZ2"/>
    <mergeCell ref="OPO2:OQB2"/>
    <mergeCell ref="OQC2:OQP2"/>
    <mergeCell ref="OQQ2:ORD2"/>
    <mergeCell ref="ORE2:ORR2"/>
    <mergeCell ref="ORS2:OSF2"/>
    <mergeCell ref="OSG2:OST2"/>
    <mergeCell ref="OMI2:OMV2"/>
    <mergeCell ref="OMW2:ONJ2"/>
    <mergeCell ref="ONK2:ONX2"/>
    <mergeCell ref="ONY2:OOL2"/>
    <mergeCell ref="OOM2:OOZ2"/>
    <mergeCell ref="OPA2:OPN2"/>
    <mergeCell ref="OJC2:OJP2"/>
    <mergeCell ref="OJQ2:OKD2"/>
    <mergeCell ref="OKE2:OKR2"/>
    <mergeCell ref="OKS2:OLF2"/>
    <mergeCell ref="OLG2:OLT2"/>
    <mergeCell ref="OLU2:OMH2"/>
    <mergeCell ref="OFW2:OGJ2"/>
    <mergeCell ref="OGK2:OGX2"/>
    <mergeCell ref="OGY2:OHL2"/>
    <mergeCell ref="OHM2:OHZ2"/>
    <mergeCell ref="OIA2:OIN2"/>
    <mergeCell ref="OIO2:OJB2"/>
    <mergeCell ref="OCQ2:ODD2"/>
    <mergeCell ref="ODE2:ODR2"/>
    <mergeCell ref="ODS2:OEF2"/>
    <mergeCell ref="OEG2:OET2"/>
    <mergeCell ref="OEU2:OFH2"/>
    <mergeCell ref="OFI2:OFV2"/>
    <mergeCell ref="NZK2:NZX2"/>
    <mergeCell ref="NZY2:OAL2"/>
    <mergeCell ref="OAM2:OAZ2"/>
    <mergeCell ref="OBA2:OBN2"/>
    <mergeCell ref="OBO2:OCB2"/>
    <mergeCell ref="OCC2:OCP2"/>
    <mergeCell ref="NWE2:NWR2"/>
    <mergeCell ref="NWS2:NXF2"/>
    <mergeCell ref="NXG2:NXT2"/>
    <mergeCell ref="NXU2:NYH2"/>
    <mergeCell ref="NYI2:NYV2"/>
    <mergeCell ref="NYW2:NZJ2"/>
    <mergeCell ref="NSY2:NTL2"/>
    <mergeCell ref="NTM2:NTZ2"/>
    <mergeCell ref="NUA2:NUN2"/>
    <mergeCell ref="NUO2:NVB2"/>
    <mergeCell ref="NVC2:NVP2"/>
    <mergeCell ref="NVQ2:NWD2"/>
    <mergeCell ref="NPS2:NQF2"/>
    <mergeCell ref="NQG2:NQT2"/>
    <mergeCell ref="NQU2:NRH2"/>
    <mergeCell ref="NRI2:NRV2"/>
    <mergeCell ref="NRW2:NSJ2"/>
    <mergeCell ref="NSK2:NSX2"/>
    <mergeCell ref="NMM2:NMZ2"/>
    <mergeCell ref="NNA2:NNN2"/>
    <mergeCell ref="NNO2:NOB2"/>
    <mergeCell ref="NOC2:NOP2"/>
    <mergeCell ref="NOQ2:NPD2"/>
    <mergeCell ref="NPE2:NPR2"/>
    <mergeCell ref="NJG2:NJT2"/>
    <mergeCell ref="NJU2:NKH2"/>
    <mergeCell ref="NKI2:NKV2"/>
    <mergeCell ref="NKW2:NLJ2"/>
    <mergeCell ref="NLK2:NLX2"/>
    <mergeCell ref="NLY2:NML2"/>
    <mergeCell ref="NGA2:NGN2"/>
    <mergeCell ref="NGO2:NHB2"/>
    <mergeCell ref="NHC2:NHP2"/>
    <mergeCell ref="NHQ2:NID2"/>
    <mergeCell ref="NIE2:NIR2"/>
    <mergeCell ref="NIS2:NJF2"/>
    <mergeCell ref="NCU2:NDH2"/>
    <mergeCell ref="NDI2:NDV2"/>
    <mergeCell ref="NDW2:NEJ2"/>
    <mergeCell ref="NEK2:NEX2"/>
    <mergeCell ref="NEY2:NFL2"/>
    <mergeCell ref="NFM2:NFZ2"/>
    <mergeCell ref="MZO2:NAB2"/>
    <mergeCell ref="NAC2:NAP2"/>
    <mergeCell ref="NAQ2:NBD2"/>
    <mergeCell ref="NBE2:NBR2"/>
    <mergeCell ref="NBS2:NCF2"/>
    <mergeCell ref="NCG2:NCT2"/>
    <mergeCell ref="MWI2:MWV2"/>
    <mergeCell ref="MWW2:MXJ2"/>
    <mergeCell ref="MXK2:MXX2"/>
    <mergeCell ref="MXY2:MYL2"/>
    <mergeCell ref="MYM2:MYZ2"/>
    <mergeCell ref="MZA2:MZN2"/>
    <mergeCell ref="MTC2:MTP2"/>
    <mergeCell ref="MTQ2:MUD2"/>
    <mergeCell ref="MUE2:MUR2"/>
    <mergeCell ref="MUS2:MVF2"/>
    <mergeCell ref="MVG2:MVT2"/>
    <mergeCell ref="MVU2:MWH2"/>
    <mergeCell ref="MPW2:MQJ2"/>
    <mergeCell ref="MQK2:MQX2"/>
    <mergeCell ref="MQY2:MRL2"/>
    <mergeCell ref="MRM2:MRZ2"/>
    <mergeCell ref="MSA2:MSN2"/>
    <mergeCell ref="MSO2:MTB2"/>
    <mergeCell ref="MMQ2:MND2"/>
    <mergeCell ref="MNE2:MNR2"/>
    <mergeCell ref="MNS2:MOF2"/>
    <mergeCell ref="MOG2:MOT2"/>
    <mergeCell ref="MOU2:MPH2"/>
    <mergeCell ref="MPI2:MPV2"/>
    <mergeCell ref="MJK2:MJX2"/>
    <mergeCell ref="MJY2:MKL2"/>
    <mergeCell ref="MKM2:MKZ2"/>
    <mergeCell ref="MLA2:MLN2"/>
    <mergeCell ref="MLO2:MMB2"/>
    <mergeCell ref="MMC2:MMP2"/>
    <mergeCell ref="MGE2:MGR2"/>
    <mergeCell ref="MGS2:MHF2"/>
    <mergeCell ref="MHG2:MHT2"/>
    <mergeCell ref="MHU2:MIH2"/>
    <mergeCell ref="MII2:MIV2"/>
    <mergeCell ref="MIW2:MJJ2"/>
    <mergeCell ref="MCY2:MDL2"/>
    <mergeCell ref="MDM2:MDZ2"/>
    <mergeCell ref="MEA2:MEN2"/>
    <mergeCell ref="MEO2:MFB2"/>
    <mergeCell ref="MFC2:MFP2"/>
    <mergeCell ref="MFQ2:MGD2"/>
    <mergeCell ref="LZS2:MAF2"/>
    <mergeCell ref="MAG2:MAT2"/>
    <mergeCell ref="MAU2:MBH2"/>
    <mergeCell ref="MBI2:MBV2"/>
    <mergeCell ref="MBW2:MCJ2"/>
    <mergeCell ref="MCK2:MCX2"/>
    <mergeCell ref="LWM2:LWZ2"/>
    <mergeCell ref="LXA2:LXN2"/>
    <mergeCell ref="LXO2:LYB2"/>
    <mergeCell ref="LYC2:LYP2"/>
    <mergeCell ref="LYQ2:LZD2"/>
    <mergeCell ref="LZE2:LZR2"/>
    <mergeCell ref="LTG2:LTT2"/>
    <mergeCell ref="LTU2:LUH2"/>
    <mergeCell ref="LUI2:LUV2"/>
    <mergeCell ref="LUW2:LVJ2"/>
    <mergeCell ref="LVK2:LVX2"/>
    <mergeCell ref="LVY2:LWL2"/>
    <mergeCell ref="LQA2:LQN2"/>
    <mergeCell ref="LQO2:LRB2"/>
    <mergeCell ref="LRC2:LRP2"/>
    <mergeCell ref="LRQ2:LSD2"/>
    <mergeCell ref="LSE2:LSR2"/>
    <mergeCell ref="LSS2:LTF2"/>
    <mergeCell ref="LMU2:LNH2"/>
    <mergeCell ref="LNI2:LNV2"/>
    <mergeCell ref="LNW2:LOJ2"/>
    <mergeCell ref="LOK2:LOX2"/>
    <mergeCell ref="LOY2:LPL2"/>
    <mergeCell ref="LPM2:LPZ2"/>
    <mergeCell ref="LJO2:LKB2"/>
    <mergeCell ref="LKC2:LKP2"/>
    <mergeCell ref="LKQ2:LLD2"/>
    <mergeCell ref="LLE2:LLR2"/>
    <mergeCell ref="LLS2:LMF2"/>
    <mergeCell ref="LMG2:LMT2"/>
    <mergeCell ref="LGI2:LGV2"/>
    <mergeCell ref="LGW2:LHJ2"/>
    <mergeCell ref="LHK2:LHX2"/>
    <mergeCell ref="LHY2:LIL2"/>
    <mergeCell ref="LIM2:LIZ2"/>
    <mergeCell ref="LJA2:LJN2"/>
    <mergeCell ref="LDC2:LDP2"/>
    <mergeCell ref="LDQ2:LED2"/>
    <mergeCell ref="LEE2:LER2"/>
    <mergeCell ref="LES2:LFF2"/>
    <mergeCell ref="LFG2:LFT2"/>
    <mergeCell ref="LFU2:LGH2"/>
    <mergeCell ref="KZW2:LAJ2"/>
    <mergeCell ref="LAK2:LAX2"/>
    <mergeCell ref="LAY2:LBL2"/>
    <mergeCell ref="LBM2:LBZ2"/>
    <mergeCell ref="LCA2:LCN2"/>
    <mergeCell ref="LCO2:LDB2"/>
    <mergeCell ref="KWQ2:KXD2"/>
    <mergeCell ref="KXE2:KXR2"/>
    <mergeCell ref="KXS2:KYF2"/>
    <mergeCell ref="KYG2:KYT2"/>
    <mergeCell ref="KYU2:KZH2"/>
    <mergeCell ref="KZI2:KZV2"/>
    <mergeCell ref="KTK2:KTX2"/>
    <mergeCell ref="KTY2:KUL2"/>
    <mergeCell ref="KUM2:KUZ2"/>
    <mergeCell ref="KVA2:KVN2"/>
    <mergeCell ref="KVO2:KWB2"/>
    <mergeCell ref="KWC2:KWP2"/>
    <mergeCell ref="KQE2:KQR2"/>
    <mergeCell ref="KQS2:KRF2"/>
    <mergeCell ref="KRG2:KRT2"/>
    <mergeCell ref="KRU2:KSH2"/>
    <mergeCell ref="KSI2:KSV2"/>
    <mergeCell ref="KSW2:KTJ2"/>
    <mergeCell ref="KMY2:KNL2"/>
    <mergeCell ref="KNM2:KNZ2"/>
    <mergeCell ref="KOA2:KON2"/>
    <mergeCell ref="KOO2:KPB2"/>
    <mergeCell ref="KPC2:KPP2"/>
    <mergeCell ref="KPQ2:KQD2"/>
    <mergeCell ref="KJS2:KKF2"/>
    <mergeCell ref="KKG2:KKT2"/>
    <mergeCell ref="KKU2:KLH2"/>
    <mergeCell ref="KLI2:KLV2"/>
    <mergeCell ref="KLW2:KMJ2"/>
    <mergeCell ref="KMK2:KMX2"/>
    <mergeCell ref="KGM2:KGZ2"/>
    <mergeCell ref="KHA2:KHN2"/>
    <mergeCell ref="KHO2:KIB2"/>
    <mergeCell ref="KIC2:KIP2"/>
    <mergeCell ref="KIQ2:KJD2"/>
    <mergeCell ref="KJE2:KJR2"/>
    <mergeCell ref="KDG2:KDT2"/>
    <mergeCell ref="KDU2:KEH2"/>
    <mergeCell ref="KEI2:KEV2"/>
    <mergeCell ref="KEW2:KFJ2"/>
    <mergeCell ref="KFK2:KFX2"/>
    <mergeCell ref="KFY2:KGL2"/>
    <mergeCell ref="KAA2:KAN2"/>
    <mergeCell ref="KAO2:KBB2"/>
    <mergeCell ref="KBC2:KBP2"/>
    <mergeCell ref="KBQ2:KCD2"/>
    <mergeCell ref="KCE2:KCR2"/>
    <mergeCell ref="KCS2:KDF2"/>
    <mergeCell ref="JWU2:JXH2"/>
    <mergeCell ref="JXI2:JXV2"/>
    <mergeCell ref="JXW2:JYJ2"/>
    <mergeCell ref="JYK2:JYX2"/>
    <mergeCell ref="JYY2:JZL2"/>
    <mergeCell ref="JZM2:JZZ2"/>
    <mergeCell ref="JTO2:JUB2"/>
    <mergeCell ref="JUC2:JUP2"/>
    <mergeCell ref="JUQ2:JVD2"/>
    <mergeCell ref="JVE2:JVR2"/>
    <mergeCell ref="JVS2:JWF2"/>
    <mergeCell ref="JWG2:JWT2"/>
    <mergeCell ref="JQI2:JQV2"/>
    <mergeCell ref="JQW2:JRJ2"/>
    <mergeCell ref="JRK2:JRX2"/>
    <mergeCell ref="JRY2:JSL2"/>
    <mergeCell ref="JSM2:JSZ2"/>
    <mergeCell ref="JTA2:JTN2"/>
    <mergeCell ref="JNC2:JNP2"/>
    <mergeCell ref="JNQ2:JOD2"/>
    <mergeCell ref="JOE2:JOR2"/>
    <mergeCell ref="JOS2:JPF2"/>
    <mergeCell ref="JPG2:JPT2"/>
    <mergeCell ref="JPU2:JQH2"/>
    <mergeCell ref="JJW2:JKJ2"/>
    <mergeCell ref="JKK2:JKX2"/>
    <mergeCell ref="JKY2:JLL2"/>
    <mergeCell ref="JLM2:JLZ2"/>
    <mergeCell ref="JMA2:JMN2"/>
    <mergeCell ref="JMO2:JNB2"/>
    <mergeCell ref="JGQ2:JHD2"/>
    <mergeCell ref="JHE2:JHR2"/>
    <mergeCell ref="JHS2:JIF2"/>
    <mergeCell ref="JIG2:JIT2"/>
    <mergeCell ref="JIU2:JJH2"/>
    <mergeCell ref="JJI2:JJV2"/>
    <mergeCell ref="JDK2:JDX2"/>
    <mergeCell ref="JDY2:JEL2"/>
    <mergeCell ref="JEM2:JEZ2"/>
    <mergeCell ref="JFA2:JFN2"/>
    <mergeCell ref="JFO2:JGB2"/>
    <mergeCell ref="JGC2:JGP2"/>
    <mergeCell ref="JAE2:JAR2"/>
    <mergeCell ref="JAS2:JBF2"/>
    <mergeCell ref="JBG2:JBT2"/>
    <mergeCell ref="JBU2:JCH2"/>
    <mergeCell ref="JCI2:JCV2"/>
    <mergeCell ref="JCW2:JDJ2"/>
    <mergeCell ref="IWY2:IXL2"/>
    <mergeCell ref="IXM2:IXZ2"/>
    <mergeCell ref="IYA2:IYN2"/>
    <mergeCell ref="IYO2:IZB2"/>
    <mergeCell ref="IZC2:IZP2"/>
    <mergeCell ref="IZQ2:JAD2"/>
    <mergeCell ref="ITS2:IUF2"/>
    <mergeCell ref="IUG2:IUT2"/>
    <mergeCell ref="IUU2:IVH2"/>
    <mergeCell ref="IVI2:IVV2"/>
    <mergeCell ref="IVW2:IWJ2"/>
    <mergeCell ref="IWK2:IWX2"/>
    <mergeCell ref="IQM2:IQZ2"/>
    <mergeCell ref="IRA2:IRN2"/>
    <mergeCell ref="IRO2:ISB2"/>
    <mergeCell ref="ISC2:ISP2"/>
    <mergeCell ref="ISQ2:ITD2"/>
    <mergeCell ref="ITE2:ITR2"/>
    <mergeCell ref="ING2:INT2"/>
    <mergeCell ref="INU2:IOH2"/>
    <mergeCell ref="IOI2:IOV2"/>
    <mergeCell ref="IOW2:IPJ2"/>
    <mergeCell ref="IPK2:IPX2"/>
    <mergeCell ref="IPY2:IQL2"/>
    <mergeCell ref="IKA2:IKN2"/>
    <mergeCell ref="IKO2:ILB2"/>
    <mergeCell ref="ILC2:ILP2"/>
    <mergeCell ref="ILQ2:IMD2"/>
    <mergeCell ref="IME2:IMR2"/>
    <mergeCell ref="IMS2:INF2"/>
    <mergeCell ref="IGU2:IHH2"/>
    <mergeCell ref="IHI2:IHV2"/>
    <mergeCell ref="IHW2:IIJ2"/>
    <mergeCell ref="IIK2:IIX2"/>
    <mergeCell ref="IIY2:IJL2"/>
    <mergeCell ref="IJM2:IJZ2"/>
    <mergeCell ref="IDO2:IEB2"/>
    <mergeCell ref="IEC2:IEP2"/>
    <mergeCell ref="IEQ2:IFD2"/>
    <mergeCell ref="IFE2:IFR2"/>
    <mergeCell ref="IFS2:IGF2"/>
    <mergeCell ref="IGG2:IGT2"/>
    <mergeCell ref="IAI2:IAV2"/>
    <mergeCell ref="IAW2:IBJ2"/>
    <mergeCell ref="IBK2:IBX2"/>
    <mergeCell ref="IBY2:ICL2"/>
    <mergeCell ref="ICM2:ICZ2"/>
    <mergeCell ref="IDA2:IDN2"/>
    <mergeCell ref="HXC2:HXP2"/>
    <mergeCell ref="HXQ2:HYD2"/>
    <mergeCell ref="HYE2:HYR2"/>
    <mergeCell ref="HYS2:HZF2"/>
    <mergeCell ref="HZG2:HZT2"/>
    <mergeCell ref="HZU2:IAH2"/>
    <mergeCell ref="HTW2:HUJ2"/>
    <mergeCell ref="HUK2:HUX2"/>
    <mergeCell ref="HUY2:HVL2"/>
    <mergeCell ref="HVM2:HVZ2"/>
    <mergeCell ref="HWA2:HWN2"/>
    <mergeCell ref="HWO2:HXB2"/>
    <mergeCell ref="HQQ2:HRD2"/>
    <mergeCell ref="HRE2:HRR2"/>
    <mergeCell ref="HRS2:HSF2"/>
    <mergeCell ref="HSG2:HST2"/>
    <mergeCell ref="HSU2:HTH2"/>
    <mergeCell ref="HTI2:HTV2"/>
    <mergeCell ref="HNK2:HNX2"/>
    <mergeCell ref="HNY2:HOL2"/>
    <mergeCell ref="HOM2:HOZ2"/>
    <mergeCell ref="HPA2:HPN2"/>
    <mergeCell ref="HPO2:HQB2"/>
    <mergeCell ref="HQC2:HQP2"/>
    <mergeCell ref="HKE2:HKR2"/>
    <mergeCell ref="HKS2:HLF2"/>
    <mergeCell ref="HLG2:HLT2"/>
    <mergeCell ref="HLU2:HMH2"/>
    <mergeCell ref="HMI2:HMV2"/>
    <mergeCell ref="HMW2:HNJ2"/>
    <mergeCell ref="HGY2:HHL2"/>
    <mergeCell ref="HHM2:HHZ2"/>
    <mergeCell ref="HIA2:HIN2"/>
    <mergeCell ref="HIO2:HJB2"/>
    <mergeCell ref="HJC2:HJP2"/>
    <mergeCell ref="HJQ2:HKD2"/>
    <mergeCell ref="HDS2:HEF2"/>
    <mergeCell ref="HEG2:HET2"/>
    <mergeCell ref="HEU2:HFH2"/>
    <mergeCell ref="HFI2:HFV2"/>
    <mergeCell ref="HFW2:HGJ2"/>
    <mergeCell ref="HGK2:HGX2"/>
    <mergeCell ref="HAM2:HAZ2"/>
    <mergeCell ref="HBA2:HBN2"/>
    <mergeCell ref="HBO2:HCB2"/>
    <mergeCell ref="HCC2:HCP2"/>
    <mergeCell ref="HCQ2:HDD2"/>
    <mergeCell ref="HDE2:HDR2"/>
    <mergeCell ref="GXG2:GXT2"/>
    <mergeCell ref="GXU2:GYH2"/>
    <mergeCell ref="GYI2:GYV2"/>
    <mergeCell ref="GYW2:GZJ2"/>
    <mergeCell ref="GZK2:GZX2"/>
    <mergeCell ref="GZY2:HAL2"/>
    <mergeCell ref="GUA2:GUN2"/>
    <mergeCell ref="GUO2:GVB2"/>
    <mergeCell ref="GVC2:GVP2"/>
    <mergeCell ref="GVQ2:GWD2"/>
    <mergeCell ref="GWE2:GWR2"/>
    <mergeCell ref="GWS2:GXF2"/>
    <mergeCell ref="GQU2:GRH2"/>
    <mergeCell ref="GRI2:GRV2"/>
    <mergeCell ref="GRW2:GSJ2"/>
    <mergeCell ref="GSK2:GSX2"/>
    <mergeCell ref="GSY2:GTL2"/>
    <mergeCell ref="GTM2:GTZ2"/>
    <mergeCell ref="GNO2:GOB2"/>
    <mergeCell ref="GOC2:GOP2"/>
    <mergeCell ref="GOQ2:GPD2"/>
    <mergeCell ref="GPE2:GPR2"/>
    <mergeCell ref="GPS2:GQF2"/>
    <mergeCell ref="GQG2:GQT2"/>
    <mergeCell ref="GKI2:GKV2"/>
    <mergeCell ref="GKW2:GLJ2"/>
    <mergeCell ref="GLK2:GLX2"/>
    <mergeCell ref="GLY2:GML2"/>
    <mergeCell ref="GMM2:GMZ2"/>
    <mergeCell ref="GNA2:GNN2"/>
    <mergeCell ref="GHC2:GHP2"/>
    <mergeCell ref="GHQ2:GID2"/>
    <mergeCell ref="GIE2:GIR2"/>
    <mergeCell ref="GIS2:GJF2"/>
    <mergeCell ref="GJG2:GJT2"/>
    <mergeCell ref="GJU2:GKH2"/>
    <mergeCell ref="GDW2:GEJ2"/>
    <mergeCell ref="GEK2:GEX2"/>
    <mergeCell ref="GEY2:GFL2"/>
    <mergeCell ref="GFM2:GFZ2"/>
    <mergeCell ref="GGA2:GGN2"/>
    <mergeCell ref="GGO2:GHB2"/>
    <mergeCell ref="GAQ2:GBD2"/>
    <mergeCell ref="GBE2:GBR2"/>
    <mergeCell ref="GBS2:GCF2"/>
    <mergeCell ref="GCG2:GCT2"/>
    <mergeCell ref="GCU2:GDH2"/>
    <mergeCell ref="GDI2:GDV2"/>
    <mergeCell ref="FXK2:FXX2"/>
    <mergeCell ref="FXY2:FYL2"/>
    <mergeCell ref="FYM2:FYZ2"/>
    <mergeCell ref="FZA2:FZN2"/>
    <mergeCell ref="FZO2:GAB2"/>
    <mergeCell ref="GAC2:GAP2"/>
    <mergeCell ref="FUE2:FUR2"/>
    <mergeCell ref="FUS2:FVF2"/>
    <mergeCell ref="FVG2:FVT2"/>
    <mergeCell ref="FVU2:FWH2"/>
    <mergeCell ref="FWI2:FWV2"/>
    <mergeCell ref="FWW2:FXJ2"/>
    <mergeCell ref="FQY2:FRL2"/>
    <mergeCell ref="FRM2:FRZ2"/>
    <mergeCell ref="FSA2:FSN2"/>
    <mergeCell ref="FSO2:FTB2"/>
    <mergeCell ref="FTC2:FTP2"/>
    <mergeCell ref="FTQ2:FUD2"/>
    <mergeCell ref="FNS2:FOF2"/>
    <mergeCell ref="FOG2:FOT2"/>
    <mergeCell ref="FOU2:FPH2"/>
    <mergeCell ref="FPI2:FPV2"/>
    <mergeCell ref="FPW2:FQJ2"/>
    <mergeCell ref="FQK2:FQX2"/>
    <mergeCell ref="FKM2:FKZ2"/>
    <mergeCell ref="FLA2:FLN2"/>
    <mergeCell ref="FLO2:FMB2"/>
    <mergeCell ref="FMC2:FMP2"/>
    <mergeCell ref="FMQ2:FND2"/>
    <mergeCell ref="FNE2:FNR2"/>
    <mergeCell ref="FHG2:FHT2"/>
    <mergeCell ref="FHU2:FIH2"/>
    <mergeCell ref="FII2:FIV2"/>
    <mergeCell ref="FIW2:FJJ2"/>
    <mergeCell ref="FJK2:FJX2"/>
    <mergeCell ref="FJY2:FKL2"/>
    <mergeCell ref="FEA2:FEN2"/>
    <mergeCell ref="FEO2:FFB2"/>
    <mergeCell ref="FFC2:FFP2"/>
    <mergeCell ref="FFQ2:FGD2"/>
    <mergeCell ref="FGE2:FGR2"/>
    <mergeCell ref="FGS2:FHF2"/>
    <mergeCell ref="FAU2:FBH2"/>
    <mergeCell ref="FBI2:FBV2"/>
    <mergeCell ref="FBW2:FCJ2"/>
    <mergeCell ref="FCK2:FCX2"/>
    <mergeCell ref="FCY2:FDL2"/>
    <mergeCell ref="FDM2:FDZ2"/>
    <mergeCell ref="EXO2:EYB2"/>
    <mergeCell ref="EYC2:EYP2"/>
    <mergeCell ref="EYQ2:EZD2"/>
    <mergeCell ref="EZE2:EZR2"/>
    <mergeCell ref="EZS2:FAF2"/>
    <mergeCell ref="FAG2:FAT2"/>
    <mergeCell ref="EUI2:EUV2"/>
    <mergeCell ref="EUW2:EVJ2"/>
    <mergeCell ref="EVK2:EVX2"/>
    <mergeCell ref="EVY2:EWL2"/>
    <mergeCell ref="EWM2:EWZ2"/>
    <mergeCell ref="EXA2:EXN2"/>
    <mergeCell ref="ERC2:ERP2"/>
    <mergeCell ref="ERQ2:ESD2"/>
    <mergeCell ref="ESE2:ESR2"/>
    <mergeCell ref="ESS2:ETF2"/>
    <mergeCell ref="ETG2:ETT2"/>
    <mergeCell ref="ETU2:EUH2"/>
    <mergeCell ref="ENW2:EOJ2"/>
    <mergeCell ref="EOK2:EOX2"/>
    <mergeCell ref="EOY2:EPL2"/>
    <mergeCell ref="EPM2:EPZ2"/>
    <mergeCell ref="EQA2:EQN2"/>
    <mergeCell ref="EQO2:ERB2"/>
    <mergeCell ref="EKQ2:ELD2"/>
    <mergeCell ref="ELE2:ELR2"/>
    <mergeCell ref="ELS2:EMF2"/>
    <mergeCell ref="EMG2:EMT2"/>
    <mergeCell ref="EMU2:ENH2"/>
    <mergeCell ref="ENI2:ENV2"/>
    <mergeCell ref="EHK2:EHX2"/>
    <mergeCell ref="EHY2:EIL2"/>
    <mergeCell ref="EIM2:EIZ2"/>
    <mergeCell ref="EJA2:EJN2"/>
    <mergeCell ref="EJO2:EKB2"/>
    <mergeCell ref="EKC2:EKP2"/>
    <mergeCell ref="EEE2:EER2"/>
    <mergeCell ref="EES2:EFF2"/>
    <mergeCell ref="EFG2:EFT2"/>
    <mergeCell ref="EFU2:EGH2"/>
    <mergeCell ref="EGI2:EGV2"/>
    <mergeCell ref="EGW2:EHJ2"/>
    <mergeCell ref="EAY2:EBL2"/>
    <mergeCell ref="EBM2:EBZ2"/>
    <mergeCell ref="ECA2:ECN2"/>
    <mergeCell ref="ECO2:EDB2"/>
    <mergeCell ref="EDC2:EDP2"/>
    <mergeCell ref="EDQ2:EED2"/>
    <mergeCell ref="DXS2:DYF2"/>
    <mergeCell ref="DYG2:DYT2"/>
    <mergeCell ref="DYU2:DZH2"/>
    <mergeCell ref="DZI2:DZV2"/>
    <mergeCell ref="DZW2:EAJ2"/>
    <mergeCell ref="EAK2:EAX2"/>
    <mergeCell ref="DUM2:DUZ2"/>
    <mergeCell ref="DVA2:DVN2"/>
    <mergeCell ref="DVO2:DWB2"/>
    <mergeCell ref="DWC2:DWP2"/>
    <mergeCell ref="DWQ2:DXD2"/>
    <mergeCell ref="DXE2:DXR2"/>
    <mergeCell ref="DRG2:DRT2"/>
    <mergeCell ref="DRU2:DSH2"/>
    <mergeCell ref="DSI2:DSV2"/>
    <mergeCell ref="DSW2:DTJ2"/>
    <mergeCell ref="DTK2:DTX2"/>
    <mergeCell ref="DTY2:DUL2"/>
    <mergeCell ref="DOA2:DON2"/>
    <mergeCell ref="DOO2:DPB2"/>
    <mergeCell ref="DPC2:DPP2"/>
    <mergeCell ref="DPQ2:DQD2"/>
    <mergeCell ref="DQE2:DQR2"/>
    <mergeCell ref="DQS2:DRF2"/>
    <mergeCell ref="DKU2:DLH2"/>
    <mergeCell ref="DLI2:DLV2"/>
    <mergeCell ref="DLW2:DMJ2"/>
    <mergeCell ref="DMK2:DMX2"/>
    <mergeCell ref="DMY2:DNL2"/>
    <mergeCell ref="DNM2:DNZ2"/>
    <mergeCell ref="DHO2:DIB2"/>
    <mergeCell ref="DIC2:DIP2"/>
    <mergeCell ref="DIQ2:DJD2"/>
    <mergeCell ref="DJE2:DJR2"/>
    <mergeCell ref="DJS2:DKF2"/>
    <mergeCell ref="DKG2:DKT2"/>
    <mergeCell ref="DEI2:DEV2"/>
    <mergeCell ref="DEW2:DFJ2"/>
    <mergeCell ref="DFK2:DFX2"/>
    <mergeCell ref="DFY2:DGL2"/>
    <mergeCell ref="DGM2:DGZ2"/>
    <mergeCell ref="DHA2:DHN2"/>
    <mergeCell ref="DBC2:DBP2"/>
    <mergeCell ref="DBQ2:DCD2"/>
    <mergeCell ref="DCE2:DCR2"/>
    <mergeCell ref="DCS2:DDF2"/>
    <mergeCell ref="DDG2:DDT2"/>
    <mergeCell ref="DDU2:DEH2"/>
    <mergeCell ref="CXW2:CYJ2"/>
    <mergeCell ref="CYK2:CYX2"/>
    <mergeCell ref="CYY2:CZL2"/>
    <mergeCell ref="CZM2:CZZ2"/>
    <mergeCell ref="DAA2:DAN2"/>
    <mergeCell ref="DAO2:DBB2"/>
    <mergeCell ref="CUQ2:CVD2"/>
    <mergeCell ref="CVE2:CVR2"/>
    <mergeCell ref="CVS2:CWF2"/>
    <mergeCell ref="CWG2:CWT2"/>
    <mergeCell ref="CWU2:CXH2"/>
    <mergeCell ref="CXI2:CXV2"/>
    <mergeCell ref="CRK2:CRX2"/>
    <mergeCell ref="CRY2:CSL2"/>
    <mergeCell ref="CSM2:CSZ2"/>
    <mergeCell ref="CTA2:CTN2"/>
    <mergeCell ref="CTO2:CUB2"/>
    <mergeCell ref="CUC2:CUP2"/>
    <mergeCell ref="COE2:COR2"/>
    <mergeCell ref="COS2:CPF2"/>
    <mergeCell ref="CPG2:CPT2"/>
    <mergeCell ref="CPU2:CQH2"/>
    <mergeCell ref="CQI2:CQV2"/>
    <mergeCell ref="CQW2:CRJ2"/>
    <mergeCell ref="CKY2:CLL2"/>
    <mergeCell ref="CLM2:CLZ2"/>
    <mergeCell ref="CMA2:CMN2"/>
    <mergeCell ref="CMO2:CNB2"/>
    <mergeCell ref="CNC2:CNP2"/>
    <mergeCell ref="CNQ2:COD2"/>
    <mergeCell ref="CHS2:CIF2"/>
    <mergeCell ref="CIG2:CIT2"/>
    <mergeCell ref="CIU2:CJH2"/>
    <mergeCell ref="CJI2:CJV2"/>
    <mergeCell ref="CJW2:CKJ2"/>
    <mergeCell ref="CKK2:CKX2"/>
    <mergeCell ref="CEM2:CEZ2"/>
    <mergeCell ref="CFA2:CFN2"/>
    <mergeCell ref="CFO2:CGB2"/>
    <mergeCell ref="CGC2:CGP2"/>
    <mergeCell ref="CGQ2:CHD2"/>
    <mergeCell ref="CHE2:CHR2"/>
    <mergeCell ref="CBG2:CBT2"/>
    <mergeCell ref="CBU2:CCH2"/>
    <mergeCell ref="CCI2:CCV2"/>
    <mergeCell ref="CCW2:CDJ2"/>
    <mergeCell ref="CDK2:CDX2"/>
    <mergeCell ref="CDY2:CEL2"/>
    <mergeCell ref="BYA2:BYN2"/>
    <mergeCell ref="BYO2:BZB2"/>
    <mergeCell ref="BZC2:BZP2"/>
    <mergeCell ref="BZQ2:CAD2"/>
    <mergeCell ref="CAE2:CAR2"/>
    <mergeCell ref="CAS2:CBF2"/>
    <mergeCell ref="BUU2:BVH2"/>
    <mergeCell ref="BVI2:BVV2"/>
    <mergeCell ref="BVW2:BWJ2"/>
    <mergeCell ref="BWK2:BWX2"/>
    <mergeCell ref="BWY2:BXL2"/>
    <mergeCell ref="BXM2:BXZ2"/>
    <mergeCell ref="BRO2:BSB2"/>
    <mergeCell ref="BSC2:BSP2"/>
    <mergeCell ref="BSQ2:BTD2"/>
    <mergeCell ref="BTE2:BTR2"/>
    <mergeCell ref="BTS2:BUF2"/>
    <mergeCell ref="BUG2:BUT2"/>
    <mergeCell ref="BOI2:BOV2"/>
    <mergeCell ref="BOW2:BPJ2"/>
    <mergeCell ref="BPK2:BPX2"/>
    <mergeCell ref="BPY2:BQL2"/>
    <mergeCell ref="BQM2:BQZ2"/>
    <mergeCell ref="BRA2:BRN2"/>
    <mergeCell ref="BLC2:BLP2"/>
    <mergeCell ref="BLQ2:BMD2"/>
    <mergeCell ref="BME2:BMR2"/>
    <mergeCell ref="BMS2:BNF2"/>
    <mergeCell ref="BNG2:BNT2"/>
    <mergeCell ref="BNU2:BOH2"/>
    <mergeCell ref="BHW2:BIJ2"/>
    <mergeCell ref="BIK2:BIX2"/>
    <mergeCell ref="BIY2:BJL2"/>
    <mergeCell ref="BJM2:BJZ2"/>
    <mergeCell ref="BKA2:BKN2"/>
    <mergeCell ref="BKO2:BLB2"/>
    <mergeCell ref="BEQ2:BFD2"/>
    <mergeCell ref="BFE2:BFR2"/>
    <mergeCell ref="BFS2:BGF2"/>
    <mergeCell ref="BGG2:BGT2"/>
    <mergeCell ref="BGU2:BHH2"/>
    <mergeCell ref="BHI2:BHV2"/>
    <mergeCell ref="BBK2:BBX2"/>
    <mergeCell ref="BBY2:BCL2"/>
    <mergeCell ref="BCM2:BCZ2"/>
    <mergeCell ref="BDA2:BDN2"/>
    <mergeCell ref="BDO2:BEB2"/>
    <mergeCell ref="BEC2:BEP2"/>
    <mergeCell ref="AYE2:AYR2"/>
    <mergeCell ref="AYS2:AZF2"/>
    <mergeCell ref="AZG2:AZT2"/>
    <mergeCell ref="AZU2:BAH2"/>
    <mergeCell ref="BAI2:BAV2"/>
    <mergeCell ref="BAW2:BBJ2"/>
    <mergeCell ref="AUY2:AVL2"/>
    <mergeCell ref="AVM2:AVZ2"/>
    <mergeCell ref="AWA2:AWN2"/>
    <mergeCell ref="AWO2:AXB2"/>
    <mergeCell ref="AXC2:AXP2"/>
    <mergeCell ref="AXQ2:AYD2"/>
    <mergeCell ref="ARS2:ASF2"/>
    <mergeCell ref="ASG2:AST2"/>
    <mergeCell ref="ASU2:ATH2"/>
    <mergeCell ref="ATI2:ATV2"/>
    <mergeCell ref="ATW2:AUJ2"/>
    <mergeCell ref="AUK2:AUX2"/>
    <mergeCell ref="AOM2:AOZ2"/>
    <mergeCell ref="APA2:APN2"/>
    <mergeCell ref="APO2:AQB2"/>
    <mergeCell ref="AQC2:AQP2"/>
    <mergeCell ref="AQQ2:ARD2"/>
    <mergeCell ref="ARE2:ARR2"/>
    <mergeCell ref="ALG2:ALT2"/>
    <mergeCell ref="ALU2:AMH2"/>
    <mergeCell ref="AMI2:AMV2"/>
    <mergeCell ref="AMW2:ANJ2"/>
    <mergeCell ref="ANK2:ANX2"/>
    <mergeCell ref="ANY2:AOL2"/>
    <mergeCell ref="AIA2:AIN2"/>
    <mergeCell ref="AIO2:AJB2"/>
    <mergeCell ref="AJC2:AJP2"/>
    <mergeCell ref="AJQ2:AKD2"/>
    <mergeCell ref="AKE2:AKR2"/>
    <mergeCell ref="AKS2:ALF2"/>
    <mergeCell ref="AEU2:AFH2"/>
    <mergeCell ref="AFI2:AFV2"/>
    <mergeCell ref="AFW2:AGJ2"/>
    <mergeCell ref="AGK2:AGX2"/>
    <mergeCell ref="AGY2:AHL2"/>
    <mergeCell ref="AHM2:AHZ2"/>
    <mergeCell ref="ABO2:ACB2"/>
    <mergeCell ref="ACC2:ACP2"/>
    <mergeCell ref="ACQ2:ADD2"/>
    <mergeCell ref="ADE2:ADR2"/>
    <mergeCell ref="ADS2:AEF2"/>
    <mergeCell ref="AEG2:AET2"/>
    <mergeCell ref="YI2:YV2"/>
    <mergeCell ref="YW2:ZJ2"/>
    <mergeCell ref="ZK2:ZX2"/>
    <mergeCell ref="ZY2:AAL2"/>
    <mergeCell ref="AAM2:AAZ2"/>
    <mergeCell ref="ABA2:ABN2"/>
    <mergeCell ref="VC2:VP2"/>
    <mergeCell ref="VQ2:WD2"/>
    <mergeCell ref="WE2:WR2"/>
    <mergeCell ref="WS2:XF2"/>
    <mergeCell ref="XG2:XT2"/>
    <mergeCell ref="XU2:YH2"/>
    <mergeCell ref="RW2:SJ2"/>
    <mergeCell ref="SK2:SX2"/>
    <mergeCell ref="SY2:TL2"/>
    <mergeCell ref="TM2:TZ2"/>
    <mergeCell ref="UA2:UN2"/>
    <mergeCell ref="UO2:VB2"/>
    <mergeCell ref="OQ2:PD2"/>
    <mergeCell ref="PE2:PR2"/>
    <mergeCell ref="PS2:QF2"/>
    <mergeCell ref="QG2:QT2"/>
    <mergeCell ref="QU2:RH2"/>
    <mergeCell ref="RI2:RV2"/>
    <mergeCell ref="LK2:LX2"/>
    <mergeCell ref="LY2:ML2"/>
    <mergeCell ref="MM2:MZ2"/>
    <mergeCell ref="NA2:NN2"/>
    <mergeCell ref="NO2:OB2"/>
    <mergeCell ref="OC2:OP2"/>
    <mergeCell ref="IE2:IR2"/>
    <mergeCell ref="IS2:JF2"/>
    <mergeCell ref="JG2:JT2"/>
    <mergeCell ref="JU2:KH2"/>
    <mergeCell ref="KI2:KV2"/>
    <mergeCell ref="KW2:LJ2"/>
    <mergeCell ref="D6:F6"/>
    <mergeCell ref="EY2:FL2"/>
    <mergeCell ref="FM2:FZ2"/>
    <mergeCell ref="GA2:GN2"/>
    <mergeCell ref="GO2:HB2"/>
    <mergeCell ref="HC2:HP2"/>
    <mergeCell ref="HQ2:ID2"/>
    <mergeCell ref="BS2:CF2"/>
    <mergeCell ref="CG2:CT2"/>
    <mergeCell ref="CU2:DH2"/>
    <mergeCell ref="DI2:DV2"/>
    <mergeCell ref="DW2:EJ2"/>
    <mergeCell ref="EK2:EX2"/>
    <mergeCell ref="A1:N1"/>
    <mergeCell ref="A2:N2"/>
    <mergeCell ref="AQ2:BD2"/>
    <mergeCell ref="BE2:BR2"/>
  </mergeCells>
  <phoneticPr fontId="10" type="noConversion"/>
  <printOptions gridLines="1"/>
  <pageMargins left="0.25" right="0.25" top="0.75" bottom="0.75" header="0.3" footer="0.3"/>
  <pageSetup scale="83" fitToHeight="0" orientation="landscape" r:id="rId1"/>
  <headerFooter alignWithMargins="0">
    <oddFooter>&amp;LPage &amp;P of &amp;N&amp;C&amp;D &amp;T&amp;R&amp;A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D6D2DCDE-A59D-4FF4-BDE0-C91BE33D6D43}">
          <x14:formula1>
            <xm:f>'Data Valid'!$F$1:$F$2</xm:f>
          </x14:formula1>
          <xm:sqref>B8:B102</xm:sqref>
        </x14:dataValidation>
        <x14:dataValidation type="list" allowBlank="1" showInputMessage="1" showErrorMessage="1" xr:uid="{00000000-0002-0000-0400-000000000000}">
          <x14:formula1>
            <xm:f>'Data Valid'!$D$1:$D$27</xm:f>
          </x14:formula1>
          <xm:sqref>A8:B1048576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900"/>
  <sheetViews>
    <sheetView zoomScale="77" zoomScaleNormal="77" workbookViewId="0">
      <pane ySplit="6" topLeftCell="A7" activePane="bottomLeft" state="frozen"/>
      <selection pane="bottomLeft"/>
    </sheetView>
  </sheetViews>
  <sheetFormatPr defaultColWidth="0" defaultRowHeight="12.75" zeroHeight="1"/>
  <cols>
    <col min="1" max="1" width="34.28515625" style="11" customWidth="1"/>
    <col min="2" max="2" width="14.7109375" style="11" customWidth="1"/>
    <col min="3" max="3" width="9.28515625" style="10" customWidth="1"/>
    <col min="4" max="4" width="12.5703125" style="11" customWidth="1"/>
    <col min="5" max="10" width="12.5703125" style="33" customWidth="1"/>
    <col min="11" max="11" width="34.42578125" style="11" customWidth="1"/>
    <col min="12" max="12" width="15.28515625" style="10" customWidth="1"/>
    <col min="13" max="13" width="31.42578125" style="10" customWidth="1"/>
    <col min="14" max="16" width="9.28515625" style="10" hidden="1" customWidth="1"/>
    <col min="17" max="17" width="17" style="10" hidden="1" customWidth="1"/>
    <col min="18" max="255" width="9.28515625" style="10" hidden="1" customWidth="1"/>
    <col min="256" max="16384" width="9.28515625" style="10" hidden="1"/>
  </cols>
  <sheetData>
    <row r="1" spans="1:13" s="35" customFormat="1">
      <c r="A1" s="44" t="str">
        <f>'Cover Page'!$A$1</f>
        <v>COLORADO ADULT EDUCATION &amp; LITERACY GRANT</v>
      </c>
      <c r="B1" s="44"/>
      <c r="C1" s="44"/>
      <c r="D1" s="44"/>
      <c r="E1" s="44"/>
      <c r="F1" s="44"/>
      <c r="G1" s="44"/>
      <c r="H1" s="44"/>
      <c r="I1" s="44"/>
      <c r="J1" s="44"/>
      <c r="K1" s="44"/>
      <c r="L1" s="44"/>
      <c r="M1" s="44"/>
    </row>
    <row r="2" spans="1:13" s="35" customFormat="1">
      <c r="A2" s="44"/>
      <c r="B2" s="44">
        <f>'Cover Page'!D6</f>
        <v>0</v>
      </c>
      <c r="C2" s="44"/>
      <c r="D2" s="44"/>
      <c r="E2" s="44"/>
      <c r="F2" s="44"/>
      <c r="G2" s="44"/>
      <c r="H2" s="44"/>
      <c r="I2" s="44"/>
      <c r="J2" s="44"/>
      <c r="K2" s="44"/>
      <c r="L2" s="44"/>
      <c r="M2" s="44"/>
    </row>
    <row r="3" spans="1:13" s="35" customFormat="1">
      <c r="A3" s="88">
        <f>'Cover Page'!C7</f>
        <v>0</v>
      </c>
      <c r="B3" s="45">
        <f>'Cover Page'!D7</f>
        <v>0</v>
      </c>
      <c r="C3" s="45"/>
      <c r="D3" s="45">
        <f>SUM(D7:D1048576)</f>
        <v>0</v>
      </c>
      <c r="E3" s="45"/>
      <c r="F3" s="45"/>
      <c r="G3" s="45"/>
      <c r="H3" s="45"/>
      <c r="I3" s="45"/>
      <c r="J3" s="45"/>
      <c r="K3" s="45"/>
      <c r="L3" s="46">
        <f>'Cover Page'!C10</f>
        <v>0</v>
      </c>
      <c r="M3" s="47"/>
    </row>
    <row r="4" spans="1:13" s="35" customFormat="1">
      <c r="A4" s="48">
        <v>1</v>
      </c>
      <c r="B4" s="38">
        <v>2</v>
      </c>
      <c r="C4" s="37">
        <v>3</v>
      </c>
      <c r="D4" s="38">
        <v>4</v>
      </c>
      <c r="E4" s="38" t="s">
        <v>15</v>
      </c>
      <c r="F4" s="38" t="s">
        <v>16</v>
      </c>
      <c r="G4" s="38" t="s">
        <v>64</v>
      </c>
      <c r="H4" s="38" t="s">
        <v>65</v>
      </c>
      <c r="I4" s="38" t="s">
        <v>70</v>
      </c>
      <c r="J4" s="38" t="s">
        <v>71</v>
      </c>
      <c r="K4" s="38">
        <v>5</v>
      </c>
      <c r="L4" s="49">
        <v>6</v>
      </c>
      <c r="M4" s="39"/>
    </row>
    <row r="5" spans="1:13" s="35" customFormat="1" ht="25.5">
      <c r="A5" s="50" t="s">
        <v>72</v>
      </c>
      <c r="B5" s="75" t="s">
        <v>101</v>
      </c>
      <c r="C5" s="51" t="s">
        <v>6</v>
      </c>
      <c r="D5" s="52" t="s">
        <v>66</v>
      </c>
      <c r="E5" s="52" t="s">
        <v>60</v>
      </c>
      <c r="F5" s="52" t="s">
        <v>61</v>
      </c>
      <c r="G5" s="52" t="s">
        <v>62</v>
      </c>
      <c r="H5" s="52" t="s">
        <v>63</v>
      </c>
      <c r="I5" s="53" t="s">
        <v>68</v>
      </c>
      <c r="J5" s="53" t="s">
        <v>69</v>
      </c>
      <c r="K5" s="54" t="s">
        <v>74</v>
      </c>
      <c r="L5" s="55" t="s">
        <v>37</v>
      </c>
      <c r="M5" s="39" t="s">
        <v>67</v>
      </c>
    </row>
    <row r="6" spans="1:13" s="35" customFormat="1">
      <c r="A6" s="40"/>
      <c r="B6" s="41"/>
      <c r="C6" s="41"/>
      <c r="D6" s="41"/>
      <c r="E6" s="41"/>
      <c r="F6" s="41"/>
      <c r="G6" s="41"/>
      <c r="H6" s="41"/>
      <c r="I6" s="41"/>
      <c r="J6" s="41"/>
      <c r="K6" s="41"/>
      <c r="L6" s="42"/>
      <c r="M6" s="42"/>
    </row>
    <row r="7" spans="1:13" s="14" customFormat="1">
      <c r="A7" s="12"/>
      <c r="B7" s="13"/>
      <c r="C7" s="82"/>
      <c r="D7" s="15"/>
      <c r="E7" s="34"/>
      <c r="F7" s="15"/>
      <c r="G7" s="34"/>
      <c r="H7" s="34"/>
      <c r="I7" s="34"/>
      <c r="J7" s="34"/>
      <c r="K7" s="18"/>
      <c r="L7" s="16"/>
      <c r="M7" s="12"/>
    </row>
    <row r="8" spans="1:13" s="14" customFormat="1">
      <c r="A8" s="12"/>
      <c r="B8" s="13"/>
      <c r="C8" s="82"/>
      <c r="D8" s="15"/>
      <c r="E8" s="34"/>
      <c r="F8" s="15"/>
      <c r="G8" s="34"/>
      <c r="H8" s="34"/>
      <c r="I8" s="34"/>
      <c r="J8" s="34"/>
      <c r="K8" s="18"/>
      <c r="L8" s="16"/>
      <c r="M8" s="12"/>
    </row>
    <row r="9" spans="1:13" s="14" customFormat="1">
      <c r="A9" s="12"/>
      <c r="B9" s="13"/>
      <c r="C9" s="82"/>
      <c r="D9" s="15"/>
      <c r="E9" s="34"/>
      <c r="F9" s="15"/>
      <c r="G9" s="34"/>
      <c r="H9" s="34"/>
      <c r="I9" s="34"/>
      <c r="J9" s="34"/>
      <c r="K9" s="18"/>
      <c r="L9" s="16"/>
      <c r="M9" s="12"/>
    </row>
    <row r="10" spans="1:13" s="14" customFormat="1">
      <c r="A10" s="12"/>
      <c r="B10" s="13"/>
      <c r="C10" s="82"/>
      <c r="D10" s="15"/>
      <c r="E10" s="34"/>
      <c r="F10" s="15"/>
      <c r="G10" s="34"/>
      <c r="H10" s="34"/>
      <c r="I10" s="34"/>
      <c r="J10" s="34"/>
      <c r="K10" s="18"/>
      <c r="L10" s="16"/>
      <c r="M10" s="12"/>
    </row>
    <row r="11" spans="1:13" s="14" customFormat="1">
      <c r="A11" s="12"/>
      <c r="B11" s="13"/>
      <c r="C11" s="82"/>
      <c r="D11" s="15"/>
      <c r="E11" s="34"/>
      <c r="F11" s="15"/>
      <c r="G11" s="34"/>
      <c r="H11" s="34"/>
      <c r="I11" s="34"/>
      <c r="J11" s="34"/>
      <c r="K11" s="18"/>
      <c r="L11" s="16"/>
      <c r="M11" s="12"/>
    </row>
    <row r="12" spans="1:13" s="14" customFormat="1">
      <c r="A12" s="12"/>
      <c r="B12" s="13"/>
      <c r="C12" s="82"/>
      <c r="D12" s="15"/>
      <c r="E12" s="34"/>
      <c r="F12" s="15"/>
      <c r="G12" s="34"/>
      <c r="H12" s="34"/>
      <c r="I12" s="34"/>
      <c r="J12" s="34"/>
      <c r="K12" s="18"/>
      <c r="L12" s="16"/>
      <c r="M12" s="12"/>
    </row>
    <row r="13" spans="1:13" s="14" customFormat="1">
      <c r="A13" s="12"/>
      <c r="B13" s="13"/>
      <c r="C13" s="82"/>
      <c r="D13" s="15"/>
      <c r="E13" s="34"/>
      <c r="F13" s="15"/>
      <c r="G13" s="34"/>
      <c r="H13" s="34"/>
      <c r="I13" s="34"/>
      <c r="J13" s="34"/>
      <c r="K13" s="18"/>
      <c r="L13" s="16"/>
      <c r="M13" s="12"/>
    </row>
    <row r="14" spans="1:13" s="14" customFormat="1">
      <c r="A14" s="12"/>
      <c r="B14" s="13"/>
      <c r="C14" s="82"/>
      <c r="D14" s="15"/>
      <c r="E14" s="34"/>
      <c r="F14" s="15"/>
      <c r="G14" s="34"/>
      <c r="H14" s="34"/>
      <c r="I14" s="34"/>
      <c r="J14" s="34"/>
      <c r="K14" s="18"/>
      <c r="L14" s="16"/>
      <c r="M14" s="12"/>
    </row>
    <row r="15" spans="1:13" s="14" customFormat="1">
      <c r="A15" s="12"/>
      <c r="B15" s="13"/>
      <c r="C15" s="82"/>
      <c r="D15" s="15"/>
      <c r="E15" s="34"/>
      <c r="F15" s="15"/>
      <c r="G15" s="34"/>
      <c r="H15" s="34"/>
      <c r="I15" s="34"/>
      <c r="J15" s="34"/>
      <c r="K15" s="18"/>
      <c r="L15" s="16"/>
      <c r="M15" s="12"/>
    </row>
    <row r="16" spans="1:13" s="14" customFormat="1">
      <c r="A16" s="12"/>
      <c r="B16" s="13"/>
      <c r="C16" s="82"/>
      <c r="D16" s="15"/>
      <c r="E16" s="34"/>
      <c r="F16" s="15"/>
      <c r="G16" s="34"/>
      <c r="H16" s="34"/>
      <c r="I16" s="34"/>
      <c r="J16" s="34"/>
      <c r="K16" s="18"/>
      <c r="L16" s="16"/>
      <c r="M16" s="12"/>
    </row>
    <row r="17" spans="1:13" s="14" customFormat="1">
      <c r="A17" s="12"/>
      <c r="B17" s="13"/>
      <c r="C17" s="82"/>
      <c r="D17" s="15"/>
      <c r="E17" s="34"/>
      <c r="F17" s="15"/>
      <c r="G17" s="34"/>
      <c r="H17" s="34"/>
      <c r="I17" s="34"/>
      <c r="J17" s="34"/>
      <c r="K17" s="18"/>
      <c r="L17" s="16"/>
      <c r="M17" s="12"/>
    </row>
    <row r="18" spans="1:13" s="14" customFormat="1">
      <c r="A18" s="12"/>
      <c r="B18" s="13"/>
      <c r="C18" s="82"/>
      <c r="D18" s="15"/>
      <c r="E18" s="34"/>
      <c r="F18" s="15"/>
      <c r="G18" s="34"/>
      <c r="H18" s="34"/>
      <c r="I18" s="34"/>
      <c r="J18" s="34"/>
      <c r="K18" s="18"/>
      <c r="L18" s="16"/>
      <c r="M18" s="12"/>
    </row>
    <row r="19" spans="1:13" s="14" customFormat="1">
      <c r="A19" s="12"/>
      <c r="B19" s="13"/>
      <c r="C19" s="82"/>
      <c r="D19" s="15"/>
      <c r="E19" s="34"/>
      <c r="F19" s="15"/>
      <c r="G19" s="34"/>
      <c r="H19" s="34"/>
      <c r="I19" s="34"/>
      <c r="J19" s="34"/>
      <c r="K19" s="18"/>
      <c r="L19" s="16"/>
      <c r="M19" s="12"/>
    </row>
    <row r="20" spans="1:13" s="14" customFormat="1">
      <c r="A20" s="12"/>
      <c r="B20" s="13"/>
      <c r="C20" s="82"/>
      <c r="D20" s="15"/>
      <c r="E20" s="34"/>
      <c r="F20" s="15"/>
      <c r="G20" s="34"/>
      <c r="H20" s="34"/>
      <c r="I20" s="34"/>
      <c r="J20" s="34"/>
      <c r="K20" s="18"/>
      <c r="L20" s="16"/>
      <c r="M20" s="12"/>
    </row>
    <row r="21" spans="1:13" s="14" customFormat="1">
      <c r="A21" s="12"/>
      <c r="B21" s="13"/>
      <c r="C21" s="82"/>
      <c r="D21" s="15"/>
      <c r="E21" s="34"/>
      <c r="F21" s="15"/>
      <c r="G21" s="34"/>
      <c r="H21" s="34"/>
      <c r="I21" s="34"/>
      <c r="J21" s="34"/>
      <c r="K21" s="18"/>
      <c r="L21" s="16"/>
      <c r="M21" s="12"/>
    </row>
    <row r="22" spans="1:13" s="14" customFormat="1">
      <c r="A22" s="12"/>
      <c r="B22" s="13"/>
      <c r="C22" s="82"/>
      <c r="D22" s="15"/>
      <c r="E22" s="34"/>
      <c r="F22" s="15"/>
      <c r="G22" s="34"/>
      <c r="H22" s="34"/>
      <c r="I22" s="34"/>
      <c r="J22" s="34"/>
      <c r="K22" s="18"/>
      <c r="L22" s="16"/>
      <c r="M22" s="12"/>
    </row>
    <row r="23" spans="1:13" s="14" customFormat="1">
      <c r="A23" s="12"/>
      <c r="B23" s="13"/>
      <c r="C23" s="82"/>
      <c r="D23" s="15"/>
      <c r="E23" s="34"/>
      <c r="F23" s="15"/>
      <c r="G23" s="34"/>
      <c r="H23" s="34"/>
      <c r="I23" s="34"/>
      <c r="J23" s="34"/>
      <c r="K23" s="12"/>
      <c r="L23" s="16"/>
      <c r="M23" s="12"/>
    </row>
    <row r="24" spans="1:13" s="14" customFormat="1">
      <c r="A24" s="12"/>
      <c r="B24" s="13"/>
      <c r="C24" s="82"/>
      <c r="D24" s="15"/>
      <c r="E24" s="34"/>
      <c r="F24" s="34"/>
      <c r="G24" s="34"/>
      <c r="H24" s="34"/>
      <c r="I24" s="34"/>
      <c r="J24" s="34"/>
      <c r="K24" s="12"/>
      <c r="L24" s="16"/>
      <c r="M24" s="12"/>
    </row>
    <row r="25" spans="1:13" s="14" customFormat="1">
      <c r="A25" s="12"/>
      <c r="B25" s="13"/>
      <c r="C25" s="82"/>
      <c r="D25" s="15"/>
      <c r="E25" s="34"/>
      <c r="F25" s="34"/>
      <c r="G25" s="34"/>
      <c r="H25" s="34"/>
      <c r="I25" s="34"/>
      <c r="J25" s="34"/>
      <c r="K25" s="12"/>
      <c r="L25" s="16"/>
      <c r="M25" s="12"/>
    </row>
    <row r="26" spans="1:13" s="14" customFormat="1">
      <c r="A26" s="12"/>
      <c r="B26" s="13"/>
      <c r="C26" s="82"/>
      <c r="D26" s="15"/>
      <c r="E26" s="34"/>
      <c r="F26" s="34"/>
      <c r="G26" s="34"/>
      <c r="H26" s="34"/>
      <c r="I26" s="34"/>
      <c r="J26" s="34"/>
      <c r="K26" s="12"/>
      <c r="L26" s="16"/>
      <c r="M26" s="12"/>
    </row>
    <row r="27" spans="1:13" s="14" customFormat="1">
      <c r="A27" s="12"/>
      <c r="B27" s="13"/>
      <c r="C27" s="82"/>
      <c r="D27" s="15"/>
      <c r="E27" s="34"/>
      <c r="F27" s="34"/>
      <c r="G27" s="34"/>
      <c r="H27" s="34"/>
      <c r="I27" s="34"/>
      <c r="J27" s="34"/>
      <c r="K27" s="12"/>
      <c r="L27" s="16"/>
      <c r="M27" s="12"/>
    </row>
    <row r="28" spans="1:13" s="14" customFormat="1">
      <c r="A28" s="12"/>
      <c r="B28" s="13"/>
      <c r="C28" s="82"/>
      <c r="D28" s="15"/>
      <c r="E28" s="34"/>
      <c r="F28" s="34"/>
      <c r="G28" s="34"/>
      <c r="H28" s="34"/>
      <c r="I28" s="34"/>
      <c r="J28" s="34"/>
      <c r="K28" s="12"/>
      <c r="L28" s="16"/>
      <c r="M28" s="12"/>
    </row>
    <row r="29" spans="1:13" s="14" customFormat="1">
      <c r="A29" s="12"/>
      <c r="B29" s="13"/>
      <c r="C29" s="82"/>
      <c r="D29" s="15"/>
      <c r="E29" s="34"/>
      <c r="F29" s="34"/>
      <c r="G29" s="34"/>
      <c r="H29" s="34"/>
      <c r="I29" s="34"/>
      <c r="J29" s="34"/>
      <c r="K29" s="12"/>
      <c r="L29" s="16"/>
      <c r="M29" s="12"/>
    </row>
    <row r="30" spans="1:13" s="14" customFormat="1">
      <c r="A30" s="12"/>
      <c r="B30" s="13"/>
      <c r="C30" s="82"/>
      <c r="D30" s="15"/>
      <c r="E30" s="34"/>
      <c r="F30" s="34"/>
      <c r="G30" s="34"/>
      <c r="H30" s="34"/>
      <c r="I30" s="34"/>
      <c r="J30" s="34"/>
      <c r="K30" s="12"/>
      <c r="L30" s="16"/>
      <c r="M30" s="12"/>
    </row>
    <row r="31" spans="1:13" s="14" customFormat="1">
      <c r="A31" s="12"/>
      <c r="B31" s="13"/>
      <c r="C31" s="82"/>
      <c r="D31" s="15"/>
      <c r="E31" s="34"/>
      <c r="F31" s="34"/>
      <c r="G31" s="34"/>
      <c r="H31" s="34"/>
      <c r="I31" s="34"/>
      <c r="J31" s="34"/>
      <c r="K31" s="12"/>
      <c r="L31" s="16"/>
      <c r="M31" s="12"/>
    </row>
    <row r="32" spans="1:13" s="14" customFormat="1">
      <c r="A32" s="12"/>
      <c r="B32" s="13"/>
      <c r="C32" s="82"/>
      <c r="D32" s="15"/>
      <c r="E32" s="34"/>
      <c r="F32" s="34"/>
      <c r="G32" s="34"/>
      <c r="H32" s="34"/>
      <c r="I32" s="34"/>
      <c r="J32" s="34"/>
      <c r="K32" s="12"/>
      <c r="L32" s="16"/>
      <c r="M32" s="12"/>
    </row>
    <row r="33" spans="1:13" s="14" customFormat="1">
      <c r="A33" s="12"/>
      <c r="B33" s="13"/>
      <c r="C33" s="82"/>
      <c r="D33" s="15"/>
      <c r="E33" s="34"/>
      <c r="F33" s="34"/>
      <c r="G33" s="34"/>
      <c r="H33" s="34"/>
      <c r="I33" s="34"/>
      <c r="J33" s="34"/>
      <c r="K33" s="12"/>
      <c r="L33" s="16"/>
      <c r="M33" s="12"/>
    </row>
    <row r="34" spans="1:13" s="14" customFormat="1">
      <c r="A34" s="12"/>
      <c r="B34" s="13"/>
      <c r="C34" s="82"/>
      <c r="D34" s="15"/>
      <c r="E34" s="34"/>
      <c r="F34" s="34"/>
      <c r="G34" s="34"/>
      <c r="H34" s="34"/>
      <c r="I34" s="34"/>
      <c r="J34" s="34"/>
      <c r="K34" s="12"/>
      <c r="L34" s="16"/>
      <c r="M34" s="12"/>
    </row>
    <row r="35" spans="1:13" s="14" customFormat="1">
      <c r="A35" s="12"/>
      <c r="B35" s="13"/>
      <c r="C35" s="82"/>
      <c r="D35" s="15"/>
      <c r="E35" s="34"/>
      <c r="F35" s="34"/>
      <c r="G35" s="34"/>
      <c r="H35" s="34"/>
      <c r="I35" s="34"/>
      <c r="J35" s="34"/>
      <c r="K35" s="12"/>
      <c r="L35" s="16"/>
      <c r="M35" s="12"/>
    </row>
    <row r="36" spans="1:13" s="14" customFormat="1">
      <c r="A36" s="12"/>
      <c r="B36" s="13"/>
      <c r="C36" s="82"/>
      <c r="D36" s="15"/>
      <c r="E36" s="34"/>
      <c r="F36" s="34"/>
      <c r="G36" s="34"/>
      <c r="H36" s="34"/>
      <c r="I36" s="34"/>
      <c r="J36" s="34"/>
      <c r="K36" s="12"/>
      <c r="L36" s="16"/>
      <c r="M36" s="12"/>
    </row>
    <row r="37" spans="1:13" s="14" customFormat="1">
      <c r="A37" s="12"/>
      <c r="B37" s="13"/>
      <c r="C37" s="82"/>
      <c r="D37" s="15"/>
      <c r="E37" s="34"/>
      <c r="F37" s="34"/>
      <c r="G37" s="34"/>
      <c r="H37" s="34"/>
      <c r="I37" s="34"/>
      <c r="J37" s="34"/>
      <c r="K37" s="12"/>
      <c r="L37" s="16"/>
      <c r="M37" s="12"/>
    </row>
    <row r="38" spans="1:13" s="14" customFormat="1">
      <c r="A38" s="12"/>
      <c r="B38" s="13"/>
      <c r="C38" s="82"/>
      <c r="D38" s="15"/>
      <c r="E38" s="34"/>
      <c r="F38" s="34"/>
      <c r="G38" s="34"/>
      <c r="H38" s="34"/>
      <c r="I38" s="34"/>
      <c r="J38" s="34"/>
      <c r="K38" s="12"/>
      <c r="L38" s="16"/>
      <c r="M38" s="12"/>
    </row>
    <row r="39" spans="1:13" s="14" customFormat="1">
      <c r="A39" s="12"/>
      <c r="B39" s="13"/>
      <c r="C39" s="82"/>
      <c r="D39" s="15"/>
      <c r="E39" s="34"/>
      <c r="F39" s="34"/>
      <c r="G39" s="34"/>
      <c r="H39" s="34"/>
      <c r="I39" s="34"/>
      <c r="J39" s="34"/>
      <c r="K39" s="12"/>
      <c r="L39" s="16"/>
      <c r="M39" s="12"/>
    </row>
    <row r="40" spans="1:13" s="14" customFormat="1">
      <c r="A40" s="12"/>
      <c r="B40" s="13"/>
      <c r="C40" s="82"/>
      <c r="D40" s="15"/>
      <c r="E40" s="34"/>
      <c r="F40" s="34"/>
      <c r="G40" s="34"/>
      <c r="H40" s="34"/>
      <c r="I40" s="34"/>
      <c r="J40" s="34"/>
      <c r="K40" s="12"/>
      <c r="L40" s="16"/>
      <c r="M40" s="12"/>
    </row>
    <row r="41" spans="1:13" s="14" customFormat="1">
      <c r="A41" s="12"/>
      <c r="B41" s="13"/>
      <c r="C41" s="82"/>
      <c r="D41" s="15"/>
      <c r="E41" s="34"/>
      <c r="F41" s="34"/>
      <c r="G41" s="34"/>
      <c r="H41" s="34"/>
      <c r="I41" s="34"/>
      <c r="J41" s="34"/>
      <c r="K41" s="12"/>
      <c r="L41" s="16"/>
      <c r="M41" s="12"/>
    </row>
    <row r="42" spans="1:13" s="14" customFormat="1">
      <c r="A42" s="12"/>
      <c r="B42" s="13"/>
      <c r="C42" s="82"/>
      <c r="D42" s="15"/>
      <c r="E42" s="34"/>
      <c r="F42" s="34"/>
      <c r="G42" s="34"/>
      <c r="H42" s="34"/>
      <c r="I42" s="34"/>
      <c r="J42" s="34"/>
      <c r="K42" s="12"/>
      <c r="L42" s="16"/>
      <c r="M42" s="12"/>
    </row>
    <row r="43" spans="1:13" s="14" customFormat="1">
      <c r="A43" s="12"/>
      <c r="B43" s="13"/>
      <c r="C43" s="82"/>
      <c r="D43" s="15"/>
      <c r="E43" s="34"/>
      <c r="F43" s="34"/>
      <c r="G43" s="34"/>
      <c r="H43" s="34"/>
      <c r="I43" s="34"/>
      <c r="J43" s="34"/>
      <c r="K43" s="12"/>
      <c r="L43" s="16"/>
      <c r="M43" s="12"/>
    </row>
    <row r="44" spans="1:13" s="14" customFormat="1">
      <c r="A44" s="12"/>
      <c r="B44" s="13"/>
      <c r="C44" s="82"/>
      <c r="D44" s="15"/>
      <c r="E44" s="34"/>
      <c r="F44" s="34"/>
      <c r="G44" s="34"/>
      <c r="H44" s="34"/>
      <c r="I44" s="34"/>
      <c r="J44" s="34"/>
      <c r="K44" s="12"/>
      <c r="L44" s="16"/>
      <c r="M44" s="12"/>
    </row>
    <row r="45" spans="1:13" s="14" customFormat="1">
      <c r="A45" s="12"/>
      <c r="B45" s="13"/>
      <c r="C45" s="82"/>
      <c r="D45" s="15"/>
      <c r="E45" s="34"/>
      <c r="F45" s="34"/>
      <c r="G45" s="34"/>
      <c r="H45" s="34"/>
      <c r="I45" s="34"/>
      <c r="J45" s="34"/>
      <c r="K45" s="12"/>
      <c r="L45" s="16"/>
      <c r="M45" s="12"/>
    </row>
    <row r="46" spans="1:13" s="14" customFormat="1">
      <c r="A46" s="12"/>
      <c r="B46" s="13"/>
      <c r="C46" s="82"/>
      <c r="D46" s="15"/>
      <c r="E46" s="34"/>
      <c r="F46" s="34"/>
      <c r="G46" s="34"/>
      <c r="H46" s="34"/>
      <c r="I46" s="34"/>
      <c r="J46" s="34"/>
      <c r="K46" s="12"/>
      <c r="L46" s="16"/>
      <c r="M46" s="12"/>
    </row>
    <row r="47" spans="1:13" s="14" customFormat="1">
      <c r="A47" s="12"/>
      <c r="B47" s="13"/>
      <c r="C47" s="82"/>
      <c r="D47" s="15"/>
      <c r="E47" s="34"/>
      <c r="F47" s="34"/>
      <c r="G47" s="34"/>
      <c r="H47" s="34"/>
      <c r="I47" s="34"/>
      <c r="J47" s="34"/>
      <c r="K47" s="12"/>
      <c r="L47" s="16"/>
      <c r="M47" s="12"/>
    </row>
    <row r="48" spans="1:13" s="14" customFormat="1">
      <c r="A48" s="12"/>
      <c r="B48" s="13"/>
      <c r="C48" s="82"/>
      <c r="D48" s="15"/>
      <c r="E48" s="34"/>
      <c r="F48" s="34"/>
      <c r="G48" s="34"/>
      <c r="H48" s="34"/>
      <c r="I48" s="34"/>
      <c r="J48" s="34"/>
      <c r="K48" s="12"/>
      <c r="L48" s="16"/>
      <c r="M48" s="12"/>
    </row>
    <row r="49" spans="1:13" s="14" customFormat="1">
      <c r="A49" s="12"/>
      <c r="B49" s="13"/>
      <c r="C49" s="82"/>
      <c r="D49" s="15"/>
      <c r="E49" s="34"/>
      <c r="F49" s="34"/>
      <c r="G49" s="34"/>
      <c r="H49" s="34"/>
      <c r="I49" s="34"/>
      <c r="J49" s="34"/>
      <c r="K49" s="12"/>
      <c r="L49" s="16"/>
      <c r="M49" s="12"/>
    </row>
    <row r="50" spans="1:13" s="14" customFormat="1">
      <c r="A50" s="12"/>
      <c r="B50" s="13"/>
      <c r="C50" s="82"/>
      <c r="D50" s="15"/>
      <c r="E50" s="34"/>
      <c r="F50" s="34"/>
      <c r="G50" s="34"/>
      <c r="H50" s="34"/>
      <c r="I50" s="34"/>
      <c r="J50" s="34"/>
      <c r="K50" s="12"/>
      <c r="L50" s="16"/>
      <c r="M50" s="12"/>
    </row>
    <row r="51" spans="1:13" s="14" customFormat="1">
      <c r="A51" s="12"/>
      <c r="B51" s="13"/>
      <c r="C51" s="82"/>
      <c r="D51" s="15"/>
      <c r="E51" s="34"/>
      <c r="F51" s="34"/>
      <c r="G51" s="34"/>
      <c r="H51" s="34"/>
      <c r="I51" s="34"/>
      <c r="J51" s="34"/>
      <c r="K51" s="12"/>
      <c r="L51" s="16"/>
      <c r="M51" s="12"/>
    </row>
    <row r="52" spans="1:13" s="14" customFormat="1">
      <c r="A52" s="12"/>
      <c r="B52" s="13"/>
      <c r="C52" s="82"/>
      <c r="D52" s="15"/>
      <c r="E52" s="34"/>
      <c r="F52" s="34"/>
      <c r="G52" s="34"/>
      <c r="H52" s="34"/>
      <c r="I52" s="34"/>
      <c r="J52" s="34"/>
      <c r="K52" s="12"/>
      <c r="L52" s="16"/>
      <c r="M52" s="12"/>
    </row>
    <row r="53" spans="1:13" s="14" customFormat="1">
      <c r="A53" s="12"/>
      <c r="B53" s="13"/>
      <c r="C53" s="82"/>
      <c r="D53" s="15"/>
      <c r="E53" s="34"/>
      <c r="F53" s="34"/>
      <c r="G53" s="34"/>
      <c r="H53" s="34"/>
      <c r="I53" s="34"/>
      <c r="J53" s="34"/>
      <c r="K53" s="12"/>
      <c r="L53" s="16"/>
      <c r="M53" s="12"/>
    </row>
    <row r="54" spans="1:13" s="14" customFormat="1">
      <c r="A54" s="12"/>
      <c r="B54" s="13"/>
      <c r="C54" s="82"/>
      <c r="D54" s="15"/>
      <c r="E54" s="34"/>
      <c r="F54" s="34"/>
      <c r="G54" s="34"/>
      <c r="H54" s="34"/>
      <c r="I54" s="34"/>
      <c r="J54" s="34"/>
      <c r="K54" s="12"/>
      <c r="L54" s="16"/>
      <c r="M54" s="12"/>
    </row>
    <row r="55" spans="1:13" s="14" customFormat="1">
      <c r="A55" s="12"/>
      <c r="B55" s="13"/>
      <c r="C55" s="82"/>
      <c r="D55" s="15"/>
      <c r="E55" s="34"/>
      <c r="F55" s="34"/>
      <c r="G55" s="34"/>
      <c r="H55" s="34"/>
      <c r="I55" s="34"/>
      <c r="J55" s="34"/>
      <c r="K55" s="12"/>
      <c r="L55" s="16"/>
      <c r="M55" s="12"/>
    </row>
    <row r="56" spans="1:13" s="14" customFormat="1">
      <c r="A56" s="12"/>
      <c r="B56" s="13"/>
      <c r="C56" s="82"/>
      <c r="D56" s="15"/>
      <c r="E56" s="34"/>
      <c r="F56" s="34"/>
      <c r="G56" s="34"/>
      <c r="H56" s="34"/>
      <c r="I56" s="34"/>
      <c r="J56" s="34"/>
      <c r="K56" s="12"/>
      <c r="L56" s="16"/>
      <c r="M56" s="12"/>
    </row>
    <row r="57" spans="1:13" s="14" customFormat="1">
      <c r="A57" s="12"/>
      <c r="B57" s="13"/>
      <c r="C57" s="82"/>
      <c r="D57" s="15"/>
      <c r="E57" s="34"/>
      <c r="F57" s="34"/>
      <c r="G57" s="34"/>
      <c r="H57" s="34"/>
      <c r="I57" s="34"/>
      <c r="J57" s="34"/>
      <c r="K57" s="12"/>
      <c r="L57" s="16"/>
      <c r="M57" s="12"/>
    </row>
    <row r="58" spans="1:13" s="14" customFormat="1">
      <c r="A58" s="12"/>
      <c r="B58" s="13"/>
      <c r="C58" s="82"/>
      <c r="D58" s="15"/>
      <c r="E58" s="34"/>
      <c r="F58" s="34"/>
      <c r="G58" s="34"/>
      <c r="H58" s="34"/>
      <c r="I58" s="34"/>
      <c r="J58" s="34"/>
      <c r="K58" s="12"/>
      <c r="L58" s="16"/>
      <c r="M58" s="12"/>
    </row>
    <row r="59" spans="1:13" s="14" customFormat="1">
      <c r="A59" s="12"/>
      <c r="B59" s="13"/>
      <c r="C59" s="82"/>
      <c r="D59" s="15"/>
      <c r="E59" s="34"/>
      <c r="F59" s="34"/>
      <c r="G59" s="34"/>
      <c r="H59" s="34"/>
      <c r="I59" s="34"/>
      <c r="J59" s="34"/>
      <c r="K59" s="12"/>
      <c r="L59" s="16"/>
      <c r="M59" s="12"/>
    </row>
    <row r="60" spans="1:13" s="14" customFormat="1">
      <c r="A60" s="12"/>
      <c r="B60" s="13"/>
      <c r="C60" s="82"/>
      <c r="D60" s="15"/>
      <c r="E60" s="34"/>
      <c r="F60" s="34"/>
      <c r="G60" s="34"/>
      <c r="H60" s="34"/>
      <c r="I60" s="34"/>
      <c r="J60" s="34"/>
      <c r="K60" s="12"/>
      <c r="L60" s="16"/>
      <c r="M60" s="12"/>
    </row>
    <row r="61" spans="1:13" s="14" customFormat="1">
      <c r="A61" s="12"/>
      <c r="B61" s="13"/>
      <c r="C61" s="82"/>
      <c r="D61" s="15"/>
      <c r="E61" s="34"/>
      <c r="F61" s="34"/>
      <c r="G61" s="34"/>
      <c r="H61" s="34"/>
      <c r="I61" s="34"/>
      <c r="J61" s="34"/>
      <c r="K61" s="12"/>
      <c r="L61" s="16"/>
      <c r="M61" s="12"/>
    </row>
    <row r="62" spans="1:13" s="14" customFormat="1">
      <c r="A62" s="12"/>
      <c r="B62" s="13"/>
      <c r="C62" s="82"/>
      <c r="D62" s="15"/>
      <c r="E62" s="34"/>
      <c r="F62" s="34"/>
      <c r="G62" s="34"/>
      <c r="H62" s="34"/>
      <c r="I62" s="34"/>
      <c r="J62" s="34"/>
      <c r="K62" s="12"/>
      <c r="L62" s="16"/>
      <c r="M62" s="12"/>
    </row>
    <row r="63" spans="1:13" s="14" customFormat="1">
      <c r="A63" s="12"/>
      <c r="B63" s="13"/>
      <c r="C63" s="82"/>
      <c r="D63" s="15"/>
      <c r="E63" s="34"/>
      <c r="F63" s="34"/>
      <c r="G63" s="34"/>
      <c r="H63" s="34"/>
      <c r="I63" s="34"/>
      <c r="J63" s="34"/>
      <c r="K63" s="12"/>
      <c r="L63" s="16"/>
      <c r="M63" s="12"/>
    </row>
    <row r="64" spans="1:13" s="14" customFormat="1">
      <c r="A64" s="12"/>
      <c r="B64" s="13"/>
      <c r="C64" s="82"/>
      <c r="D64" s="15"/>
      <c r="E64" s="34"/>
      <c r="F64" s="34"/>
      <c r="G64" s="34"/>
      <c r="H64" s="34"/>
      <c r="I64" s="34"/>
      <c r="J64" s="34"/>
      <c r="K64" s="12"/>
      <c r="L64" s="16"/>
      <c r="M64" s="12"/>
    </row>
    <row r="65" spans="1:13" s="14" customFormat="1">
      <c r="A65" s="12"/>
      <c r="B65" s="13"/>
      <c r="C65" s="82"/>
      <c r="D65" s="15"/>
      <c r="E65" s="34"/>
      <c r="F65" s="34"/>
      <c r="G65" s="34"/>
      <c r="H65" s="34"/>
      <c r="I65" s="34"/>
      <c r="J65" s="34"/>
      <c r="K65" s="12"/>
      <c r="L65" s="16"/>
      <c r="M65" s="12"/>
    </row>
    <row r="66" spans="1:13" s="14" customFormat="1">
      <c r="A66" s="12"/>
      <c r="B66" s="13"/>
      <c r="C66" s="82"/>
      <c r="D66" s="15"/>
      <c r="E66" s="34"/>
      <c r="F66" s="34"/>
      <c r="G66" s="34"/>
      <c r="H66" s="34"/>
      <c r="I66" s="34"/>
      <c r="J66" s="34"/>
      <c r="K66" s="12"/>
      <c r="L66" s="16"/>
      <c r="M66" s="12"/>
    </row>
    <row r="67" spans="1:13" s="14" customFormat="1">
      <c r="A67" s="12"/>
      <c r="B67" s="13"/>
      <c r="C67" s="82"/>
      <c r="D67" s="15"/>
      <c r="E67" s="34"/>
      <c r="F67" s="34"/>
      <c r="G67" s="34"/>
      <c r="H67" s="34"/>
      <c r="I67" s="34"/>
      <c r="J67" s="34"/>
      <c r="K67" s="12"/>
      <c r="L67" s="16"/>
      <c r="M67" s="12"/>
    </row>
    <row r="68" spans="1:13" s="14" customFormat="1">
      <c r="A68" s="12"/>
      <c r="B68" s="13"/>
      <c r="C68" s="82"/>
      <c r="D68" s="15"/>
      <c r="E68" s="34"/>
      <c r="F68" s="34"/>
      <c r="G68" s="34"/>
      <c r="H68" s="34"/>
      <c r="I68" s="34"/>
      <c r="J68" s="34"/>
      <c r="K68" s="12"/>
      <c r="L68" s="16"/>
      <c r="M68" s="12"/>
    </row>
    <row r="69" spans="1:13" s="14" customFormat="1">
      <c r="A69" s="12"/>
      <c r="B69" s="13"/>
      <c r="C69" s="82"/>
      <c r="D69" s="15"/>
      <c r="E69" s="34"/>
      <c r="F69" s="34"/>
      <c r="G69" s="34"/>
      <c r="H69" s="34"/>
      <c r="I69" s="34"/>
      <c r="J69" s="34"/>
      <c r="K69" s="12"/>
      <c r="L69" s="16"/>
      <c r="M69" s="12"/>
    </row>
    <row r="70" spans="1:13" s="14" customFormat="1">
      <c r="A70" s="12"/>
      <c r="B70" s="13"/>
      <c r="C70" s="82"/>
      <c r="D70" s="15"/>
      <c r="E70" s="34"/>
      <c r="F70" s="34"/>
      <c r="G70" s="34"/>
      <c r="H70" s="34"/>
      <c r="I70" s="34"/>
      <c r="J70" s="34"/>
      <c r="K70" s="12"/>
      <c r="L70" s="16"/>
      <c r="M70" s="12"/>
    </row>
    <row r="71" spans="1:13" s="14" customFormat="1">
      <c r="A71" s="12"/>
      <c r="B71" s="13"/>
      <c r="C71" s="82"/>
      <c r="D71" s="15"/>
      <c r="E71" s="34"/>
      <c r="F71" s="34"/>
      <c r="G71" s="34"/>
      <c r="H71" s="34"/>
      <c r="I71" s="34"/>
      <c r="J71" s="34"/>
      <c r="K71" s="12"/>
      <c r="L71" s="16"/>
      <c r="M71" s="12"/>
    </row>
    <row r="72" spans="1:13" s="14" customFormat="1">
      <c r="A72" s="12"/>
      <c r="B72" s="13"/>
      <c r="C72" s="82"/>
      <c r="D72" s="15"/>
      <c r="E72" s="34"/>
      <c r="F72" s="34"/>
      <c r="G72" s="34"/>
      <c r="H72" s="34"/>
      <c r="I72" s="34"/>
      <c r="J72" s="34"/>
      <c r="K72" s="12"/>
      <c r="L72" s="16"/>
      <c r="M72" s="12"/>
    </row>
    <row r="73" spans="1:13" s="14" customFormat="1">
      <c r="A73" s="12"/>
      <c r="B73" s="13"/>
      <c r="C73" s="82"/>
      <c r="D73" s="15"/>
      <c r="E73" s="34"/>
      <c r="F73" s="34"/>
      <c r="G73" s="34"/>
      <c r="H73" s="34"/>
      <c r="I73" s="34"/>
      <c r="J73" s="34"/>
      <c r="K73" s="12"/>
      <c r="L73" s="16"/>
      <c r="M73" s="12"/>
    </row>
    <row r="74" spans="1:13" s="14" customFormat="1">
      <c r="A74" s="12"/>
      <c r="B74" s="13"/>
      <c r="C74" s="82"/>
      <c r="D74" s="15"/>
      <c r="E74" s="34"/>
      <c r="F74" s="34"/>
      <c r="G74" s="34"/>
      <c r="H74" s="34"/>
      <c r="I74" s="34"/>
      <c r="J74" s="34"/>
      <c r="K74" s="12"/>
      <c r="L74" s="16"/>
      <c r="M74" s="12"/>
    </row>
    <row r="75" spans="1:13" s="14" customFormat="1">
      <c r="A75" s="12"/>
      <c r="B75" s="13"/>
      <c r="C75" s="82"/>
      <c r="D75" s="15"/>
      <c r="E75" s="34"/>
      <c r="F75" s="34"/>
      <c r="G75" s="34"/>
      <c r="H75" s="34"/>
      <c r="I75" s="34"/>
      <c r="J75" s="34"/>
      <c r="K75" s="12"/>
      <c r="L75" s="16"/>
      <c r="M75" s="12"/>
    </row>
    <row r="76" spans="1:13" s="14" customFormat="1">
      <c r="A76" s="12"/>
      <c r="B76" s="13"/>
      <c r="C76" s="82"/>
      <c r="D76" s="15"/>
      <c r="E76" s="34"/>
      <c r="F76" s="34"/>
      <c r="G76" s="34"/>
      <c r="H76" s="34"/>
      <c r="I76" s="34"/>
      <c r="J76" s="34"/>
      <c r="K76" s="12"/>
      <c r="L76" s="16"/>
      <c r="M76" s="12"/>
    </row>
    <row r="77" spans="1:13" s="14" customFormat="1">
      <c r="A77" s="12"/>
      <c r="B77" s="13"/>
      <c r="C77" s="82"/>
      <c r="D77" s="15"/>
      <c r="E77" s="34"/>
      <c r="F77" s="34"/>
      <c r="G77" s="34"/>
      <c r="H77" s="34"/>
      <c r="I77" s="34"/>
      <c r="J77" s="34"/>
      <c r="K77" s="12"/>
      <c r="L77" s="16"/>
      <c r="M77" s="12"/>
    </row>
    <row r="78" spans="1:13" s="14" customFormat="1">
      <c r="A78" s="12"/>
      <c r="B78" s="13"/>
      <c r="C78" s="82"/>
      <c r="D78" s="15"/>
      <c r="E78" s="34"/>
      <c r="F78" s="34"/>
      <c r="G78" s="34"/>
      <c r="H78" s="34"/>
      <c r="I78" s="34"/>
      <c r="J78" s="34"/>
      <c r="K78" s="12"/>
      <c r="L78" s="16"/>
      <c r="M78" s="12"/>
    </row>
    <row r="79" spans="1:13" s="14" customFormat="1">
      <c r="A79" s="12"/>
      <c r="B79" s="13"/>
      <c r="C79" s="82"/>
      <c r="D79" s="15"/>
      <c r="E79" s="34"/>
      <c r="F79" s="34"/>
      <c r="G79" s="34"/>
      <c r="H79" s="34"/>
      <c r="I79" s="34"/>
      <c r="J79" s="34"/>
      <c r="K79" s="12"/>
      <c r="L79" s="16"/>
      <c r="M79" s="12"/>
    </row>
    <row r="80" spans="1:13" s="14" customFormat="1">
      <c r="A80" s="12"/>
      <c r="B80" s="13"/>
      <c r="C80" s="82"/>
      <c r="D80" s="15"/>
      <c r="E80" s="34"/>
      <c r="F80" s="34"/>
      <c r="G80" s="34"/>
      <c r="H80" s="34"/>
      <c r="I80" s="34"/>
      <c r="J80" s="34"/>
      <c r="K80" s="12"/>
      <c r="L80" s="16"/>
      <c r="M80" s="12"/>
    </row>
    <row r="81" spans="1:13" s="14" customFormat="1">
      <c r="A81" s="12"/>
      <c r="B81" s="13"/>
      <c r="C81" s="82"/>
      <c r="D81" s="15"/>
      <c r="E81" s="34"/>
      <c r="F81" s="34"/>
      <c r="G81" s="34"/>
      <c r="H81" s="34"/>
      <c r="I81" s="34"/>
      <c r="J81" s="34"/>
      <c r="K81" s="12"/>
      <c r="L81" s="16"/>
      <c r="M81" s="12"/>
    </row>
    <row r="82" spans="1:13" s="14" customFormat="1">
      <c r="A82" s="12"/>
      <c r="B82" s="13"/>
      <c r="C82" s="82"/>
      <c r="D82" s="15"/>
      <c r="E82" s="34"/>
      <c r="F82" s="34"/>
      <c r="G82" s="34"/>
      <c r="H82" s="34"/>
      <c r="I82" s="34"/>
      <c r="J82" s="34"/>
      <c r="K82" s="12"/>
      <c r="L82" s="16"/>
      <c r="M82" s="12"/>
    </row>
    <row r="83" spans="1:13" s="14" customFormat="1">
      <c r="A83" s="12"/>
      <c r="B83" s="13"/>
      <c r="C83" s="82"/>
      <c r="D83" s="15"/>
      <c r="E83" s="34"/>
      <c r="F83" s="34"/>
      <c r="G83" s="34"/>
      <c r="H83" s="34"/>
      <c r="I83" s="34"/>
      <c r="J83" s="34"/>
      <c r="K83" s="12"/>
      <c r="L83" s="16"/>
      <c r="M83" s="12"/>
    </row>
    <row r="84" spans="1:13" s="14" customFormat="1">
      <c r="A84" s="12"/>
      <c r="B84" s="13"/>
      <c r="C84" s="82"/>
      <c r="D84" s="15"/>
      <c r="E84" s="34"/>
      <c r="F84" s="34"/>
      <c r="G84" s="34"/>
      <c r="H84" s="34"/>
      <c r="I84" s="34"/>
      <c r="J84" s="34"/>
      <c r="K84" s="12"/>
      <c r="L84" s="16"/>
      <c r="M84" s="12"/>
    </row>
    <row r="85" spans="1:13" s="14" customFormat="1">
      <c r="A85" s="12"/>
      <c r="B85" s="13"/>
      <c r="C85" s="82"/>
      <c r="D85" s="15"/>
      <c r="E85" s="34"/>
      <c r="F85" s="34"/>
      <c r="G85" s="34"/>
      <c r="H85" s="34"/>
      <c r="I85" s="34"/>
      <c r="J85" s="34"/>
      <c r="K85" s="12"/>
      <c r="L85" s="16"/>
      <c r="M85" s="12"/>
    </row>
    <row r="86" spans="1:13" s="14" customFormat="1">
      <c r="A86" s="12"/>
      <c r="B86" s="13"/>
      <c r="C86" s="82"/>
      <c r="D86" s="15"/>
      <c r="E86" s="34"/>
      <c r="F86" s="34"/>
      <c r="G86" s="34"/>
      <c r="H86" s="34"/>
      <c r="I86" s="34"/>
      <c r="J86" s="34"/>
      <c r="K86" s="12"/>
      <c r="L86" s="16"/>
      <c r="M86" s="12"/>
    </row>
    <row r="87" spans="1:13" s="14" customFormat="1">
      <c r="A87" s="12"/>
      <c r="B87" s="13"/>
      <c r="C87" s="82"/>
      <c r="D87" s="15"/>
      <c r="E87" s="34"/>
      <c r="F87" s="34"/>
      <c r="G87" s="34"/>
      <c r="H87" s="34"/>
      <c r="I87" s="34"/>
      <c r="J87" s="34"/>
      <c r="K87" s="12"/>
      <c r="L87" s="16"/>
      <c r="M87" s="12"/>
    </row>
    <row r="88" spans="1:13" s="14" customFormat="1">
      <c r="A88" s="12"/>
      <c r="B88" s="13"/>
      <c r="C88" s="82"/>
      <c r="D88" s="15"/>
      <c r="E88" s="34"/>
      <c r="F88" s="34"/>
      <c r="G88" s="34"/>
      <c r="H88" s="34"/>
      <c r="I88" s="34"/>
      <c r="J88" s="34"/>
      <c r="K88" s="12"/>
      <c r="L88" s="16"/>
      <c r="M88" s="12"/>
    </row>
    <row r="89" spans="1:13" s="14" customFormat="1">
      <c r="A89" s="12"/>
      <c r="B89" s="13"/>
      <c r="C89" s="82"/>
      <c r="D89" s="15"/>
      <c r="E89" s="34"/>
      <c r="F89" s="34"/>
      <c r="G89" s="34"/>
      <c r="H89" s="34"/>
      <c r="I89" s="34"/>
      <c r="J89" s="34"/>
      <c r="K89" s="12"/>
      <c r="L89" s="16"/>
      <c r="M89" s="12"/>
    </row>
    <row r="90" spans="1:13" s="14" customFormat="1">
      <c r="A90" s="12"/>
      <c r="B90" s="13"/>
      <c r="C90" s="82"/>
      <c r="D90" s="15"/>
      <c r="E90" s="34"/>
      <c r="F90" s="34"/>
      <c r="G90" s="34"/>
      <c r="H90" s="34"/>
      <c r="I90" s="34"/>
      <c r="J90" s="34"/>
      <c r="K90" s="12"/>
      <c r="L90" s="16"/>
      <c r="M90" s="12"/>
    </row>
    <row r="91" spans="1:13" s="14" customFormat="1">
      <c r="A91" s="12"/>
      <c r="B91" s="13"/>
      <c r="C91" s="82"/>
      <c r="D91" s="15"/>
      <c r="E91" s="34"/>
      <c r="F91" s="34"/>
      <c r="G91" s="34"/>
      <c r="H91" s="34"/>
      <c r="I91" s="34"/>
      <c r="J91" s="34"/>
      <c r="K91" s="12"/>
      <c r="L91" s="16"/>
      <c r="M91" s="12"/>
    </row>
    <row r="92" spans="1:13" s="14" customFormat="1">
      <c r="A92" s="12"/>
      <c r="B92" s="13"/>
      <c r="C92" s="82"/>
      <c r="D92" s="15"/>
      <c r="E92" s="34"/>
      <c r="F92" s="34"/>
      <c r="G92" s="34"/>
      <c r="H92" s="34"/>
      <c r="I92" s="34"/>
      <c r="J92" s="34"/>
      <c r="K92" s="12"/>
      <c r="L92" s="16"/>
      <c r="M92" s="12"/>
    </row>
    <row r="93" spans="1:13" s="14" customFormat="1">
      <c r="A93" s="12"/>
      <c r="B93" s="13"/>
      <c r="C93" s="82"/>
      <c r="D93" s="15"/>
      <c r="E93" s="34"/>
      <c r="F93" s="34"/>
      <c r="G93" s="34"/>
      <c r="H93" s="34"/>
      <c r="I93" s="34"/>
      <c r="J93" s="34"/>
      <c r="K93" s="12"/>
      <c r="L93" s="16"/>
      <c r="M93" s="12"/>
    </row>
    <row r="94" spans="1:13" s="14" customFormat="1">
      <c r="A94" s="12"/>
      <c r="B94" s="13"/>
      <c r="C94" s="82"/>
      <c r="D94" s="15"/>
      <c r="E94" s="34"/>
      <c r="F94" s="34"/>
      <c r="G94" s="34"/>
      <c r="H94" s="34"/>
      <c r="I94" s="34"/>
      <c r="J94" s="34"/>
      <c r="K94" s="12"/>
      <c r="L94" s="16"/>
      <c r="M94" s="12"/>
    </row>
    <row r="95" spans="1:13" s="14" customFormat="1">
      <c r="A95" s="12"/>
      <c r="B95" s="13"/>
      <c r="C95" s="82"/>
      <c r="D95" s="15"/>
      <c r="E95" s="34"/>
      <c r="F95" s="34"/>
      <c r="G95" s="34"/>
      <c r="H95" s="34"/>
      <c r="I95" s="34"/>
      <c r="J95" s="34"/>
      <c r="K95" s="12"/>
      <c r="L95" s="16"/>
      <c r="M95" s="12"/>
    </row>
    <row r="96" spans="1:13" s="14" customFormat="1">
      <c r="A96" s="12"/>
      <c r="B96" s="13"/>
      <c r="C96" s="82"/>
      <c r="D96" s="15"/>
      <c r="E96" s="34"/>
      <c r="F96" s="34"/>
      <c r="G96" s="34"/>
      <c r="H96" s="34"/>
      <c r="I96" s="34"/>
      <c r="J96" s="34"/>
      <c r="K96" s="12"/>
      <c r="L96" s="16"/>
      <c r="M96" s="12"/>
    </row>
    <row r="97" spans="1:13" s="14" customFormat="1">
      <c r="A97" s="12"/>
      <c r="B97" s="13"/>
      <c r="C97" s="82"/>
      <c r="D97" s="15"/>
      <c r="E97" s="34"/>
      <c r="F97" s="34"/>
      <c r="G97" s="34"/>
      <c r="H97" s="34"/>
      <c r="I97" s="34"/>
      <c r="J97" s="34"/>
      <c r="K97" s="12"/>
      <c r="L97" s="16"/>
      <c r="M97" s="12"/>
    </row>
    <row r="98" spans="1:13" s="14" customFormat="1">
      <c r="A98" s="12"/>
      <c r="B98" s="13"/>
      <c r="C98" s="82"/>
      <c r="D98" s="15"/>
      <c r="E98" s="34"/>
      <c r="F98" s="34"/>
      <c r="G98" s="34"/>
      <c r="H98" s="34"/>
      <c r="I98" s="34"/>
      <c r="J98" s="34"/>
      <c r="K98" s="12"/>
      <c r="L98" s="16"/>
      <c r="M98" s="12"/>
    </row>
    <row r="99" spans="1:13" s="14" customFormat="1">
      <c r="A99" s="12"/>
      <c r="B99" s="13"/>
      <c r="C99" s="82"/>
      <c r="D99" s="15"/>
      <c r="E99" s="34"/>
      <c r="F99" s="34"/>
      <c r="G99" s="34"/>
      <c r="H99" s="34"/>
      <c r="I99" s="34"/>
      <c r="J99" s="34"/>
      <c r="K99" s="12"/>
      <c r="L99" s="16"/>
      <c r="M99" s="12"/>
    </row>
    <row r="100" spans="1:13" s="14" customFormat="1">
      <c r="A100" s="12"/>
      <c r="B100" s="13"/>
      <c r="C100" s="82"/>
      <c r="D100" s="15"/>
      <c r="E100" s="34"/>
      <c r="F100" s="34"/>
      <c r="G100" s="34"/>
      <c r="H100" s="34"/>
      <c r="I100" s="34"/>
      <c r="J100" s="34"/>
      <c r="K100" s="12"/>
      <c r="L100" s="16"/>
      <c r="M100" s="12"/>
    </row>
    <row r="101" spans="1:13" s="14" customFormat="1">
      <c r="A101" s="12"/>
      <c r="B101" s="13"/>
      <c r="C101" s="82"/>
      <c r="D101" s="15"/>
      <c r="E101" s="34"/>
      <c r="F101" s="34"/>
      <c r="G101" s="34"/>
      <c r="H101" s="34"/>
      <c r="I101" s="34"/>
      <c r="J101" s="34"/>
      <c r="K101" s="12"/>
      <c r="L101" s="16"/>
      <c r="M101" s="12"/>
    </row>
    <row r="102" spans="1:13" s="14" customFormat="1">
      <c r="A102" s="12"/>
      <c r="B102" s="13"/>
      <c r="C102" s="82"/>
      <c r="D102" s="15"/>
      <c r="E102" s="34"/>
      <c r="F102" s="34"/>
      <c r="G102" s="34"/>
      <c r="H102" s="34"/>
      <c r="I102" s="34"/>
      <c r="J102" s="34"/>
      <c r="K102" s="12"/>
      <c r="L102" s="16"/>
      <c r="M102" s="12"/>
    </row>
    <row r="103" spans="1:13" s="14" customFormat="1">
      <c r="A103" s="12"/>
      <c r="B103" s="13"/>
      <c r="C103" s="82"/>
      <c r="D103" s="15"/>
      <c r="E103" s="34"/>
      <c r="F103" s="34"/>
      <c r="G103" s="34"/>
      <c r="H103" s="34"/>
      <c r="I103" s="34"/>
      <c r="J103" s="34"/>
      <c r="K103" s="12"/>
      <c r="L103" s="16"/>
      <c r="M103" s="12"/>
    </row>
    <row r="104" spans="1:13" s="14" customFormat="1">
      <c r="A104" s="12"/>
      <c r="B104" s="13"/>
      <c r="C104" s="82"/>
      <c r="D104" s="15"/>
      <c r="E104" s="34"/>
      <c r="F104" s="34"/>
      <c r="G104" s="34"/>
      <c r="H104" s="34"/>
      <c r="I104" s="34"/>
      <c r="J104" s="34"/>
      <c r="K104" s="12"/>
      <c r="L104" s="16"/>
      <c r="M104" s="12"/>
    </row>
    <row r="105" spans="1:13" s="14" customFormat="1">
      <c r="A105" s="12"/>
      <c r="B105" s="13"/>
      <c r="C105" s="82"/>
      <c r="D105" s="15"/>
      <c r="E105" s="34"/>
      <c r="F105" s="34"/>
      <c r="G105" s="34"/>
      <c r="H105" s="34"/>
      <c r="I105" s="34"/>
      <c r="J105" s="34"/>
      <c r="K105" s="12"/>
      <c r="L105" s="16"/>
      <c r="M105" s="12"/>
    </row>
    <row r="106" spans="1:13" s="14" customFormat="1">
      <c r="A106" s="12"/>
      <c r="B106" s="13"/>
      <c r="C106" s="82"/>
      <c r="D106" s="15"/>
      <c r="E106" s="34"/>
      <c r="F106" s="34"/>
      <c r="G106" s="34"/>
      <c r="H106" s="34"/>
      <c r="I106" s="34"/>
      <c r="J106" s="34"/>
      <c r="K106" s="12"/>
      <c r="L106" s="16"/>
      <c r="M106" s="12"/>
    </row>
    <row r="107" spans="1:13" s="14" customFormat="1">
      <c r="A107" s="12"/>
      <c r="B107" s="13"/>
      <c r="C107" s="82"/>
      <c r="D107" s="15"/>
      <c r="E107" s="34"/>
      <c r="F107" s="34"/>
      <c r="G107" s="34"/>
      <c r="H107" s="34"/>
      <c r="I107" s="34"/>
      <c r="J107" s="34"/>
      <c r="K107" s="12"/>
      <c r="L107" s="16"/>
      <c r="M107" s="12"/>
    </row>
    <row r="108" spans="1:13" s="14" customFormat="1">
      <c r="A108" s="12"/>
      <c r="B108" s="13"/>
      <c r="C108" s="82"/>
      <c r="D108" s="15"/>
      <c r="E108" s="34"/>
      <c r="F108" s="34"/>
      <c r="G108" s="34"/>
      <c r="H108" s="34"/>
      <c r="I108" s="34"/>
      <c r="J108" s="34"/>
      <c r="K108" s="12"/>
      <c r="L108" s="16"/>
      <c r="M108" s="12"/>
    </row>
    <row r="109" spans="1:13" s="14" customFormat="1">
      <c r="A109" s="12"/>
      <c r="B109" s="13"/>
      <c r="C109" s="82"/>
      <c r="D109" s="15"/>
      <c r="E109" s="34"/>
      <c r="F109" s="34"/>
      <c r="G109" s="34"/>
      <c r="H109" s="34"/>
      <c r="I109" s="34"/>
      <c r="J109" s="34"/>
      <c r="K109" s="12"/>
      <c r="L109" s="16"/>
      <c r="M109" s="12"/>
    </row>
    <row r="110" spans="1:13" s="14" customFormat="1">
      <c r="A110" s="12"/>
      <c r="B110" s="13"/>
      <c r="C110" s="82"/>
      <c r="D110" s="15"/>
      <c r="E110" s="34"/>
      <c r="F110" s="34"/>
      <c r="G110" s="34"/>
      <c r="H110" s="34"/>
      <c r="I110" s="34"/>
      <c r="J110" s="34"/>
      <c r="K110" s="12"/>
      <c r="L110" s="16"/>
      <c r="M110" s="12"/>
    </row>
    <row r="111" spans="1:13" s="14" customFormat="1">
      <c r="A111" s="12"/>
      <c r="B111" s="13"/>
      <c r="C111" s="82"/>
      <c r="D111" s="15"/>
      <c r="E111" s="34"/>
      <c r="F111" s="34"/>
      <c r="G111" s="34"/>
      <c r="H111" s="34"/>
      <c r="I111" s="34"/>
      <c r="J111" s="34"/>
      <c r="K111" s="12"/>
      <c r="L111" s="16"/>
      <c r="M111" s="12"/>
    </row>
    <row r="112" spans="1:13" s="14" customFormat="1">
      <c r="A112" s="12"/>
      <c r="B112" s="13"/>
      <c r="C112" s="82"/>
      <c r="D112" s="15"/>
      <c r="E112" s="34"/>
      <c r="F112" s="34"/>
      <c r="G112" s="34"/>
      <c r="H112" s="34"/>
      <c r="I112" s="34"/>
      <c r="J112" s="34"/>
      <c r="K112" s="12"/>
      <c r="L112" s="16"/>
      <c r="M112" s="12"/>
    </row>
    <row r="113" spans="1:13" s="14" customFormat="1">
      <c r="A113" s="12"/>
      <c r="B113" s="13"/>
      <c r="C113" s="82"/>
      <c r="D113" s="15"/>
      <c r="E113" s="34"/>
      <c r="F113" s="34"/>
      <c r="G113" s="34"/>
      <c r="H113" s="34"/>
      <c r="I113" s="34"/>
      <c r="J113" s="34"/>
      <c r="K113" s="12"/>
      <c r="L113" s="16"/>
      <c r="M113" s="12"/>
    </row>
    <row r="114" spans="1:13" s="14" customFormat="1">
      <c r="A114" s="12"/>
      <c r="B114" s="13"/>
      <c r="C114" s="82"/>
      <c r="D114" s="15"/>
      <c r="E114" s="34"/>
      <c r="F114" s="34"/>
      <c r="G114" s="34"/>
      <c r="H114" s="34"/>
      <c r="I114" s="34"/>
      <c r="J114" s="34"/>
      <c r="K114" s="12"/>
      <c r="L114" s="16"/>
      <c r="M114" s="12"/>
    </row>
    <row r="115" spans="1:13" s="14" customFormat="1">
      <c r="A115" s="12"/>
      <c r="B115" s="13"/>
      <c r="C115" s="82"/>
      <c r="D115" s="15"/>
      <c r="E115" s="34"/>
      <c r="F115" s="34"/>
      <c r="G115" s="34"/>
      <c r="H115" s="34"/>
      <c r="I115" s="34"/>
      <c r="J115" s="34"/>
      <c r="K115" s="12"/>
      <c r="L115" s="16"/>
      <c r="M115" s="12"/>
    </row>
    <row r="116" spans="1:13" s="14" customFormat="1">
      <c r="A116" s="12"/>
      <c r="B116" s="13"/>
      <c r="C116" s="82"/>
      <c r="D116" s="15"/>
      <c r="E116" s="34"/>
      <c r="F116" s="34"/>
      <c r="G116" s="34"/>
      <c r="H116" s="34"/>
      <c r="I116" s="34"/>
      <c r="J116" s="34"/>
      <c r="K116" s="12"/>
      <c r="L116" s="16"/>
      <c r="M116" s="12"/>
    </row>
    <row r="117" spans="1:13" s="14" customFormat="1">
      <c r="A117" s="12"/>
      <c r="B117" s="13"/>
      <c r="C117" s="82"/>
      <c r="D117" s="15"/>
      <c r="E117" s="34"/>
      <c r="F117" s="34"/>
      <c r="G117" s="34"/>
      <c r="H117" s="34"/>
      <c r="I117" s="34"/>
      <c r="J117" s="34"/>
      <c r="K117" s="12"/>
      <c r="L117" s="16"/>
      <c r="M117" s="12"/>
    </row>
    <row r="118" spans="1:13" s="14" customFormat="1">
      <c r="A118" s="12"/>
      <c r="B118" s="13"/>
      <c r="C118" s="82"/>
      <c r="D118" s="15"/>
      <c r="E118" s="34"/>
      <c r="F118" s="34"/>
      <c r="G118" s="34"/>
      <c r="H118" s="34"/>
      <c r="I118" s="34"/>
      <c r="J118" s="34"/>
      <c r="K118" s="12"/>
      <c r="L118" s="16"/>
      <c r="M118" s="12"/>
    </row>
    <row r="119" spans="1:13" s="14" customFormat="1">
      <c r="A119" s="12"/>
      <c r="B119" s="13"/>
      <c r="C119" s="82"/>
      <c r="D119" s="15"/>
      <c r="E119" s="34"/>
      <c r="F119" s="34"/>
      <c r="G119" s="34"/>
      <c r="H119" s="34"/>
      <c r="I119" s="34"/>
      <c r="J119" s="34"/>
      <c r="K119" s="12"/>
      <c r="L119" s="16"/>
      <c r="M119" s="12"/>
    </row>
    <row r="120" spans="1:13" s="14" customFormat="1">
      <c r="A120" s="12"/>
      <c r="B120" s="13"/>
      <c r="C120" s="82"/>
      <c r="D120" s="15"/>
      <c r="E120" s="34"/>
      <c r="F120" s="34"/>
      <c r="G120" s="34"/>
      <c r="H120" s="34"/>
      <c r="I120" s="34"/>
      <c r="J120" s="34"/>
      <c r="K120" s="12"/>
      <c r="L120" s="16"/>
      <c r="M120" s="12"/>
    </row>
    <row r="121" spans="1:13" s="14" customFormat="1">
      <c r="A121" s="12"/>
      <c r="B121" s="13"/>
      <c r="C121" s="82"/>
      <c r="D121" s="15"/>
      <c r="E121" s="34"/>
      <c r="F121" s="34"/>
      <c r="G121" s="34"/>
      <c r="H121" s="34"/>
      <c r="I121" s="34"/>
      <c r="J121" s="34"/>
      <c r="K121" s="12"/>
      <c r="L121" s="16"/>
      <c r="M121" s="12"/>
    </row>
    <row r="122" spans="1:13" s="14" customFormat="1">
      <c r="A122" s="12"/>
      <c r="B122" s="13"/>
      <c r="C122" s="82"/>
      <c r="D122" s="15"/>
      <c r="E122" s="34"/>
      <c r="F122" s="34"/>
      <c r="G122" s="34"/>
      <c r="H122" s="34"/>
      <c r="I122" s="34"/>
      <c r="J122" s="34"/>
      <c r="K122" s="12"/>
      <c r="L122" s="16"/>
      <c r="M122" s="12"/>
    </row>
    <row r="123" spans="1:13" s="14" customFormat="1">
      <c r="A123" s="12"/>
      <c r="B123" s="13"/>
      <c r="C123" s="82"/>
      <c r="D123" s="15"/>
      <c r="E123" s="34"/>
      <c r="F123" s="34"/>
      <c r="G123" s="34"/>
      <c r="H123" s="34"/>
      <c r="I123" s="34"/>
      <c r="J123" s="34"/>
      <c r="K123" s="12"/>
      <c r="L123" s="16"/>
      <c r="M123" s="12"/>
    </row>
    <row r="124" spans="1:13" s="14" customFormat="1">
      <c r="A124" s="12"/>
      <c r="B124" s="13"/>
      <c r="C124" s="82"/>
      <c r="D124" s="15"/>
      <c r="E124" s="34"/>
      <c r="F124" s="34"/>
      <c r="G124" s="34"/>
      <c r="H124" s="34"/>
      <c r="I124" s="34"/>
      <c r="J124" s="34"/>
      <c r="K124" s="12"/>
      <c r="L124" s="16"/>
      <c r="M124" s="12"/>
    </row>
    <row r="125" spans="1:13" s="14" customFormat="1">
      <c r="A125" s="12"/>
      <c r="B125" s="13"/>
      <c r="C125" s="82"/>
      <c r="D125" s="15"/>
      <c r="E125" s="34"/>
      <c r="F125" s="34"/>
      <c r="G125" s="34"/>
      <c r="H125" s="34"/>
      <c r="I125" s="34"/>
      <c r="J125" s="34"/>
      <c r="K125" s="12"/>
      <c r="L125" s="16"/>
      <c r="M125" s="12"/>
    </row>
    <row r="126" spans="1:13" s="14" customFormat="1">
      <c r="A126" s="12"/>
      <c r="B126" s="13"/>
      <c r="C126" s="82"/>
      <c r="D126" s="15"/>
      <c r="E126" s="34"/>
      <c r="F126" s="34"/>
      <c r="G126" s="34"/>
      <c r="H126" s="34"/>
      <c r="I126" s="34"/>
      <c r="J126" s="34"/>
      <c r="K126" s="12"/>
      <c r="L126" s="16"/>
      <c r="M126" s="12"/>
    </row>
    <row r="127" spans="1:13" s="14" customFormat="1">
      <c r="A127" s="12"/>
      <c r="B127" s="13"/>
      <c r="C127" s="82"/>
      <c r="D127" s="15"/>
      <c r="E127" s="34"/>
      <c r="F127" s="34"/>
      <c r="G127" s="34"/>
      <c r="H127" s="34"/>
      <c r="I127" s="34"/>
      <c r="J127" s="34"/>
      <c r="K127" s="12"/>
      <c r="L127" s="16"/>
      <c r="M127" s="12"/>
    </row>
    <row r="128" spans="1:13" s="14" customFormat="1">
      <c r="A128" s="12"/>
      <c r="B128" s="13"/>
      <c r="C128" s="82"/>
      <c r="D128" s="15"/>
      <c r="E128" s="34"/>
      <c r="F128" s="34"/>
      <c r="G128" s="34"/>
      <c r="H128" s="34"/>
      <c r="I128" s="34"/>
      <c r="J128" s="34"/>
      <c r="K128" s="12"/>
      <c r="L128" s="16"/>
      <c r="M128" s="12"/>
    </row>
    <row r="129" spans="1:13" s="14" customFormat="1">
      <c r="A129" s="12"/>
      <c r="B129" s="13"/>
      <c r="C129" s="82"/>
      <c r="D129" s="15"/>
      <c r="E129" s="34"/>
      <c r="F129" s="34"/>
      <c r="G129" s="34"/>
      <c r="H129" s="34"/>
      <c r="I129" s="34"/>
      <c r="J129" s="34"/>
      <c r="K129" s="12"/>
      <c r="L129" s="16"/>
      <c r="M129" s="12"/>
    </row>
    <row r="130" spans="1:13" s="14" customFormat="1">
      <c r="A130" s="12"/>
      <c r="B130" s="13"/>
      <c r="C130" s="82"/>
      <c r="D130" s="15"/>
      <c r="E130" s="34"/>
      <c r="F130" s="34"/>
      <c r="G130" s="34"/>
      <c r="H130" s="34"/>
      <c r="I130" s="34"/>
      <c r="J130" s="34"/>
      <c r="K130" s="12"/>
      <c r="L130" s="16"/>
      <c r="M130" s="12"/>
    </row>
    <row r="131" spans="1:13" s="14" customFormat="1">
      <c r="A131" s="12"/>
      <c r="B131" s="13"/>
      <c r="C131" s="82"/>
      <c r="D131" s="15"/>
      <c r="E131" s="34"/>
      <c r="F131" s="34"/>
      <c r="G131" s="34"/>
      <c r="H131" s="34"/>
      <c r="I131" s="34"/>
      <c r="J131" s="34"/>
      <c r="K131" s="12"/>
      <c r="L131" s="16"/>
      <c r="M131" s="12"/>
    </row>
    <row r="132" spans="1:13" s="14" customFormat="1">
      <c r="A132" s="12"/>
      <c r="B132" s="13"/>
      <c r="C132" s="82"/>
      <c r="D132" s="15"/>
      <c r="E132" s="34"/>
      <c r="F132" s="34"/>
      <c r="G132" s="34"/>
      <c r="H132" s="34"/>
      <c r="I132" s="34"/>
      <c r="J132" s="34"/>
      <c r="K132" s="12"/>
      <c r="L132" s="16"/>
      <c r="M132" s="12"/>
    </row>
    <row r="133" spans="1:13" s="14" customFormat="1">
      <c r="A133" s="12"/>
      <c r="B133" s="13"/>
      <c r="C133" s="82"/>
      <c r="D133" s="15"/>
      <c r="E133" s="34"/>
      <c r="F133" s="34"/>
      <c r="G133" s="34"/>
      <c r="H133" s="34"/>
      <c r="I133" s="34"/>
      <c r="J133" s="34"/>
      <c r="K133" s="12"/>
      <c r="L133" s="16"/>
      <c r="M133" s="12"/>
    </row>
    <row r="134" spans="1:13" s="14" customFormat="1">
      <c r="A134" s="12"/>
      <c r="B134" s="13"/>
      <c r="C134" s="82"/>
      <c r="D134" s="15"/>
      <c r="E134" s="34"/>
      <c r="F134" s="34"/>
      <c r="G134" s="34"/>
      <c r="H134" s="34"/>
      <c r="I134" s="34"/>
      <c r="J134" s="34"/>
      <c r="K134" s="12"/>
      <c r="L134" s="16"/>
      <c r="M134" s="12"/>
    </row>
    <row r="135" spans="1:13" s="14" customFormat="1">
      <c r="A135" s="12"/>
      <c r="B135" s="13"/>
      <c r="C135" s="82"/>
      <c r="D135" s="15"/>
      <c r="E135" s="34"/>
      <c r="F135" s="34"/>
      <c r="G135" s="34"/>
      <c r="H135" s="34"/>
      <c r="I135" s="34"/>
      <c r="J135" s="34"/>
      <c r="K135" s="12"/>
      <c r="L135" s="16"/>
      <c r="M135" s="12"/>
    </row>
    <row r="136" spans="1:13" s="14" customFormat="1">
      <c r="A136" s="12"/>
      <c r="B136" s="13"/>
      <c r="C136" s="82"/>
      <c r="D136" s="15"/>
      <c r="E136" s="34"/>
      <c r="F136" s="34"/>
      <c r="G136" s="34"/>
      <c r="H136" s="34"/>
      <c r="I136" s="34"/>
      <c r="J136" s="34"/>
      <c r="K136" s="12"/>
      <c r="L136" s="16"/>
      <c r="M136" s="12"/>
    </row>
    <row r="137" spans="1:13" s="14" customFormat="1">
      <c r="A137" s="12"/>
      <c r="B137" s="13"/>
      <c r="C137" s="82"/>
      <c r="D137" s="15"/>
      <c r="E137" s="34"/>
      <c r="F137" s="34"/>
      <c r="G137" s="34"/>
      <c r="H137" s="34"/>
      <c r="I137" s="34"/>
      <c r="J137" s="34"/>
      <c r="K137" s="12"/>
      <c r="L137" s="16"/>
      <c r="M137" s="12"/>
    </row>
    <row r="138" spans="1:13" s="14" customFormat="1">
      <c r="A138" s="12"/>
      <c r="B138" s="13"/>
      <c r="C138" s="82"/>
      <c r="D138" s="15"/>
      <c r="E138" s="34"/>
      <c r="F138" s="34"/>
      <c r="G138" s="34"/>
      <c r="H138" s="34"/>
      <c r="I138" s="34"/>
      <c r="J138" s="34"/>
      <c r="K138" s="12"/>
      <c r="L138" s="16"/>
      <c r="M138" s="12"/>
    </row>
    <row r="139" spans="1:13" s="14" customFormat="1">
      <c r="A139" s="12"/>
      <c r="B139" s="13"/>
      <c r="C139" s="82"/>
      <c r="D139" s="15"/>
      <c r="E139" s="34"/>
      <c r="F139" s="34"/>
      <c r="G139" s="34"/>
      <c r="H139" s="34"/>
      <c r="I139" s="34"/>
      <c r="J139" s="34"/>
      <c r="K139" s="12"/>
      <c r="L139" s="16"/>
      <c r="M139" s="12"/>
    </row>
    <row r="140" spans="1:13" s="14" customFormat="1">
      <c r="A140" s="12"/>
      <c r="B140" s="13"/>
      <c r="C140" s="82"/>
      <c r="D140" s="15"/>
      <c r="E140" s="34"/>
      <c r="F140" s="34"/>
      <c r="G140" s="34"/>
      <c r="H140" s="34"/>
      <c r="I140" s="34"/>
      <c r="J140" s="34"/>
      <c r="K140" s="12"/>
      <c r="L140" s="16"/>
      <c r="M140" s="12"/>
    </row>
    <row r="141" spans="1:13" s="14" customFormat="1">
      <c r="A141" s="12"/>
      <c r="B141" s="13"/>
      <c r="C141" s="82"/>
      <c r="D141" s="15"/>
      <c r="E141" s="34"/>
      <c r="F141" s="34"/>
      <c r="G141" s="34"/>
      <c r="H141" s="34"/>
      <c r="I141" s="34"/>
      <c r="J141" s="34"/>
      <c r="K141" s="12"/>
      <c r="L141" s="16"/>
      <c r="M141" s="12"/>
    </row>
    <row r="142" spans="1:13" s="14" customFormat="1">
      <c r="A142" s="12"/>
      <c r="B142" s="13"/>
      <c r="C142" s="82"/>
      <c r="D142" s="15"/>
      <c r="E142" s="34"/>
      <c r="F142" s="34"/>
      <c r="G142" s="34"/>
      <c r="H142" s="34"/>
      <c r="I142" s="34"/>
      <c r="J142" s="34"/>
      <c r="K142" s="12"/>
      <c r="L142" s="16"/>
      <c r="M142" s="12"/>
    </row>
    <row r="143" spans="1:13" s="14" customFormat="1">
      <c r="A143" s="12"/>
      <c r="B143" s="13"/>
      <c r="C143" s="82"/>
      <c r="D143" s="15"/>
      <c r="E143" s="34"/>
      <c r="F143" s="34"/>
      <c r="G143" s="34"/>
      <c r="H143" s="34"/>
      <c r="I143" s="34"/>
      <c r="J143" s="34"/>
      <c r="K143" s="12"/>
      <c r="L143" s="16"/>
      <c r="M143" s="12"/>
    </row>
    <row r="144" spans="1:13" s="14" customFormat="1">
      <c r="A144" s="12"/>
      <c r="B144" s="13"/>
      <c r="C144" s="82"/>
      <c r="D144" s="15"/>
      <c r="E144" s="34"/>
      <c r="F144" s="34"/>
      <c r="G144" s="34"/>
      <c r="H144" s="34"/>
      <c r="I144" s="34"/>
      <c r="J144" s="34"/>
      <c r="K144" s="12"/>
      <c r="L144" s="16"/>
      <c r="M144" s="12"/>
    </row>
    <row r="145" spans="1:13" s="14" customFormat="1">
      <c r="A145" s="12"/>
      <c r="B145" s="13"/>
      <c r="C145" s="82"/>
      <c r="D145" s="15"/>
      <c r="E145" s="34"/>
      <c r="F145" s="34"/>
      <c r="G145" s="34"/>
      <c r="H145" s="34"/>
      <c r="I145" s="34"/>
      <c r="J145" s="34"/>
      <c r="K145" s="12"/>
      <c r="L145" s="16"/>
      <c r="M145" s="12"/>
    </row>
    <row r="146" spans="1:13" s="14" customFormat="1">
      <c r="A146" s="12"/>
      <c r="B146" s="13"/>
      <c r="C146" s="82"/>
      <c r="D146" s="15"/>
      <c r="E146" s="34"/>
      <c r="F146" s="34"/>
      <c r="G146" s="34"/>
      <c r="H146" s="34"/>
      <c r="I146" s="34"/>
      <c r="J146" s="34"/>
      <c r="K146" s="12"/>
      <c r="L146" s="16"/>
      <c r="M146" s="12"/>
    </row>
    <row r="147" spans="1:13" s="14" customFormat="1">
      <c r="A147" s="12"/>
      <c r="B147" s="13"/>
      <c r="C147" s="82"/>
      <c r="D147" s="15"/>
      <c r="E147" s="34"/>
      <c r="F147" s="34"/>
      <c r="G147" s="34"/>
      <c r="H147" s="34"/>
      <c r="I147" s="34"/>
      <c r="J147" s="34"/>
      <c r="K147" s="12"/>
      <c r="L147" s="16"/>
      <c r="M147" s="12"/>
    </row>
    <row r="148" spans="1:13" s="14" customFormat="1">
      <c r="A148" s="12"/>
      <c r="B148" s="13"/>
      <c r="C148" s="82"/>
      <c r="D148" s="15"/>
      <c r="E148" s="34"/>
      <c r="F148" s="34"/>
      <c r="G148" s="34"/>
      <c r="H148" s="34"/>
      <c r="I148" s="34"/>
      <c r="J148" s="34"/>
      <c r="K148" s="12"/>
      <c r="L148" s="16"/>
      <c r="M148" s="12"/>
    </row>
    <row r="149" spans="1:13" s="14" customFormat="1">
      <c r="A149" s="12"/>
      <c r="B149" s="13"/>
      <c r="C149" s="82"/>
      <c r="D149" s="15"/>
      <c r="E149" s="34"/>
      <c r="F149" s="34"/>
      <c r="G149" s="34"/>
      <c r="H149" s="34"/>
      <c r="I149" s="34"/>
      <c r="J149" s="34"/>
      <c r="K149" s="12"/>
      <c r="L149" s="16"/>
      <c r="M149" s="12"/>
    </row>
    <row r="150" spans="1:13" s="14" customFormat="1">
      <c r="A150" s="12"/>
      <c r="B150" s="13"/>
      <c r="C150" s="82"/>
      <c r="D150" s="15"/>
      <c r="E150" s="34"/>
      <c r="F150" s="34"/>
      <c r="G150" s="34"/>
      <c r="H150" s="34"/>
      <c r="I150" s="34"/>
      <c r="J150" s="34"/>
      <c r="K150" s="12"/>
      <c r="L150" s="16"/>
      <c r="M150" s="12"/>
    </row>
    <row r="151" spans="1:13" s="14" customFormat="1">
      <c r="A151" s="12"/>
      <c r="B151" s="13"/>
      <c r="C151" s="82"/>
      <c r="D151" s="15"/>
      <c r="E151" s="34"/>
      <c r="F151" s="34"/>
      <c r="G151" s="34"/>
      <c r="H151" s="34"/>
      <c r="I151" s="34"/>
      <c r="J151" s="34"/>
      <c r="K151" s="12"/>
      <c r="L151" s="16"/>
      <c r="M151" s="12"/>
    </row>
    <row r="152" spans="1:13" s="14" customFormat="1">
      <c r="A152" s="12"/>
      <c r="B152" s="13"/>
      <c r="C152" s="82"/>
      <c r="D152" s="15"/>
      <c r="E152" s="34"/>
      <c r="F152" s="34"/>
      <c r="G152" s="34"/>
      <c r="H152" s="34"/>
      <c r="I152" s="34"/>
      <c r="J152" s="34"/>
      <c r="K152" s="12"/>
      <c r="L152" s="16"/>
      <c r="M152" s="12"/>
    </row>
    <row r="153" spans="1:13" s="14" customFormat="1">
      <c r="A153" s="12"/>
      <c r="B153" s="13"/>
      <c r="C153" s="82"/>
      <c r="D153" s="15"/>
      <c r="E153" s="34"/>
      <c r="F153" s="34"/>
      <c r="G153" s="34"/>
      <c r="H153" s="34"/>
      <c r="I153" s="34"/>
      <c r="J153" s="34"/>
      <c r="K153" s="12"/>
      <c r="L153" s="16"/>
      <c r="M153" s="12"/>
    </row>
    <row r="154" spans="1:13" s="14" customFormat="1">
      <c r="A154" s="12"/>
      <c r="B154" s="13"/>
      <c r="C154" s="82"/>
      <c r="D154" s="15"/>
      <c r="E154" s="34"/>
      <c r="F154" s="34"/>
      <c r="G154" s="34"/>
      <c r="H154" s="34"/>
      <c r="I154" s="34"/>
      <c r="J154" s="34"/>
      <c r="K154" s="12"/>
      <c r="L154" s="16"/>
      <c r="M154" s="12"/>
    </row>
    <row r="155" spans="1:13" s="14" customFormat="1">
      <c r="A155" s="12"/>
      <c r="B155" s="13"/>
      <c r="C155" s="82"/>
      <c r="D155" s="15"/>
      <c r="E155" s="34"/>
      <c r="F155" s="34"/>
      <c r="G155" s="34"/>
      <c r="H155" s="34"/>
      <c r="I155" s="34"/>
      <c r="J155" s="34"/>
      <c r="K155" s="12"/>
      <c r="L155" s="16"/>
      <c r="M155" s="12"/>
    </row>
    <row r="156" spans="1:13" s="14" customFormat="1">
      <c r="A156" s="12"/>
      <c r="B156" s="13"/>
      <c r="C156" s="82"/>
      <c r="D156" s="15"/>
      <c r="E156" s="34"/>
      <c r="F156" s="34"/>
      <c r="G156" s="34"/>
      <c r="H156" s="34"/>
      <c r="I156" s="34"/>
      <c r="J156" s="34"/>
      <c r="K156" s="12"/>
      <c r="L156" s="16"/>
      <c r="M156" s="12"/>
    </row>
    <row r="157" spans="1:13" s="14" customFormat="1">
      <c r="A157" s="12"/>
      <c r="B157" s="13"/>
      <c r="C157" s="82"/>
      <c r="D157" s="15"/>
      <c r="E157" s="34"/>
      <c r="F157" s="34"/>
      <c r="G157" s="34"/>
      <c r="H157" s="34"/>
      <c r="I157" s="34"/>
      <c r="J157" s="34"/>
      <c r="K157" s="12"/>
      <c r="L157" s="16"/>
      <c r="M157" s="12"/>
    </row>
    <row r="158" spans="1:13" s="14" customFormat="1">
      <c r="A158" s="12"/>
      <c r="B158" s="13"/>
      <c r="C158" s="82"/>
      <c r="D158" s="15"/>
      <c r="E158" s="34"/>
      <c r="F158" s="34"/>
      <c r="G158" s="34"/>
      <c r="H158" s="34"/>
      <c r="I158" s="34"/>
      <c r="J158" s="34"/>
      <c r="K158" s="12"/>
      <c r="L158" s="16"/>
      <c r="M158" s="12"/>
    </row>
    <row r="159" spans="1:13" s="14" customFormat="1">
      <c r="A159" s="12"/>
      <c r="B159" s="13"/>
      <c r="C159" s="82"/>
      <c r="D159" s="15"/>
      <c r="E159" s="34"/>
      <c r="F159" s="34"/>
      <c r="G159" s="34"/>
      <c r="H159" s="34"/>
      <c r="I159" s="34"/>
      <c r="J159" s="34"/>
      <c r="K159" s="12"/>
      <c r="L159" s="16"/>
      <c r="M159" s="12"/>
    </row>
    <row r="160" spans="1:13" s="14" customFormat="1">
      <c r="A160" s="12"/>
      <c r="B160" s="13"/>
      <c r="C160" s="82"/>
      <c r="D160" s="15"/>
      <c r="E160" s="34"/>
      <c r="F160" s="34"/>
      <c r="G160" s="34"/>
      <c r="H160" s="34"/>
      <c r="I160" s="34"/>
      <c r="J160" s="34"/>
      <c r="K160" s="12"/>
      <c r="L160" s="16"/>
      <c r="M160" s="12"/>
    </row>
    <row r="161" spans="1:13" s="14" customFormat="1">
      <c r="A161" s="12"/>
      <c r="B161" s="13"/>
      <c r="C161" s="82"/>
      <c r="D161" s="15"/>
      <c r="E161" s="34"/>
      <c r="F161" s="34"/>
      <c r="G161" s="34"/>
      <c r="H161" s="34"/>
      <c r="I161" s="34"/>
      <c r="J161" s="34"/>
      <c r="K161" s="12"/>
      <c r="L161" s="16"/>
      <c r="M161" s="12"/>
    </row>
    <row r="162" spans="1:13" s="14" customFormat="1">
      <c r="A162" s="12"/>
      <c r="B162" s="13"/>
      <c r="C162" s="82"/>
      <c r="D162" s="15"/>
      <c r="E162" s="34"/>
      <c r="F162" s="34"/>
      <c r="G162" s="34"/>
      <c r="H162" s="34"/>
      <c r="I162" s="34"/>
      <c r="J162" s="34"/>
      <c r="K162" s="12"/>
      <c r="L162" s="16"/>
      <c r="M162" s="12"/>
    </row>
    <row r="163" spans="1:13" s="14" customFormat="1">
      <c r="A163" s="12"/>
      <c r="B163" s="13"/>
      <c r="C163" s="82"/>
      <c r="D163" s="15"/>
      <c r="E163" s="34"/>
      <c r="F163" s="34"/>
      <c r="G163" s="34"/>
      <c r="H163" s="34"/>
      <c r="I163" s="34"/>
      <c r="J163" s="34"/>
      <c r="K163" s="12"/>
      <c r="L163" s="16"/>
      <c r="M163" s="12"/>
    </row>
    <row r="164" spans="1:13" s="14" customFormat="1">
      <c r="A164" s="12"/>
      <c r="B164" s="13"/>
      <c r="C164" s="82"/>
      <c r="D164" s="15"/>
      <c r="E164" s="34"/>
      <c r="F164" s="34"/>
      <c r="G164" s="34"/>
      <c r="H164" s="34"/>
      <c r="I164" s="34"/>
      <c r="J164" s="34"/>
      <c r="K164" s="12"/>
      <c r="L164" s="16"/>
      <c r="M164" s="12"/>
    </row>
    <row r="165" spans="1:13" s="14" customFormat="1">
      <c r="A165" s="12"/>
      <c r="B165" s="13"/>
      <c r="C165" s="82"/>
      <c r="D165" s="15"/>
      <c r="E165" s="34"/>
      <c r="F165" s="34"/>
      <c r="G165" s="34"/>
      <c r="H165" s="34"/>
      <c r="I165" s="34"/>
      <c r="J165" s="34"/>
      <c r="K165" s="12"/>
      <c r="L165" s="16"/>
      <c r="M165" s="12"/>
    </row>
    <row r="166" spans="1:13" s="14" customFormat="1">
      <c r="A166" s="12"/>
      <c r="B166" s="13"/>
      <c r="C166" s="82"/>
      <c r="D166" s="15"/>
      <c r="E166" s="34"/>
      <c r="F166" s="34"/>
      <c r="G166" s="34"/>
      <c r="H166" s="34"/>
      <c r="I166" s="34"/>
      <c r="J166" s="34"/>
      <c r="K166" s="12"/>
      <c r="L166" s="16"/>
      <c r="M166" s="12"/>
    </row>
    <row r="167" spans="1:13" s="14" customFormat="1">
      <c r="A167" s="12"/>
      <c r="B167" s="13"/>
      <c r="C167" s="82"/>
      <c r="D167" s="15"/>
      <c r="E167" s="34"/>
      <c r="F167" s="34"/>
      <c r="G167" s="34"/>
      <c r="H167" s="34"/>
      <c r="I167" s="34"/>
      <c r="J167" s="34"/>
      <c r="K167" s="12"/>
      <c r="L167" s="16"/>
      <c r="M167" s="12"/>
    </row>
    <row r="168" spans="1:13" s="14" customFormat="1">
      <c r="A168" s="12"/>
      <c r="B168" s="13"/>
      <c r="C168" s="82"/>
      <c r="D168" s="15"/>
      <c r="E168" s="34"/>
      <c r="F168" s="34"/>
      <c r="G168" s="34"/>
      <c r="H168" s="34"/>
      <c r="I168" s="34"/>
      <c r="J168" s="34"/>
      <c r="K168" s="12"/>
      <c r="L168" s="16"/>
      <c r="M168" s="12"/>
    </row>
    <row r="169" spans="1:13" s="14" customFormat="1">
      <c r="A169" s="12"/>
      <c r="B169" s="13"/>
      <c r="C169" s="82"/>
      <c r="D169" s="15"/>
      <c r="E169" s="34"/>
      <c r="F169" s="34"/>
      <c r="G169" s="34"/>
      <c r="H169" s="34"/>
      <c r="I169" s="34"/>
      <c r="J169" s="34"/>
      <c r="K169" s="12"/>
      <c r="L169" s="16"/>
      <c r="M169" s="12"/>
    </row>
    <row r="170" spans="1:13" s="14" customFormat="1">
      <c r="A170" s="12"/>
      <c r="B170" s="13"/>
      <c r="C170" s="82"/>
      <c r="D170" s="15"/>
      <c r="E170" s="34"/>
      <c r="F170" s="34"/>
      <c r="G170" s="34"/>
      <c r="H170" s="34"/>
      <c r="I170" s="34"/>
      <c r="J170" s="34"/>
      <c r="K170" s="12"/>
      <c r="L170" s="16"/>
      <c r="M170" s="12"/>
    </row>
    <row r="171" spans="1:13" s="14" customFormat="1">
      <c r="A171" s="12"/>
      <c r="B171" s="13"/>
      <c r="C171" s="82"/>
      <c r="D171" s="15"/>
      <c r="E171" s="34"/>
      <c r="F171" s="34"/>
      <c r="G171" s="34"/>
      <c r="H171" s="34"/>
      <c r="I171" s="34"/>
      <c r="J171" s="34"/>
      <c r="K171" s="12"/>
      <c r="L171" s="16"/>
      <c r="M171" s="12"/>
    </row>
    <row r="172" spans="1:13" s="14" customFormat="1">
      <c r="A172" s="12"/>
      <c r="B172" s="13"/>
      <c r="C172" s="82"/>
      <c r="D172" s="15"/>
      <c r="E172" s="34"/>
      <c r="F172" s="34"/>
      <c r="G172" s="34"/>
      <c r="H172" s="34"/>
      <c r="I172" s="34"/>
      <c r="J172" s="34"/>
      <c r="K172" s="12"/>
      <c r="L172" s="16"/>
      <c r="M172" s="12"/>
    </row>
    <row r="173" spans="1:13" s="14" customFormat="1">
      <c r="A173" s="12"/>
      <c r="B173" s="13"/>
      <c r="C173" s="82"/>
      <c r="D173" s="15"/>
      <c r="E173" s="34"/>
      <c r="F173" s="34"/>
      <c r="G173" s="34"/>
      <c r="H173" s="34"/>
      <c r="I173" s="34"/>
      <c r="J173" s="34"/>
      <c r="K173" s="12"/>
      <c r="L173" s="16"/>
      <c r="M173" s="12"/>
    </row>
    <row r="174" spans="1:13" s="14" customFormat="1">
      <c r="A174" s="12"/>
      <c r="B174" s="13"/>
      <c r="C174" s="82"/>
      <c r="D174" s="15"/>
      <c r="E174" s="34"/>
      <c r="F174" s="34"/>
      <c r="G174" s="34"/>
      <c r="H174" s="34"/>
      <c r="I174" s="34"/>
      <c r="J174" s="34"/>
      <c r="K174" s="12"/>
      <c r="L174" s="16"/>
      <c r="M174" s="12"/>
    </row>
    <row r="175" spans="1:13" s="14" customFormat="1">
      <c r="A175" s="12"/>
      <c r="B175" s="13"/>
      <c r="C175" s="82"/>
      <c r="D175" s="15"/>
      <c r="E175" s="34"/>
      <c r="F175" s="34"/>
      <c r="G175" s="34"/>
      <c r="H175" s="34"/>
      <c r="I175" s="34"/>
      <c r="J175" s="34"/>
      <c r="K175" s="12"/>
      <c r="L175" s="16"/>
      <c r="M175" s="12"/>
    </row>
    <row r="176" spans="1:13" s="14" customFormat="1">
      <c r="A176" s="12"/>
      <c r="B176" s="13"/>
      <c r="C176" s="82"/>
      <c r="D176" s="15"/>
      <c r="E176" s="34"/>
      <c r="F176" s="34"/>
      <c r="G176" s="34"/>
      <c r="H176" s="34"/>
      <c r="I176" s="34"/>
      <c r="J176" s="34"/>
      <c r="K176" s="12"/>
      <c r="L176" s="16"/>
      <c r="M176" s="12"/>
    </row>
    <row r="177" spans="1:13" s="14" customFormat="1">
      <c r="A177" s="12"/>
      <c r="B177" s="13"/>
      <c r="C177" s="82"/>
      <c r="D177" s="15"/>
      <c r="E177" s="34"/>
      <c r="F177" s="34"/>
      <c r="G177" s="34"/>
      <c r="H177" s="34"/>
      <c r="I177" s="34"/>
      <c r="J177" s="34"/>
      <c r="K177" s="12"/>
      <c r="L177" s="16"/>
      <c r="M177" s="12"/>
    </row>
    <row r="178" spans="1:13" s="14" customFormat="1">
      <c r="A178" s="12"/>
      <c r="B178" s="13"/>
      <c r="C178" s="82"/>
      <c r="D178" s="15"/>
      <c r="E178" s="34"/>
      <c r="F178" s="34"/>
      <c r="G178" s="34"/>
      <c r="H178" s="34"/>
      <c r="I178" s="34"/>
      <c r="J178" s="34"/>
      <c r="K178" s="12"/>
      <c r="L178" s="16"/>
      <c r="M178" s="12"/>
    </row>
    <row r="179" spans="1:13" s="14" customFormat="1">
      <c r="A179" s="12"/>
      <c r="B179" s="13"/>
      <c r="C179" s="82"/>
      <c r="D179" s="15"/>
      <c r="E179" s="34"/>
      <c r="F179" s="34"/>
      <c r="G179" s="34"/>
      <c r="H179" s="34"/>
      <c r="I179" s="34"/>
      <c r="J179" s="34"/>
      <c r="K179" s="12"/>
      <c r="L179" s="16"/>
      <c r="M179" s="12"/>
    </row>
    <row r="180" spans="1:13" s="14" customFormat="1">
      <c r="A180" s="12"/>
      <c r="B180" s="13"/>
      <c r="C180" s="82"/>
      <c r="D180" s="15"/>
      <c r="E180" s="34"/>
      <c r="F180" s="34"/>
      <c r="G180" s="34"/>
      <c r="H180" s="34"/>
      <c r="I180" s="34"/>
      <c r="J180" s="34"/>
      <c r="K180" s="12"/>
      <c r="L180" s="16"/>
      <c r="M180" s="12"/>
    </row>
    <row r="181" spans="1:13" s="14" customFormat="1">
      <c r="A181" s="12"/>
      <c r="B181" s="13"/>
      <c r="C181" s="82"/>
      <c r="D181" s="15"/>
      <c r="E181" s="34"/>
      <c r="F181" s="34"/>
      <c r="G181" s="34"/>
      <c r="H181" s="34"/>
      <c r="I181" s="34"/>
      <c r="J181" s="34"/>
      <c r="K181" s="12"/>
      <c r="L181" s="16"/>
      <c r="M181" s="12"/>
    </row>
    <row r="182" spans="1:13" s="14" customFormat="1">
      <c r="A182" s="12"/>
      <c r="B182" s="13"/>
      <c r="C182" s="82"/>
      <c r="D182" s="15"/>
      <c r="E182" s="34"/>
      <c r="F182" s="34"/>
      <c r="G182" s="34"/>
      <c r="H182" s="34"/>
      <c r="I182" s="34"/>
      <c r="J182" s="34"/>
      <c r="K182" s="12"/>
      <c r="L182" s="16"/>
      <c r="M182" s="12"/>
    </row>
    <row r="183" spans="1:13" s="14" customFormat="1">
      <c r="A183" s="12"/>
      <c r="B183" s="13"/>
      <c r="C183" s="82"/>
      <c r="D183" s="15"/>
      <c r="E183" s="34"/>
      <c r="F183" s="34"/>
      <c r="G183" s="34"/>
      <c r="H183" s="34"/>
      <c r="I183" s="34"/>
      <c r="J183" s="34"/>
      <c r="K183" s="12"/>
      <c r="L183" s="16"/>
      <c r="M183" s="12"/>
    </row>
    <row r="184" spans="1:13" s="14" customFormat="1">
      <c r="A184" s="12"/>
      <c r="B184" s="13"/>
      <c r="C184" s="82"/>
      <c r="D184" s="15"/>
      <c r="E184" s="34"/>
      <c r="F184" s="34"/>
      <c r="G184" s="34"/>
      <c r="H184" s="34"/>
      <c r="I184" s="34"/>
      <c r="J184" s="34"/>
      <c r="K184" s="12"/>
      <c r="L184" s="16"/>
      <c r="M184" s="12"/>
    </row>
    <row r="185" spans="1:13" s="14" customFormat="1">
      <c r="A185" s="12"/>
      <c r="B185" s="13"/>
      <c r="C185" s="82"/>
      <c r="D185" s="15"/>
      <c r="E185" s="34"/>
      <c r="F185" s="34"/>
      <c r="G185" s="34"/>
      <c r="H185" s="34"/>
      <c r="I185" s="34"/>
      <c r="J185" s="34"/>
      <c r="K185" s="12"/>
      <c r="L185" s="16"/>
      <c r="M185" s="12"/>
    </row>
    <row r="186" spans="1:13" s="14" customFormat="1">
      <c r="A186" s="12"/>
      <c r="B186" s="13"/>
      <c r="C186" s="82"/>
      <c r="D186" s="15"/>
      <c r="E186" s="34"/>
      <c r="F186" s="34"/>
      <c r="G186" s="34"/>
      <c r="H186" s="34"/>
      <c r="I186" s="34"/>
      <c r="J186" s="34"/>
      <c r="K186" s="12"/>
      <c r="L186" s="16"/>
      <c r="M186" s="12"/>
    </row>
    <row r="187" spans="1:13" s="14" customFormat="1">
      <c r="A187" s="12"/>
      <c r="B187" s="13"/>
      <c r="C187" s="82"/>
      <c r="D187" s="15"/>
      <c r="E187" s="34"/>
      <c r="F187" s="34"/>
      <c r="G187" s="34"/>
      <c r="H187" s="34"/>
      <c r="I187" s="34"/>
      <c r="J187" s="34"/>
      <c r="K187" s="12"/>
      <c r="L187" s="16"/>
      <c r="M187" s="12"/>
    </row>
    <row r="188" spans="1:13" s="14" customFormat="1">
      <c r="A188" s="12"/>
      <c r="B188" s="13"/>
      <c r="C188" s="82"/>
      <c r="D188" s="15"/>
      <c r="E188" s="34"/>
      <c r="F188" s="34"/>
      <c r="G188" s="34"/>
      <c r="H188" s="34"/>
      <c r="I188" s="34"/>
      <c r="J188" s="34"/>
      <c r="K188" s="12"/>
      <c r="L188" s="16"/>
      <c r="M188" s="12"/>
    </row>
    <row r="189" spans="1:13" s="14" customFormat="1">
      <c r="A189" s="12"/>
      <c r="B189" s="13"/>
      <c r="C189" s="82"/>
      <c r="D189" s="15"/>
      <c r="E189" s="34"/>
      <c r="F189" s="34"/>
      <c r="G189" s="34"/>
      <c r="H189" s="34"/>
      <c r="I189" s="34"/>
      <c r="J189" s="34"/>
      <c r="K189" s="12"/>
      <c r="L189" s="16"/>
      <c r="M189" s="12"/>
    </row>
    <row r="190" spans="1:13" s="14" customFormat="1">
      <c r="A190" s="12"/>
      <c r="B190" s="13"/>
      <c r="C190" s="82"/>
      <c r="D190" s="15"/>
      <c r="E190" s="34"/>
      <c r="F190" s="34"/>
      <c r="G190" s="34"/>
      <c r="H190" s="34"/>
      <c r="I190" s="34"/>
      <c r="J190" s="34"/>
      <c r="K190" s="12"/>
      <c r="L190" s="16"/>
      <c r="M190" s="12"/>
    </row>
    <row r="191" spans="1:13" s="14" customFormat="1">
      <c r="A191" s="12"/>
      <c r="B191" s="13"/>
      <c r="C191" s="82"/>
      <c r="D191" s="15"/>
      <c r="E191" s="34"/>
      <c r="F191" s="34"/>
      <c r="G191" s="34"/>
      <c r="H191" s="34"/>
      <c r="I191" s="34"/>
      <c r="J191" s="34"/>
      <c r="K191" s="12"/>
      <c r="L191" s="16"/>
      <c r="M191" s="12"/>
    </row>
    <row r="192" spans="1:13" s="14" customFormat="1">
      <c r="A192" s="12"/>
      <c r="B192" s="13"/>
      <c r="C192" s="82"/>
      <c r="D192" s="15"/>
      <c r="E192" s="34"/>
      <c r="F192" s="34"/>
      <c r="G192" s="34"/>
      <c r="H192" s="34"/>
      <c r="I192" s="34"/>
      <c r="J192" s="34"/>
      <c r="K192" s="12"/>
      <c r="L192" s="16"/>
      <c r="M192" s="12"/>
    </row>
    <row r="193" spans="1:13" s="14" customFormat="1">
      <c r="A193" s="12"/>
      <c r="B193" s="13"/>
      <c r="C193" s="82"/>
      <c r="D193" s="15"/>
      <c r="E193" s="34"/>
      <c r="F193" s="34"/>
      <c r="G193" s="34"/>
      <c r="H193" s="34"/>
      <c r="I193" s="34"/>
      <c r="J193" s="34"/>
      <c r="K193" s="12"/>
      <c r="L193" s="16"/>
      <c r="M193" s="12"/>
    </row>
    <row r="194" spans="1:13" s="14" customFormat="1">
      <c r="A194" s="12"/>
      <c r="B194" s="13"/>
      <c r="C194" s="82"/>
      <c r="D194" s="15"/>
      <c r="E194" s="34"/>
      <c r="F194" s="34"/>
      <c r="G194" s="34"/>
      <c r="H194" s="34"/>
      <c r="I194" s="34"/>
      <c r="J194" s="34"/>
      <c r="K194" s="12"/>
      <c r="L194" s="16"/>
      <c r="M194" s="12"/>
    </row>
    <row r="195" spans="1:13" s="14" customFormat="1">
      <c r="A195" s="12"/>
      <c r="B195" s="13"/>
      <c r="C195" s="82"/>
      <c r="D195" s="15"/>
      <c r="E195" s="34"/>
      <c r="F195" s="34"/>
      <c r="G195" s="34"/>
      <c r="H195" s="34"/>
      <c r="I195" s="34"/>
      <c r="J195" s="34"/>
      <c r="K195" s="12"/>
      <c r="L195" s="16"/>
      <c r="M195" s="12"/>
    </row>
    <row r="196" spans="1:13" s="14" customFormat="1">
      <c r="A196" s="12"/>
      <c r="B196" s="13"/>
      <c r="C196" s="82"/>
      <c r="D196" s="15"/>
      <c r="E196" s="34"/>
      <c r="F196" s="34"/>
      <c r="G196" s="34"/>
      <c r="H196" s="34"/>
      <c r="I196" s="34"/>
      <c r="J196" s="34"/>
      <c r="K196" s="12"/>
      <c r="L196" s="16"/>
      <c r="M196" s="12"/>
    </row>
    <row r="197" spans="1:13" s="14" customFormat="1">
      <c r="A197" s="12"/>
      <c r="B197" s="13"/>
      <c r="C197" s="82"/>
      <c r="D197" s="15"/>
      <c r="E197" s="34"/>
      <c r="F197" s="34"/>
      <c r="G197" s="34"/>
      <c r="H197" s="34"/>
      <c r="I197" s="34"/>
      <c r="J197" s="34"/>
      <c r="K197" s="12"/>
      <c r="L197" s="16"/>
      <c r="M197" s="12"/>
    </row>
    <row r="198" spans="1:13" s="14" customFormat="1">
      <c r="A198" s="12"/>
      <c r="B198" s="13"/>
      <c r="C198" s="82"/>
      <c r="D198" s="15"/>
      <c r="E198" s="34"/>
      <c r="F198" s="34"/>
      <c r="G198" s="34"/>
      <c r="H198" s="34"/>
      <c r="I198" s="34"/>
      <c r="J198" s="34"/>
      <c r="K198" s="12"/>
      <c r="L198" s="16"/>
      <c r="M198" s="12"/>
    </row>
    <row r="199" spans="1:13" s="14" customFormat="1">
      <c r="A199" s="12"/>
      <c r="B199" s="13"/>
      <c r="C199" s="82"/>
      <c r="D199" s="15"/>
      <c r="E199" s="34"/>
      <c r="F199" s="34"/>
      <c r="G199" s="34"/>
      <c r="H199" s="34"/>
      <c r="I199" s="34"/>
      <c r="J199" s="34"/>
      <c r="K199" s="12"/>
      <c r="L199" s="16"/>
      <c r="M199" s="12"/>
    </row>
    <row r="200" spans="1:13" s="14" customFormat="1">
      <c r="A200" s="12"/>
      <c r="B200" s="13"/>
      <c r="C200" s="82"/>
      <c r="D200" s="15"/>
      <c r="E200" s="34"/>
      <c r="F200" s="34"/>
      <c r="G200" s="34"/>
      <c r="H200" s="34"/>
      <c r="I200" s="34"/>
      <c r="J200" s="34"/>
      <c r="K200" s="12"/>
      <c r="L200" s="16"/>
      <c r="M200" s="12"/>
    </row>
    <row r="201" spans="1:13" s="14" customFormat="1">
      <c r="A201" s="12"/>
      <c r="B201" s="13"/>
      <c r="C201" s="82"/>
      <c r="D201" s="15"/>
      <c r="E201" s="34"/>
      <c r="F201" s="34"/>
      <c r="G201" s="34"/>
      <c r="H201" s="34"/>
      <c r="I201" s="34"/>
      <c r="J201" s="34"/>
      <c r="K201" s="12"/>
      <c r="L201" s="16"/>
      <c r="M201" s="12"/>
    </row>
    <row r="202" spans="1:13" s="14" customFormat="1">
      <c r="A202" s="12"/>
      <c r="B202" s="13"/>
      <c r="C202" s="82"/>
      <c r="D202" s="15"/>
      <c r="E202" s="34"/>
      <c r="F202" s="34"/>
      <c r="G202" s="34"/>
      <c r="H202" s="34"/>
      <c r="I202" s="34"/>
      <c r="J202" s="34"/>
      <c r="K202" s="12"/>
      <c r="L202" s="16"/>
      <c r="M202" s="12"/>
    </row>
    <row r="203" spans="1:13" s="14" customFormat="1">
      <c r="A203" s="12"/>
      <c r="B203" s="13"/>
      <c r="C203" s="82"/>
      <c r="D203" s="15"/>
      <c r="E203" s="34"/>
      <c r="F203" s="34"/>
      <c r="G203" s="34"/>
      <c r="H203" s="34"/>
      <c r="I203" s="34"/>
      <c r="J203" s="34"/>
      <c r="K203" s="12"/>
      <c r="L203" s="16"/>
      <c r="M203" s="12"/>
    </row>
    <row r="204" spans="1:13" s="14" customFormat="1">
      <c r="A204" s="12"/>
      <c r="B204" s="13"/>
      <c r="C204" s="82"/>
      <c r="D204" s="15"/>
      <c r="E204" s="34"/>
      <c r="F204" s="34"/>
      <c r="G204" s="34"/>
      <c r="H204" s="34"/>
      <c r="I204" s="34"/>
      <c r="J204" s="34"/>
      <c r="K204" s="12"/>
      <c r="L204" s="16"/>
      <c r="M204" s="12"/>
    </row>
    <row r="205" spans="1:13" s="14" customFormat="1">
      <c r="A205" s="12"/>
      <c r="B205" s="13"/>
      <c r="C205" s="82"/>
      <c r="D205" s="15"/>
      <c r="E205" s="34"/>
      <c r="F205" s="34"/>
      <c r="G205" s="34"/>
      <c r="H205" s="34"/>
      <c r="I205" s="34"/>
      <c r="J205" s="34"/>
      <c r="K205" s="12"/>
      <c r="L205" s="16"/>
      <c r="M205" s="12"/>
    </row>
    <row r="206" spans="1:13" s="14" customFormat="1">
      <c r="A206" s="12"/>
      <c r="B206" s="13"/>
      <c r="C206" s="82"/>
      <c r="D206" s="15"/>
      <c r="E206" s="34"/>
      <c r="F206" s="34"/>
      <c r="G206" s="34"/>
      <c r="H206" s="34"/>
      <c r="I206" s="34"/>
      <c r="J206" s="34"/>
      <c r="K206" s="12"/>
      <c r="L206" s="16"/>
      <c r="M206" s="12"/>
    </row>
    <row r="207" spans="1:13" s="14" customFormat="1">
      <c r="A207" s="12"/>
      <c r="B207" s="13"/>
      <c r="C207" s="82"/>
      <c r="D207" s="15"/>
      <c r="E207" s="34"/>
      <c r="F207" s="34"/>
      <c r="G207" s="34"/>
      <c r="H207" s="34"/>
      <c r="I207" s="34"/>
      <c r="J207" s="34"/>
      <c r="K207" s="12"/>
      <c r="L207" s="16"/>
      <c r="M207" s="12"/>
    </row>
    <row r="208" spans="1:13" s="14" customFormat="1">
      <c r="A208" s="12"/>
      <c r="B208" s="13"/>
      <c r="C208" s="82"/>
      <c r="D208" s="15"/>
      <c r="E208" s="34"/>
      <c r="F208" s="34"/>
      <c r="G208" s="34"/>
      <c r="H208" s="34"/>
      <c r="I208" s="34"/>
      <c r="J208" s="34"/>
      <c r="K208" s="12"/>
      <c r="L208" s="16"/>
      <c r="M208" s="12"/>
    </row>
    <row r="209" spans="1:13" s="14" customFormat="1">
      <c r="A209" s="12"/>
      <c r="B209" s="13"/>
      <c r="C209" s="82"/>
      <c r="D209" s="15"/>
      <c r="E209" s="34"/>
      <c r="F209" s="34"/>
      <c r="G209" s="34"/>
      <c r="H209" s="34"/>
      <c r="I209" s="34"/>
      <c r="J209" s="34"/>
      <c r="K209" s="12"/>
      <c r="L209" s="16"/>
      <c r="M209" s="12"/>
    </row>
    <row r="210" spans="1:13" s="14" customFormat="1">
      <c r="A210" s="12"/>
      <c r="B210" s="13"/>
      <c r="C210" s="82"/>
      <c r="D210" s="15"/>
      <c r="E210" s="34"/>
      <c r="F210" s="34"/>
      <c r="G210" s="34"/>
      <c r="H210" s="34"/>
      <c r="I210" s="34"/>
      <c r="J210" s="34"/>
      <c r="K210" s="12"/>
      <c r="L210" s="16"/>
      <c r="M210" s="12"/>
    </row>
    <row r="211" spans="1:13" s="14" customFormat="1">
      <c r="A211" s="12"/>
      <c r="B211" s="13"/>
      <c r="C211" s="82"/>
      <c r="D211" s="15"/>
      <c r="E211" s="34"/>
      <c r="F211" s="34"/>
      <c r="G211" s="34"/>
      <c r="H211" s="34"/>
      <c r="I211" s="34"/>
      <c r="J211" s="34"/>
      <c r="K211" s="12"/>
      <c r="L211" s="16"/>
      <c r="M211" s="12"/>
    </row>
    <row r="212" spans="1:13" s="14" customFormat="1">
      <c r="A212" s="12"/>
      <c r="B212" s="13"/>
      <c r="C212" s="82"/>
      <c r="D212" s="15"/>
      <c r="E212" s="34"/>
      <c r="F212" s="34"/>
      <c r="G212" s="34"/>
      <c r="H212" s="34"/>
      <c r="I212" s="34"/>
      <c r="J212" s="34"/>
      <c r="K212" s="12"/>
      <c r="L212" s="16"/>
      <c r="M212" s="12"/>
    </row>
    <row r="213" spans="1:13" s="14" customFormat="1">
      <c r="A213" s="12"/>
      <c r="B213" s="13"/>
      <c r="C213" s="82"/>
      <c r="D213" s="15"/>
      <c r="E213" s="34"/>
      <c r="F213" s="34"/>
      <c r="G213" s="34"/>
      <c r="H213" s="34"/>
      <c r="I213" s="34"/>
      <c r="J213" s="34"/>
      <c r="K213" s="12"/>
      <c r="L213" s="16"/>
      <c r="M213" s="12"/>
    </row>
    <row r="214" spans="1:13" s="14" customFormat="1">
      <c r="A214" s="12"/>
      <c r="B214" s="13"/>
      <c r="C214" s="82"/>
      <c r="D214" s="15"/>
      <c r="E214" s="34"/>
      <c r="F214" s="34"/>
      <c r="G214" s="34"/>
      <c r="H214" s="34"/>
      <c r="I214" s="34"/>
      <c r="J214" s="34"/>
      <c r="K214" s="12"/>
      <c r="L214" s="16"/>
      <c r="M214" s="12"/>
    </row>
    <row r="215" spans="1:13" s="14" customFormat="1">
      <c r="A215" s="12"/>
      <c r="B215" s="13"/>
      <c r="C215" s="82"/>
      <c r="D215" s="15"/>
      <c r="E215" s="34"/>
      <c r="F215" s="34"/>
      <c r="G215" s="34"/>
      <c r="H215" s="34"/>
      <c r="I215" s="34"/>
      <c r="J215" s="34"/>
      <c r="K215" s="12"/>
      <c r="L215" s="16"/>
      <c r="M215" s="12"/>
    </row>
    <row r="216" spans="1:13" s="14" customFormat="1">
      <c r="A216" s="12"/>
      <c r="B216" s="13"/>
      <c r="C216" s="82"/>
      <c r="D216" s="15"/>
      <c r="E216" s="34"/>
      <c r="F216" s="34"/>
      <c r="G216" s="34"/>
      <c r="H216" s="34"/>
      <c r="I216" s="34"/>
      <c r="J216" s="34"/>
      <c r="K216" s="12"/>
      <c r="L216" s="16"/>
      <c r="M216" s="12"/>
    </row>
    <row r="217" spans="1:13" s="14" customFormat="1">
      <c r="A217" s="12"/>
      <c r="B217" s="13"/>
      <c r="C217" s="82"/>
      <c r="D217" s="15"/>
      <c r="E217" s="34"/>
      <c r="F217" s="34"/>
      <c r="G217" s="34"/>
      <c r="H217" s="34"/>
      <c r="I217" s="34"/>
      <c r="J217" s="34"/>
      <c r="K217" s="12"/>
      <c r="L217" s="16"/>
      <c r="M217" s="12"/>
    </row>
    <row r="218" spans="1:13" s="14" customFormat="1">
      <c r="A218" s="12"/>
      <c r="B218" s="13"/>
      <c r="C218" s="82"/>
      <c r="D218" s="15"/>
      <c r="E218" s="34"/>
      <c r="F218" s="34"/>
      <c r="G218" s="34"/>
      <c r="H218" s="34"/>
      <c r="I218" s="34"/>
      <c r="J218" s="34"/>
      <c r="K218" s="12"/>
      <c r="L218" s="16"/>
      <c r="M218" s="12"/>
    </row>
    <row r="219" spans="1:13" s="14" customFormat="1">
      <c r="A219" s="12"/>
      <c r="B219" s="13"/>
      <c r="C219" s="82"/>
      <c r="D219" s="15"/>
      <c r="E219" s="34"/>
      <c r="F219" s="34"/>
      <c r="G219" s="34"/>
      <c r="H219" s="34"/>
      <c r="I219" s="34"/>
      <c r="J219" s="34"/>
      <c r="K219" s="12"/>
      <c r="L219" s="16"/>
      <c r="M219" s="12"/>
    </row>
    <row r="220" spans="1:13" s="14" customFormat="1">
      <c r="A220" s="12"/>
      <c r="B220" s="13"/>
      <c r="C220" s="82"/>
      <c r="D220" s="15"/>
      <c r="E220" s="34"/>
      <c r="F220" s="34"/>
      <c r="G220" s="34"/>
      <c r="H220" s="34"/>
      <c r="I220" s="34"/>
      <c r="J220" s="34"/>
      <c r="K220" s="12"/>
      <c r="L220" s="16"/>
      <c r="M220" s="12"/>
    </row>
    <row r="221" spans="1:13" s="14" customFormat="1">
      <c r="A221" s="12"/>
      <c r="B221" s="13"/>
      <c r="C221" s="82"/>
      <c r="D221" s="15"/>
      <c r="E221" s="34"/>
      <c r="F221" s="34"/>
      <c r="G221" s="34"/>
      <c r="H221" s="34"/>
      <c r="I221" s="34"/>
      <c r="J221" s="34"/>
      <c r="K221" s="12"/>
      <c r="L221" s="16"/>
      <c r="M221" s="12"/>
    </row>
    <row r="222" spans="1:13" s="14" customFormat="1">
      <c r="A222" s="12"/>
      <c r="B222" s="13"/>
      <c r="C222" s="82"/>
      <c r="D222" s="15"/>
      <c r="E222" s="34"/>
      <c r="F222" s="34"/>
      <c r="G222" s="34"/>
      <c r="H222" s="34"/>
      <c r="I222" s="34"/>
      <c r="J222" s="34"/>
      <c r="K222" s="12"/>
      <c r="L222" s="16"/>
      <c r="M222" s="12"/>
    </row>
    <row r="223" spans="1:13" s="14" customFormat="1">
      <c r="A223" s="12"/>
      <c r="B223" s="13"/>
      <c r="C223" s="82"/>
      <c r="D223" s="15"/>
      <c r="E223" s="34"/>
      <c r="F223" s="34"/>
      <c r="G223" s="34"/>
      <c r="H223" s="34"/>
      <c r="I223" s="34"/>
      <c r="J223" s="34"/>
      <c r="K223" s="12"/>
      <c r="L223" s="16"/>
      <c r="M223" s="12"/>
    </row>
    <row r="224" spans="1:13" s="14" customFormat="1">
      <c r="A224" s="12"/>
      <c r="B224" s="13"/>
      <c r="C224" s="82"/>
      <c r="D224" s="15"/>
      <c r="E224" s="34"/>
      <c r="F224" s="34"/>
      <c r="G224" s="34"/>
      <c r="H224" s="34"/>
      <c r="I224" s="34"/>
      <c r="J224" s="34"/>
      <c r="K224" s="12"/>
      <c r="L224" s="16"/>
      <c r="M224" s="12"/>
    </row>
    <row r="225" spans="1:13" s="14" customFormat="1">
      <c r="A225" s="12"/>
      <c r="B225" s="13"/>
      <c r="C225" s="82"/>
      <c r="D225" s="15"/>
      <c r="E225" s="34"/>
      <c r="F225" s="34"/>
      <c r="G225" s="34"/>
      <c r="H225" s="34"/>
      <c r="I225" s="34"/>
      <c r="J225" s="34"/>
      <c r="K225" s="12"/>
      <c r="L225" s="16"/>
      <c r="M225" s="12"/>
    </row>
    <row r="226" spans="1:13" s="14" customFormat="1">
      <c r="A226" s="12"/>
      <c r="B226" s="13"/>
      <c r="C226" s="82"/>
      <c r="D226" s="15"/>
      <c r="E226" s="34"/>
      <c r="F226" s="34"/>
      <c r="G226" s="34"/>
      <c r="H226" s="34"/>
      <c r="I226" s="34"/>
      <c r="J226" s="34"/>
      <c r="K226" s="12"/>
      <c r="L226" s="16"/>
      <c r="M226" s="12"/>
    </row>
    <row r="227" spans="1:13" s="14" customFormat="1">
      <c r="A227" s="12"/>
      <c r="B227" s="13"/>
      <c r="C227" s="82"/>
      <c r="D227" s="15"/>
      <c r="E227" s="34"/>
      <c r="F227" s="34"/>
      <c r="G227" s="34"/>
      <c r="H227" s="34"/>
      <c r="I227" s="34"/>
      <c r="J227" s="34"/>
      <c r="K227" s="12"/>
      <c r="L227" s="16"/>
      <c r="M227" s="12"/>
    </row>
    <row r="228" spans="1:13" s="14" customFormat="1">
      <c r="A228" s="12"/>
      <c r="B228" s="13"/>
      <c r="C228" s="82"/>
      <c r="D228" s="15"/>
      <c r="E228" s="34"/>
      <c r="F228" s="34"/>
      <c r="G228" s="34"/>
      <c r="H228" s="34"/>
      <c r="I228" s="34"/>
      <c r="J228" s="34"/>
      <c r="K228" s="12"/>
      <c r="L228" s="16"/>
      <c r="M228" s="12"/>
    </row>
    <row r="229" spans="1:13" s="14" customFormat="1">
      <c r="A229" s="12"/>
      <c r="B229" s="13"/>
      <c r="C229" s="82"/>
      <c r="D229" s="15"/>
      <c r="E229" s="34"/>
      <c r="F229" s="34"/>
      <c r="G229" s="34"/>
      <c r="H229" s="34"/>
      <c r="I229" s="34"/>
      <c r="J229" s="34"/>
      <c r="K229" s="12"/>
      <c r="L229" s="16"/>
      <c r="M229" s="12"/>
    </row>
    <row r="230" spans="1:13" s="14" customFormat="1">
      <c r="A230" s="12"/>
      <c r="B230" s="13"/>
      <c r="C230" s="82"/>
      <c r="D230" s="15"/>
      <c r="E230" s="34"/>
      <c r="F230" s="34"/>
      <c r="G230" s="34"/>
      <c r="H230" s="34"/>
      <c r="I230" s="34"/>
      <c r="J230" s="34"/>
      <c r="K230" s="12"/>
      <c r="L230" s="16"/>
      <c r="M230" s="12"/>
    </row>
    <row r="231" spans="1:13" s="14" customFormat="1">
      <c r="A231" s="12"/>
      <c r="B231" s="13"/>
      <c r="C231" s="82"/>
      <c r="D231" s="15"/>
      <c r="E231" s="34"/>
      <c r="F231" s="34"/>
      <c r="G231" s="34"/>
      <c r="H231" s="34"/>
      <c r="I231" s="34"/>
      <c r="J231" s="34"/>
      <c r="K231" s="12"/>
      <c r="L231" s="16"/>
      <c r="M231" s="12"/>
    </row>
    <row r="232" spans="1:13" s="14" customFormat="1">
      <c r="A232" s="12"/>
      <c r="B232" s="13"/>
      <c r="C232" s="82"/>
      <c r="D232" s="15"/>
      <c r="E232" s="34"/>
      <c r="F232" s="34"/>
      <c r="G232" s="34"/>
      <c r="H232" s="34"/>
      <c r="I232" s="34"/>
      <c r="J232" s="34"/>
      <c r="K232" s="12"/>
      <c r="L232" s="16"/>
      <c r="M232" s="12"/>
    </row>
    <row r="233" spans="1:13" s="14" customFormat="1">
      <c r="A233" s="12"/>
      <c r="B233" s="13"/>
      <c r="C233" s="82"/>
      <c r="D233" s="15"/>
      <c r="E233" s="34"/>
      <c r="F233" s="34"/>
      <c r="G233" s="34"/>
      <c r="H233" s="34"/>
      <c r="I233" s="34"/>
      <c r="J233" s="34"/>
      <c r="K233" s="12"/>
      <c r="L233" s="16"/>
      <c r="M233" s="12"/>
    </row>
    <row r="234" spans="1:13" s="14" customFormat="1">
      <c r="A234" s="12"/>
      <c r="B234" s="13"/>
      <c r="C234" s="82"/>
      <c r="D234" s="15"/>
      <c r="E234" s="34"/>
      <c r="F234" s="34"/>
      <c r="G234" s="34"/>
      <c r="H234" s="34"/>
      <c r="I234" s="34"/>
      <c r="J234" s="34"/>
      <c r="K234" s="12"/>
      <c r="L234" s="16"/>
      <c r="M234" s="12"/>
    </row>
    <row r="235" spans="1:13" s="14" customFormat="1">
      <c r="A235" s="12"/>
      <c r="B235" s="13"/>
      <c r="C235" s="82"/>
      <c r="D235" s="15"/>
      <c r="E235" s="34"/>
      <c r="F235" s="34"/>
      <c r="G235" s="34"/>
      <c r="H235" s="34"/>
      <c r="I235" s="34"/>
      <c r="J235" s="34"/>
      <c r="K235" s="12"/>
      <c r="L235" s="16"/>
      <c r="M235" s="12"/>
    </row>
    <row r="236" spans="1:13" s="14" customFormat="1">
      <c r="A236" s="12"/>
      <c r="B236" s="13"/>
      <c r="C236" s="82"/>
      <c r="D236" s="15"/>
      <c r="E236" s="34"/>
      <c r="F236" s="34"/>
      <c r="G236" s="34"/>
      <c r="H236" s="34"/>
      <c r="I236" s="34"/>
      <c r="J236" s="34"/>
      <c r="K236" s="12"/>
      <c r="L236" s="16"/>
      <c r="M236" s="12"/>
    </row>
    <row r="237" spans="1:13" s="14" customFormat="1">
      <c r="A237" s="12"/>
      <c r="B237" s="13"/>
      <c r="C237" s="82"/>
      <c r="D237" s="15"/>
      <c r="E237" s="34"/>
      <c r="F237" s="34"/>
      <c r="G237" s="34"/>
      <c r="H237" s="34"/>
      <c r="I237" s="34"/>
      <c r="J237" s="34"/>
      <c r="K237" s="12"/>
      <c r="L237" s="16"/>
      <c r="M237" s="12"/>
    </row>
    <row r="238" spans="1:13" s="14" customFormat="1">
      <c r="A238" s="12"/>
      <c r="B238" s="13"/>
      <c r="C238" s="82"/>
      <c r="D238" s="15"/>
      <c r="E238" s="34"/>
      <c r="F238" s="34"/>
      <c r="G238" s="34"/>
      <c r="H238" s="34"/>
      <c r="I238" s="34"/>
      <c r="J238" s="34"/>
      <c r="K238" s="12"/>
      <c r="L238" s="16"/>
      <c r="M238" s="12"/>
    </row>
    <row r="239" spans="1:13" s="14" customFormat="1">
      <c r="A239" s="12"/>
      <c r="B239" s="13"/>
      <c r="C239" s="82"/>
      <c r="D239" s="15"/>
      <c r="E239" s="34"/>
      <c r="F239" s="34"/>
      <c r="G239" s="34"/>
      <c r="H239" s="34"/>
      <c r="I239" s="34"/>
      <c r="J239" s="34"/>
      <c r="K239" s="12"/>
      <c r="L239" s="16"/>
      <c r="M239" s="12"/>
    </row>
    <row r="240" spans="1:13" s="14" customFormat="1">
      <c r="A240" s="12"/>
      <c r="B240" s="13"/>
      <c r="C240" s="82"/>
      <c r="D240" s="15"/>
      <c r="E240" s="34"/>
      <c r="F240" s="34"/>
      <c r="G240" s="34"/>
      <c r="H240" s="34"/>
      <c r="I240" s="34"/>
      <c r="J240" s="34"/>
      <c r="K240" s="12"/>
      <c r="L240" s="16"/>
      <c r="M240" s="12"/>
    </row>
    <row r="241" spans="1:13" s="14" customFormat="1">
      <c r="A241" s="12"/>
      <c r="B241" s="13"/>
      <c r="C241" s="82"/>
      <c r="D241" s="15"/>
      <c r="E241" s="34"/>
      <c r="F241" s="34"/>
      <c r="G241" s="34"/>
      <c r="H241" s="34"/>
      <c r="I241" s="34"/>
      <c r="J241" s="34"/>
      <c r="K241" s="12"/>
      <c r="L241" s="16"/>
      <c r="M241" s="12"/>
    </row>
    <row r="242" spans="1:13" s="14" customFormat="1">
      <c r="A242" s="12"/>
      <c r="B242" s="13"/>
      <c r="C242" s="82"/>
      <c r="D242" s="15"/>
      <c r="E242" s="34"/>
      <c r="F242" s="34"/>
      <c r="G242" s="34"/>
      <c r="H242" s="34"/>
      <c r="I242" s="34"/>
      <c r="J242" s="34"/>
      <c r="K242" s="12"/>
      <c r="L242" s="16"/>
      <c r="M242" s="12"/>
    </row>
    <row r="243" spans="1:13" s="14" customFormat="1">
      <c r="A243" s="12"/>
      <c r="B243" s="13"/>
      <c r="C243" s="82"/>
      <c r="D243" s="15"/>
      <c r="E243" s="34"/>
      <c r="F243" s="34"/>
      <c r="G243" s="34"/>
      <c r="H243" s="34"/>
      <c r="I243" s="34"/>
      <c r="J243" s="34"/>
      <c r="K243" s="12"/>
      <c r="L243" s="16"/>
      <c r="M243" s="12"/>
    </row>
    <row r="244" spans="1:13" s="14" customFormat="1">
      <c r="A244" s="12"/>
      <c r="B244" s="13"/>
      <c r="C244" s="82"/>
      <c r="D244" s="15"/>
      <c r="E244" s="34"/>
      <c r="F244" s="34"/>
      <c r="G244" s="34"/>
      <c r="H244" s="34"/>
      <c r="I244" s="34"/>
      <c r="J244" s="34"/>
      <c r="K244" s="12"/>
      <c r="L244" s="16"/>
      <c r="M244" s="12"/>
    </row>
    <row r="245" spans="1:13" s="14" customFormat="1">
      <c r="A245" s="12"/>
      <c r="B245" s="13"/>
      <c r="C245" s="82"/>
      <c r="D245" s="15"/>
      <c r="E245" s="34"/>
      <c r="F245" s="34"/>
      <c r="G245" s="34"/>
      <c r="H245" s="34"/>
      <c r="I245" s="34"/>
      <c r="J245" s="34"/>
      <c r="K245" s="12"/>
      <c r="L245" s="16"/>
      <c r="M245" s="12"/>
    </row>
    <row r="246" spans="1:13" s="14" customFormat="1">
      <c r="A246" s="12"/>
      <c r="B246" s="13"/>
      <c r="C246" s="82"/>
      <c r="D246" s="15"/>
      <c r="E246" s="34"/>
      <c r="F246" s="34"/>
      <c r="G246" s="34"/>
      <c r="H246" s="34"/>
      <c r="I246" s="34"/>
      <c r="J246" s="34"/>
      <c r="K246" s="12"/>
      <c r="L246" s="16"/>
      <c r="M246" s="12"/>
    </row>
    <row r="247" spans="1:13" s="14" customFormat="1">
      <c r="A247" s="12"/>
      <c r="B247" s="13"/>
      <c r="C247" s="82"/>
      <c r="D247" s="15"/>
      <c r="E247" s="34"/>
      <c r="F247" s="34"/>
      <c r="G247" s="34"/>
      <c r="H247" s="34"/>
      <c r="I247" s="34"/>
      <c r="J247" s="34"/>
      <c r="K247" s="12"/>
      <c r="L247" s="16"/>
      <c r="M247" s="12"/>
    </row>
    <row r="248" spans="1:13" s="14" customFormat="1">
      <c r="A248" s="12"/>
      <c r="B248" s="13"/>
      <c r="C248" s="82"/>
      <c r="D248" s="15"/>
      <c r="E248" s="34"/>
      <c r="F248" s="34"/>
      <c r="G248" s="34"/>
      <c r="H248" s="34"/>
      <c r="I248" s="34"/>
      <c r="J248" s="34"/>
      <c r="K248" s="12"/>
      <c r="L248" s="16"/>
      <c r="M248" s="12"/>
    </row>
    <row r="249" spans="1:13" s="14" customFormat="1">
      <c r="A249" s="12"/>
      <c r="B249" s="13"/>
      <c r="C249" s="82"/>
      <c r="D249" s="15"/>
      <c r="E249" s="34"/>
      <c r="F249" s="34"/>
      <c r="G249" s="34"/>
      <c r="H249" s="34"/>
      <c r="I249" s="34"/>
      <c r="J249" s="34"/>
      <c r="K249" s="12"/>
      <c r="L249" s="16"/>
      <c r="M249" s="12"/>
    </row>
    <row r="250" spans="1:13" s="14" customFormat="1">
      <c r="A250" s="12"/>
      <c r="B250" s="13"/>
      <c r="C250" s="82"/>
      <c r="D250" s="15"/>
      <c r="E250" s="34"/>
      <c r="F250" s="34"/>
      <c r="G250" s="34"/>
      <c r="H250" s="34"/>
      <c r="I250" s="34"/>
      <c r="J250" s="34"/>
      <c r="K250" s="12"/>
      <c r="L250" s="16"/>
      <c r="M250" s="12"/>
    </row>
    <row r="251" spans="1:13" s="14" customFormat="1">
      <c r="A251" s="12"/>
      <c r="B251" s="13"/>
      <c r="C251" s="82"/>
      <c r="D251" s="15"/>
      <c r="E251" s="34"/>
      <c r="F251" s="34"/>
      <c r="G251" s="34"/>
      <c r="H251" s="34"/>
      <c r="I251" s="34"/>
      <c r="J251" s="34"/>
      <c r="K251" s="12"/>
      <c r="L251" s="16"/>
      <c r="M251" s="12"/>
    </row>
    <row r="252" spans="1:13" s="14" customFormat="1">
      <c r="A252" s="12"/>
      <c r="B252" s="13"/>
      <c r="C252" s="82"/>
      <c r="D252" s="15"/>
      <c r="E252" s="34"/>
      <c r="F252" s="34"/>
      <c r="G252" s="34"/>
      <c r="H252" s="34"/>
      <c r="I252" s="34"/>
      <c r="J252" s="34"/>
      <c r="K252" s="12"/>
      <c r="L252" s="16"/>
      <c r="M252" s="12"/>
    </row>
    <row r="253" spans="1:13" s="14" customFormat="1">
      <c r="A253" s="12"/>
      <c r="B253" s="13"/>
      <c r="C253" s="82"/>
      <c r="D253" s="15"/>
      <c r="E253" s="34"/>
      <c r="F253" s="34"/>
      <c r="G253" s="34"/>
      <c r="H253" s="34"/>
      <c r="I253" s="34"/>
      <c r="J253" s="34"/>
      <c r="K253" s="12"/>
      <c r="L253" s="16"/>
      <c r="M253" s="12"/>
    </row>
    <row r="254" spans="1:13" s="14" customFormat="1">
      <c r="A254" s="12"/>
      <c r="B254" s="13"/>
      <c r="C254" s="82"/>
      <c r="D254" s="15"/>
      <c r="E254" s="34"/>
      <c r="F254" s="34"/>
      <c r="G254" s="34"/>
      <c r="H254" s="34"/>
      <c r="I254" s="34"/>
      <c r="J254" s="34"/>
      <c r="K254" s="12"/>
      <c r="L254" s="16"/>
      <c r="M254" s="12"/>
    </row>
    <row r="255" spans="1:13" s="14" customFormat="1">
      <c r="A255" s="12"/>
      <c r="B255" s="13"/>
      <c r="C255" s="82"/>
      <c r="D255" s="15"/>
      <c r="E255" s="34"/>
      <c r="F255" s="34"/>
      <c r="G255" s="34"/>
      <c r="H255" s="34"/>
      <c r="I255" s="34"/>
      <c r="J255" s="34"/>
      <c r="K255" s="12"/>
      <c r="L255" s="16"/>
      <c r="M255" s="12"/>
    </row>
    <row r="256" spans="1:13" s="14" customFormat="1">
      <c r="A256" s="12"/>
      <c r="B256" s="13"/>
      <c r="C256" s="82"/>
      <c r="D256" s="15"/>
      <c r="E256" s="34"/>
      <c r="F256" s="34"/>
      <c r="G256" s="34"/>
      <c r="H256" s="34"/>
      <c r="I256" s="34"/>
      <c r="J256" s="34"/>
      <c r="K256" s="12"/>
      <c r="L256" s="16"/>
      <c r="M256" s="12"/>
    </row>
    <row r="257" spans="1:13" s="14" customFormat="1">
      <c r="A257" s="12"/>
      <c r="B257" s="13"/>
      <c r="C257" s="82"/>
      <c r="D257" s="15"/>
      <c r="E257" s="34"/>
      <c r="F257" s="34"/>
      <c r="G257" s="34"/>
      <c r="H257" s="34"/>
      <c r="I257" s="34"/>
      <c r="J257" s="34"/>
      <c r="K257" s="12"/>
      <c r="L257" s="16"/>
      <c r="M257" s="12"/>
    </row>
    <row r="258" spans="1:13" s="14" customFormat="1">
      <c r="A258" s="12"/>
      <c r="B258" s="13"/>
      <c r="C258" s="82"/>
      <c r="D258" s="15"/>
      <c r="E258" s="34"/>
      <c r="F258" s="34"/>
      <c r="G258" s="34"/>
      <c r="H258" s="34"/>
      <c r="I258" s="34"/>
      <c r="J258" s="34"/>
      <c r="K258" s="12"/>
      <c r="L258" s="16"/>
      <c r="M258" s="12"/>
    </row>
    <row r="259" spans="1:13" s="14" customFormat="1">
      <c r="A259" s="12"/>
      <c r="B259" s="13"/>
      <c r="C259" s="82"/>
      <c r="D259" s="15"/>
      <c r="E259" s="34"/>
      <c r="F259" s="34"/>
      <c r="G259" s="34"/>
      <c r="H259" s="34"/>
      <c r="I259" s="34"/>
      <c r="J259" s="34"/>
      <c r="K259" s="12"/>
      <c r="L259" s="16"/>
      <c r="M259" s="12"/>
    </row>
    <row r="260" spans="1:13" s="14" customFormat="1">
      <c r="A260" s="12"/>
      <c r="B260" s="13"/>
      <c r="C260" s="82"/>
      <c r="D260" s="15"/>
      <c r="E260" s="34"/>
      <c r="F260" s="34"/>
      <c r="G260" s="34"/>
      <c r="H260" s="34"/>
      <c r="I260" s="34"/>
      <c r="J260" s="34"/>
      <c r="K260" s="12"/>
      <c r="L260" s="16"/>
      <c r="M260" s="12"/>
    </row>
    <row r="261" spans="1:13" s="14" customFormat="1">
      <c r="A261" s="12"/>
      <c r="B261" s="13"/>
      <c r="C261" s="82"/>
      <c r="D261" s="15"/>
      <c r="E261" s="34"/>
      <c r="F261" s="34"/>
      <c r="G261" s="34"/>
      <c r="H261" s="34"/>
      <c r="I261" s="34"/>
      <c r="J261" s="34"/>
      <c r="K261" s="12"/>
      <c r="L261" s="16"/>
      <c r="M261" s="12"/>
    </row>
    <row r="262" spans="1:13" s="14" customFormat="1">
      <c r="A262" s="12"/>
      <c r="B262" s="13"/>
      <c r="C262" s="82"/>
      <c r="D262" s="15"/>
      <c r="E262" s="34"/>
      <c r="F262" s="34"/>
      <c r="G262" s="34"/>
      <c r="H262" s="34"/>
      <c r="I262" s="34"/>
      <c r="J262" s="34"/>
      <c r="K262" s="12"/>
      <c r="L262" s="16"/>
      <c r="M262" s="12"/>
    </row>
    <row r="263" spans="1:13" s="14" customFormat="1">
      <c r="A263" s="12"/>
      <c r="B263" s="13"/>
      <c r="C263" s="82"/>
      <c r="D263" s="15"/>
      <c r="E263" s="34"/>
      <c r="F263" s="34"/>
      <c r="G263" s="34"/>
      <c r="H263" s="34"/>
      <c r="I263" s="34"/>
      <c r="J263" s="34"/>
      <c r="K263" s="12"/>
      <c r="L263" s="16"/>
      <c r="M263" s="12"/>
    </row>
    <row r="264" spans="1:13" s="14" customFormat="1">
      <c r="A264" s="12"/>
      <c r="B264" s="13"/>
      <c r="C264" s="82"/>
      <c r="D264" s="15"/>
      <c r="E264" s="34"/>
      <c r="F264" s="34"/>
      <c r="G264" s="34"/>
      <c r="H264" s="34"/>
      <c r="I264" s="34"/>
      <c r="J264" s="34"/>
      <c r="K264" s="12"/>
      <c r="L264" s="16"/>
      <c r="M264" s="12"/>
    </row>
    <row r="265" spans="1:13" s="14" customFormat="1">
      <c r="A265" s="12"/>
      <c r="B265" s="13"/>
      <c r="C265" s="82"/>
      <c r="D265" s="15"/>
      <c r="E265" s="34"/>
      <c r="F265" s="34"/>
      <c r="G265" s="34"/>
      <c r="H265" s="34"/>
      <c r="I265" s="34"/>
      <c r="J265" s="34"/>
      <c r="K265" s="12"/>
      <c r="L265" s="16"/>
      <c r="M265" s="12"/>
    </row>
    <row r="266" spans="1:13" s="14" customFormat="1">
      <c r="A266" s="12"/>
      <c r="B266" s="13"/>
      <c r="C266" s="82"/>
      <c r="D266" s="15"/>
      <c r="E266" s="34"/>
      <c r="F266" s="34"/>
      <c r="G266" s="34"/>
      <c r="H266" s="34"/>
      <c r="I266" s="34"/>
      <c r="J266" s="34"/>
      <c r="K266" s="12"/>
      <c r="L266" s="16"/>
      <c r="M266" s="12"/>
    </row>
    <row r="267" spans="1:13" s="14" customFormat="1">
      <c r="A267" s="12"/>
      <c r="B267" s="13"/>
      <c r="C267" s="82"/>
      <c r="D267" s="15"/>
      <c r="E267" s="34"/>
      <c r="F267" s="34"/>
      <c r="G267" s="34"/>
      <c r="H267" s="34"/>
      <c r="I267" s="34"/>
      <c r="J267" s="34"/>
      <c r="K267" s="12"/>
      <c r="L267" s="16"/>
      <c r="M267" s="12"/>
    </row>
    <row r="268" spans="1:13" s="14" customFormat="1">
      <c r="A268" s="12"/>
      <c r="B268" s="13"/>
      <c r="C268" s="82"/>
      <c r="D268" s="15"/>
      <c r="E268" s="34"/>
      <c r="F268" s="34"/>
      <c r="G268" s="34"/>
      <c r="H268" s="34"/>
      <c r="I268" s="34"/>
      <c r="J268" s="34"/>
      <c r="K268" s="12"/>
      <c r="L268" s="16"/>
      <c r="M268" s="12"/>
    </row>
    <row r="269" spans="1:13" s="14" customFormat="1">
      <c r="A269" s="12"/>
      <c r="B269" s="13"/>
      <c r="C269" s="82"/>
      <c r="D269" s="15"/>
      <c r="E269" s="34"/>
      <c r="F269" s="34"/>
      <c r="G269" s="34"/>
      <c r="H269" s="34"/>
      <c r="I269" s="34"/>
      <c r="J269" s="34"/>
      <c r="K269" s="12"/>
      <c r="L269" s="16"/>
      <c r="M269" s="12"/>
    </row>
    <row r="270" spans="1:13" s="14" customFormat="1">
      <c r="A270" s="12"/>
      <c r="B270" s="13"/>
      <c r="C270" s="82"/>
      <c r="D270" s="15"/>
      <c r="E270" s="34"/>
      <c r="F270" s="34"/>
      <c r="G270" s="34"/>
      <c r="H270" s="34"/>
      <c r="I270" s="34"/>
      <c r="J270" s="34"/>
      <c r="K270" s="12"/>
      <c r="L270" s="16"/>
      <c r="M270" s="12"/>
    </row>
    <row r="271" spans="1:13" s="14" customFormat="1">
      <c r="A271" s="12"/>
      <c r="B271" s="13"/>
      <c r="C271" s="82"/>
      <c r="D271" s="15"/>
      <c r="E271" s="34"/>
      <c r="F271" s="34"/>
      <c r="G271" s="34"/>
      <c r="H271" s="34"/>
      <c r="I271" s="34"/>
      <c r="J271" s="34"/>
      <c r="K271" s="12"/>
      <c r="L271" s="16"/>
      <c r="M271" s="12"/>
    </row>
    <row r="272" spans="1:13" s="14" customFormat="1">
      <c r="A272" s="12"/>
      <c r="B272" s="13"/>
      <c r="C272" s="82"/>
      <c r="D272" s="15"/>
      <c r="E272" s="34"/>
      <c r="F272" s="34"/>
      <c r="G272" s="34"/>
      <c r="H272" s="34"/>
      <c r="I272" s="34"/>
      <c r="J272" s="34"/>
      <c r="K272" s="12"/>
      <c r="L272" s="16"/>
      <c r="M272" s="12"/>
    </row>
    <row r="273" spans="1:13" s="14" customFormat="1">
      <c r="A273" s="12"/>
      <c r="B273" s="13"/>
      <c r="C273" s="82"/>
      <c r="D273" s="15"/>
      <c r="E273" s="34"/>
      <c r="F273" s="34"/>
      <c r="G273" s="34"/>
      <c r="H273" s="34"/>
      <c r="I273" s="34"/>
      <c r="J273" s="34"/>
      <c r="K273" s="12"/>
      <c r="L273" s="16"/>
      <c r="M273" s="12"/>
    </row>
    <row r="274" spans="1:13" s="14" customFormat="1">
      <c r="A274" s="12"/>
      <c r="B274" s="13"/>
      <c r="C274" s="82"/>
      <c r="D274" s="15"/>
      <c r="E274" s="34"/>
      <c r="F274" s="34"/>
      <c r="G274" s="34"/>
      <c r="H274" s="34"/>
      <c r="I274" s="34"/>
      <c r="J274" s="34"/>
      <c r="K274" s="12"/>
      <c r="L274" s="16"/>
      <c r="M274" s="12"/>
    </row>
    <row r="275" spans="1:13" s="14" customFormat="1">
      <c r="A275" s="12"/>
      <c r="B275" s="13"/>
      <c r="C275" s="82"/>
      <c r="D275" s="15"/>
      <c r="E275" s="34"/>
      <c r="F275" s="34"/>
      <c r="G275" s="34"/>
      <c r="H275" s="34"/>
      <c r="I275" s="34"/>
      <c r="J275" s="34"/>
      <c r="K275" s="12"/>
      <c r="L275" s="16"/>
      <c r="M275" s="12"/>
    </row>
    <row r="276" spans="1:13" s="14" customFormat="1">
      <c r="A276" s="12"/>
      <c r="B276" s="13"/>
      <c r="C276" s="82"/>
      <c r="D276" s="15"/>
      <c r="E276" s="34"/>
      <c r="F276" s="34"/>
      <c r="G276" s="34"/>
      <c r="H276" s="34"/>
      <c r="I276" s="34"/>
      <c r="J276" s="34"/>
      <c r="K276" s="12"/>
      <c r="L276" s="16"/>
      <c r="M276" s="12"/>
    </row>
    <row r="277" spans="1:13" s="14" customFormat="1">
      <c r="A277" s="12"/>
      <c r="B277" s="13"/>
      <c r="C277" s="82"/>
      <c r="D277" s="15"/>
      <c r="E277" s="34"/>
      <c r="F277" s="34"/>
      <c r="G277" s="34"/>
      <c r="H277" s="34"/>
      <c r="I277" s="34"/>
      <c r="J277" s="34"/>
      <c r="K277" s="12"/>
      <c r="L277" s="16"/>
      <c r="M277" s="12"/>
    </row>
    <row r="278" spans="1:13" s="14" customFormat="1">
      <c r="A278" s="12"/>
      <c r="B278" s="13"/>
      <c r="C278" s="82"/>
      <c r="D278" s="15"/>
      <c r="E278" s="34"/>
      <c r="F278" s="34"/>
      <c r="G278" s="34"/>
      <c r="H278" s="34"/>
      <c r="I278" s="34"/>
      <c r="J278" s="34"/>
      <c r="K278" s="12"/>
      <c r="L278" s="16"/>
      <c r="M278" s="12"/>
    </row>
    <row r="279" spans="1:13" s="14" customFormat="1">
      <c r="A279" s="12"/>
      <c r="B279" s="13"/>
      <c r="C279" s="82"/>
      <c r="D279" s="15"/>
      <c r="E279" s="34"/>
      <c r="F279" s="34"/>
      <c r="G279" s="34"/>
      <c r="H279" s="34"/>
      <c r="I279" s="34"/>
      <c r="J279" s="34"/>
      <c r="K279" s="12"/>
      <c r="L279" s="16"/>
      <c r="M279" s="12"/>
    </row>
    <row r="280" spans="1:13" s="14" customFormat="1">
      <c r="A280" s="12"/>
      <c r="B280" s="13"/>
      <c r="C280" s="82"/>
      <c r="D280" s="15"/>
      <c r="E280" s="34"/>
      <c r="F280" s="34"/>
      <c r="G280" s="34"/>
      <c r="H280" s="34"/>
      <c r="I280" s="34"/>
      <c r="J280" s="34"/>
      <c r="K280" s="12"/>
      <c r="L280" s="16"/>
      <c r="M280" s="12"/>
    </row>
    <row r="281" spans="1:13" s="14" customFormat="1">
      <c r="A281" s="12"/>
      <c r="B281" s="13"/>
      <c r="C281" s="82"/>
      <c r="D281" s="15"/>
      <c r="E281" s="34"/>
      <c r="F281" s="34"/>
      <c r="G281" s="34"/>
      <c r="H281" s="34"/>
      <c r="I281" s="34"/>
      <c r="J281" s="34"/>
      <c r="K281" s="12"/>
      <c r="L281" s="16"/>
      <c r="M281" s="12"/>
    </row>
    <row r="282" spans="1:13" s="14" customFormat="1">
      <c r="A282" s="12"/>
      <c r="B282" s="13"/>
      <c r="C282" s="82"/>
      <c r="D282" s="15"/>
      <c r="E282" s="34"/>
      <c r="F282" s="34"/>
      <c r="G282" s="34"/>
      <c r="H282" s="34"/>
      <c r="I282" s="34"/>
      <c r="J282" s="34"/>
      <c r="K282" s="12"/>
      <c r="L282" s="16"/>
      <c r="M282" s="12"/>
    </row>
    <row r="283" spans="1:13" s="14" customFormat="1">
      <c r="A283" s="12"/>
      <c r="B283" s="13"/>
      <c r="C283" s="82"/>
      <c r="D283" s="15"/>
      <c r="E283" s="34"/>
      <c r="F283" s="34"/>
      <c r="G283" s="34"/>
      <c r="H283" s="34"/>
      <c r="I283" s="34"/>
      <c r="J283" s="34"/>
      <c r="K283" s="12"/>
      <c r="L283" s="16"/>
      <c r="M283" s="12"/>
    </row>
    <row r="284" spans="1:13" s="14" customFormat="1">
      <c r="A284" s="12"/>
      <c r="B284" s="13"/>
      <c r="C284" s="82"/>
      <c r="D284" s="15"/>
      <c r="E284" s="34"/>
      <c r="F284" s="34"/>
      <c r="G284" s="34"/>
      <c r="H284" s="34"/>
      <c r="I284" s="34"/>
      <c r="J284" s="34"/>
      <c r="K284" s="12"/>
      <c r="L284" s="16"/>
      <c r="M284" s="12"/>
    </row>
    <row r="285" spans="1:13" s="14" customFormat="1">
      <c r="A285" s="12"/>
      <c r="B285" s="13"/>
      <c r="C285" s="82"/>
      <c r="D285" s="15"/>
      <c r="E285" s="34"/>
      <c r="F285" s="34"/>
      <c r="G285" s="34"/>
      <c r="H285" s="34"/>
      <c r="I285" s="34"/>
      <c r="J285" s="34"/>
      <c r="K285" s="12"/>
      <c r="L285" s="16"/>
      <c r="M285" s="12"/>
    </row>
    <row r="286" spans="1:13" s="14" customFormat="1">
      <c r="A286" s="12"/>
      <c r="B286" s="13"/>
      <c r="C286" s="82"/>
      <c r="D286" s="15"/>
      <c r="E286" s="34"/>
      <c r="F286" s="34"/>
      <c r="G286" s="34"/>
      <c r="H286" s="34"/>
      <c r="I286" s="34"/>
      <c r="J286" s="34"/>
      <c r="K286" s="12"/>
      <c r="L286" s="16"/>
      <c r="M286" s="12"/>
    </row>
    <row r="287" spans="1:13" s="14" customFormat="1">
      <c r="A287" s="12"/>
      <c r="B287" s="13"/>
      <c r="C287" s="82"/>
      <c r="D287" s="15"/>
      <c r="E287" s="34"/>
      <c r="F287" s="34"/>
      <c r="G287" s="34"/>
      <c r="H287" s="34"/>
      <c r="I287" s="34"/>
      <c r="J287" s="34"/>
      <c r="K287" s="12"/>
      <c r="L287" s="16"/>
      <c r="M287" s="12"/>
    </row>
    <row r="288" spans="1:13" s="14" customFormat="1">
      <c r="A288" s="12"/>
      <c r="B288" s="13"/>
      <c r="C288" s="82"/>
      <c r="D288" s="15"/>
      <c r="E288" s="34"/>
      <c r="F288" s="34"/>
      <c r="G288" s="34"/>
      <c r="H288" s="34"/>
      <c r="I288" s="34"/>
      <c r="J288" s="34"/>
      <c r="K288" s="12"/>
      <c r="L288" s="16"/>
      <c r="M288" s="12"/>
    </row>
    <row r="289" spans="1:13" s="14" customFormat="1">
      <c r="A289" s="12"/>
      <c r="B289" s="13"/>
      <c r="C289" s="82"/>
      <c r="D289" s="15"/>
      <c r="E289" s="34"/>
      <c r="F289" s="34"/>
      <c r="G289" s="34"/>
      <c r="H289" s="34"/>
      <c r="I289" s="34"/>
      <c r="J289" s="34"/>
      <c r="K289" s="12"/>
      <c r="L289" s="16"/>
      <c r="M289" s="12"/>
    </row>
    <row r="290" spans="1:13" s="14" customFormat="1">
      <c r="A290" s="12"/>
      <c r="B290" s="13"/>
      <c r="C290" s="82"/>
      <c r="D290" s="15"/>
      <c r="E290" s="34"/>
      <c r="F290" s="34"/>
      <c r="G290" s="34"/>
      <c r="H290" s="34"/>
      <c r="I290" s="34"/>
      <c r="J290" s="34"/>
      <c r="K290" s="12"/>
      <c r="L290" s="16"/>
      <c r="M290" s="12"/>
    </row>
    <row r="291" spans="1:13" s="14" customFormat="1">
      <c r="A291" s="12"/>
      <c r="B291" s="13"/>
      <c r="C291" s="82"/>
      <c r="D291" s="15"/>
      <c r="E291" s="34"/>
      <c r="F291" s="34"/>
      <c r="G291" s="34"/>
      <c r="H291" s="34"/>
      <c r="I291" s="34"/>
      <c r="J291" s="34"/>
      <c r="K291" s="12"/>
      <c r="L291" s="16"/>
      <c r="M291" s="12"/>
    </row>
    <row r="292" spans="1:13" s="14" customFormat="1">
      <c r="A292" s="12"/>
      <c r="B292" s="13"/>
      <c r="C292" s="82"/>
      <c r="D292" s="15"/>
      <c r="E292" s="34"/>
      <c r="F292" s="34"/>
      <c r="G292" s="34"/>
      <c r="H292" s="34"/>
      <c r="I292" s="34"/>
      <c r="J292" s="34"/>
      <c r="K292" s="12"/>
      <c r="L292" s="16"/>
      <c r="M292" s="12"/>
    </row>
    <row r="293" spans="1:13" s="14" customFormat="1">
      <c r="A293" s="12"/>
      <c r="B293" s="13"/>
      <c r="C293" s="82"/>
      <c r="D293" s="15"/>
      <c r="E293" s="34"/>
      <c r="F293" s="34"/>
      <c r="G293" s="34"/>
      <c r="H293" s="34"/>
      <c r="I293" s="34"/>
      <c r="J293" s="34"/>
      <c r="K293" s="12"/>
      <c r="L293" s="16"/>
      <c r="M293" s="12"/>
    </row>
    <row r="294" spans="1:13" s="14" customFormat="1">
      <c r="A294" s="12"/>
      <c r="B294" s="13"/>
      <c r="C294" s="82"/>
      <c r="D294" s="15"/>
      <c r="E294" s="34"/>
      <c r="F294" s="34"/>
      <c r="G294" s="34"/>
      <c r="H294" s="34"/>
      <c r="I294" s="34"/>
      <c r="J294" s="34"/>
      <c r="K294" s="12"/>
      <c r="L294" s="16"/>
      <c r="M294" s="12"/>
    </row>
    <row r="295" spans="1:13" s="14" customFormat="1">
      <c r="A295" s="12"/>
      <c r="B295" s="13"/>
      <c r="C295" s="82"/>
      <c r="D295" s="15"/>
      <c r="E295" s="34"/>
      <c r="F295" s="34"/>
      <c r="G295" s="34"/>
      <c r="H295" s="34"/>
      <c r="I295" s="34"/>
      <c r="J295" s="34"/>
      <c r="K295" s="12"/>
      <c r="L295" s="16"/>
      <c r="M295" s="12"/>
    </row>
    <row r="296" spans="1:13" s="14" customFormat="1">
      <c r="A296" s="12"/>
      <c r="B296" s="13"/>
      <c r="C296" s="82"/>
      <c r="D296" s="15"/>
      <c r="E296" s="34"/>
      <c r="F296" s="34"/>
      <c r="G296" s="34"/>
      <c r="H296" s="34"/>
      <c r="I296" s="34"/>
      <c r="J296" s="34"/>
      <c r="K296" s="12"/>
      <c r="L296" s="16"/>
      <c r="M296" s="12"/>
    </row>
    <row r="297" spans="1:13" s="14" customFormat="1">
      <c r="A297" s="12"/>
      <c r="B297" s="13"/>
      <c r="C297" s="82"/>
      <c r="D297" s="15"/>
      <c r="E297" s="34"/>
      <c r="F297" s="34"/>
      <c r="G297" s="34"/>
      <c r="H297" s="34"/>
      <c r="I297" s="34"/>
      <c r="J297" s="34"/>
      <c r="K297" s="12"/>
      <c r="L297" s="16"/>
      <c r="M297" s="12"/>
    </row>
    <row r="298" spans="1:13" s="14" customFormat="1">
      <c r="A298" s="12"/>
      <c r="B298" s="13"/>
      <c r="C298" s="82"/>
      <c r="D298" s="15"/>
      <c r="E298" s="34"/>
      <c r="F298" s="34"/>
      <c r="G298" s="34"/>
      <c r="H298" s="34"/>
      <c r="I298" s="34"/>
      <c r="J298" s="34"/>
      <c r="K298" s="12"/>
      <c r="L298" s="16"/>
      <c r="M298" s="12"/>
    </row>
    <row r="299" spans="1:13" s="14" customFormat="1">
      <c r="A299" s="12"/>
      <c r="B299" s="13"/>
      <c r="C299" s="82"/>
      <c r="D299" s="15"/>
      <c r="E299" s="34"/>
      <c r="F299" s="34"/>
      <c r="G299" s="34"/>
      <c r="H299" s="34"/>
      <c r="I299" s="34"/>
      <c r="J299" s="34"/>
      <c r="K299" s="12"/>
      <c r="L299" s="16"/>
      <c r="M299" s="12"/>
    </row>
    <row r="300" spans="1:13" s="14" customFormat="1">
      <c r="A300" s="12"/>
      <c r="B300" s="13"/>
      <c r="C300" s="82"/>
      <c r="D300" s="15"/>
      <c r="E300" s="34"/>
      <c r="F300" s="34"/>
      <c r="G300" s="34"/>
      <c r="H300" s="34"/>
      <c r="I300" s="34"/>
      <c r="J300" s="34"/>
      <c r="K300" s="12"/>
      <c r="L300" s="16"/>
      <c r="M300" s="12"/>
    </row>
    <row r="301" spans="1:13" s="14" customFormat="1">
      <c r="A301" s="12"/>
      <c r="B301" s="13"/>
      <c r="C301" s="82"/>
      <c r="D301" s="15"/>
      <c r="E301" s="34"/>
      <c r="F301" s="34"/>
      <c r="G301" s="34"/>
      <c r="H301" s="34"/>
      <c r="I301" s="34"/>
      <c r="J301" s="34"/>
      <c r="K301" s="12"/>
      <c r="L301" s="16"/>
      <c r="M301" s="12"/>
    </row>
    <row r="302" spans="1:13" s="14" customFormat="1">
      <c r="A302" s="12"/>
      <c r="B302" s="13"/>
      <c r="C302" s="82"/>
      <c r="D302" s="15"/>
      <c r="E302" s="34"/>
      <c r="F302" s="34"/>
      <c r="G302" s="34"/>
      <c r="H302" s="34"/>
      <c r="I302" s="34"/>
      <c r="J302" s="34"/>
      <c r="K302" s="12"/>
      <c r="L302" s="16"/>
      <c r="M302" s="12"/>
    </row>
    <row r="303" spans="1:13" s="14" customFormat="1">
      <c r="A303" s="12"/>
      <c r="B303" s="13"/>
      <c r="C303" s="82"/>
      <c r="D303" s="15"/>
      <c r="E303" s="34"/>
      <c r="F303" s="34"/>
      <c r="G303" s="34"/>
      <c r="H303" s="34"/>
      <c r="I303" s="34"/>
      <c r="J303" s="34"/>
      <c r="K303" s="12"/>
      <c r="L303" s="16"/>
      <c r="M303" s="12"/>
    </row>
    <row r="304" spans="1:13" s="14" customFormat="1">
      <c r="A304" s="12"/>
      <c r="B304" s="13"/>
      <c r="C304" s="82"/>
      <c r="D304" s="15"/>
      <c r="E304" s="34"/>
      <c r="F304" s="34"/>
      <c r="G304" s="34"/>
      <c r="H304" s="34"/>
      <c r="I304" s="34"/>
      <c r="J304" s="34"/>
      <c r="K304" s="12"/>
      <c r="L304" s="16"/>
      <c r="M304" s="12"/>
    </row>
    <row r="305" spans="1:13" s="14" customFormat="1">
      <c r="A305" s="12"/>
      <c r="B305" s="13"/>
      <c r="C305" s="82"/>
      <c r="D305" s="15"/>
      <c r="E305" s="34"/>
      <c r="F305" s="34"/>
      <c r="G305" s="34"/>
      <c r="H305" s="34"/>
      <c r="I305" s="34"/>
      <c r="J305" s="34"/>
      <c r="K305" s="12"/>
      <c r="L305" s="16"/>
      <c r="M305" s="12"/>
    </row>
    <row r="306" spans="1:13" s="14" customFormat="1">
      <c r="A306" s="12"/>
      <c r="B306" s="13"/>
      <c r="C306" s="82"/>
      <c r="D306" s="15"/>
      <c r="E306" s="34"/>
      <c r="F306" s="34"/>
      <c r="G306" s="34"/>
      <c r="H306" s="34"/>
      <c r="I306" s="34"/>
      <c r="J306" s="34"/>
      <c r="K306" s="12"/>
      <c r="L306" s="16"/>
      <c r="M306" s="12"/>
    </row>
    <row r="307" spans="1:13" s="14" customFormat="1">
      <c r="A307" s="12"/>
      <c r="B307" s="13"/>
      <c r="C307" s="82"/>
      <c r="D307" s="15"/>
      <c r="E307" s="34"/>
      <c r="F307" s="34"/>
      <c r="G307" s="34"/>
      <c r="H307" s="34"/>
      <c r="I307" s="34"/>
      <c r="J307" s="34"/>
      <c r="K307" s="12"/>
      <c r="L307" s="16"/>
      <c r="M307" s="12"/>
    </row>
    <row r="308" spans="1:13" s="14" customFormat="1">
      <c r="A308" s="12"/>
      <c r="B308" s="13"/>
      <c r="C308" s="82"/>
      <c r="D308" s="15"/>
      <c r="E308" s="34"/>
      <c r="F308" s="34"/>
      <c r="G308" s="34"/>
      <c r="H308" s="34"/>
      <c r="I308" s="34"/>
      <c r="J308" s="34"/>
      <c r="K308" s="12"/>
      <c r="L308" s="16"/>
      <c r="M308" s="12"/>
    </row>
    <row r="309" spans="1:13" s="14" customFormat="1">
      <c r="A309" s="12"/>
      <c r="B309" s="13"/>
      <c r="C309" s="82"/>
      <c r="D309" s="15"/>
      <c r="E309" s="34"/>
      <c r="F309" s="34"/>
      <c r="G309" s="34"/>
      <c r="H309" s="34"/>
      <c r="I309" s="34"/>
      <c r="J309" s="34"/>
      <c r="K309" s="12"/>
      <c r="L309" s="16"/>
      <c r="M309" s="12"/>
    </row>
    <row r="310" spans="1:13" s="14" customFormat="1">
      <c r="A310" s="12"/>
      <c r="B310" s="13"/>
      <c r="C310" s="82"/>
      <c r="D310" s="15"/>
      <c r="E310" s="34"/>
      <c r="F310" s="34"/>
      <c r="G310" s="34"/>
      <c r="H310" s="34"/>
      <c r="I310" s="34"/>
      <c r="J310" s="34"/>
      <c r="K310" s="12"/>
      <c r="L310" s="16"/>
      <c r="M310" s="12"/>
    </row>
    <row r="311" spans="1:13" s="14" customFormat="1">
      <c r="A311" s="12"/>
      <c r="B311" s="13"/>
      <c r="C311" s="82"/>
      <c r="D311" s="15"/>
      <c r="E311" s="34"/>
      <c r="F311" s="34"/>
      <c r="G311" s="34"/>
      <c r="H311" s="34"/>
      <c r="I311" s="34"/>
      <c r="J311" s="34"/>
      <c r="K311" s="12"/>
      <c r="L311" s="16"/>
      <c r="M311" s="12"/>
    </row>
    <row r="312" spans="1:13" s="14" customFormat="1">
      <c r="A312" s="12"/>
      <c r="B312" s="13"/>
      <c r="C312" s="82"/>
      <c r="D312" s="15"/>
      <c r="E312" s="34"/>
      <c r="F312" s="34"/>
      <c r="G312" s="34"/>
      <c r="H312" s="34"/>
      <c r="I312" s="34"/>
      <c r="J312" s="34"/>
      <c r="K312" s="12"/>
      <c r="L312" s="16"/>
      <c r="M312" s="12"/>
    </row>
    <row r="313" spans="1:13" s="14" customFormat="1">
      <c r="A313" s="12"/>
      <c r="B313" s="13"/>
      <c r="C313" s="82"/>
      <c r="D313" s="15"/>
      <c r="E313" s="34"/>
      <c r="F313" s="34"/>
      <c r="G313" s="34"/>
      <c r="H313" s="34"/>
      <c r="I313" s="34"/>
      <c r="J313" s="34"/>
      <c r="K313" s="12"/>
      <c r="L313" s="16"/>
      <c r="M313" s="12"/>
    </row>
    <row r="314" spans="1:13" s="14" customFormat="1">
      <c r="A314" s="12"/>
      <c r="B314" s="13"/>
      <c r="C314" s="82"/>
      <c r="D314" s="15"/>
      <c r="E314" s="34"/>
      <c r="F314" s="34"/>
      <c r="G314" s="34"/>
      <c r="H314" s="34"/>
      <c r="I314" s="34"/>
      <c r="J314" s="34"/>
      <c r="K314" s="12"/>
      <c r="L314" s="16"/>
      <c r="M314" s="12"/>
    </row>
    <row r="315" spans="1:13" s="14" customFormat="1">
      <c r="A315" s="12"/>
      <c r="B315" s="13"/>
      <c r="C315" s="82"/>
      <c r="D315" s="15"/>
      <c r="E315" s="34"/>
      <c r="F315" s="34"/>
      <c r="G315" s="34"/>
      <c r="H315" s="34"/>
      <c r="I315" s="34"/>
      <c r="J315" s="34"/>
      <c r="K315" s="12"/>
      <c r="L315" s="16"/>
      <c r="M315" s="12"/>
    </row>
    <row r="316" spans="1:13" s="14" customFormat="1">
      <c r="A316" s="12"/>
      <c r="B316" s="13"/>
      <c r="C316" s="82"/>
      <c r="D316" s="15"/>
      <c r="E316" s="34"/>
      <c r="F316" s="34"/>
      <c r="G316" s="34"/>
      <c r="H316" s="34"/>
      <c r="I316" s="34"/>
      <c r="J316" s="34"/>
      <c r="K316" s="12"/>
      <c r="L316" s="16"/>
      <c r="M316" s="12"/>
    </row>
    <row r="317" spans="1:13" s="14" customFormat="1">
      <c r="A317" s="12"/>
      <c r="B317" s="13"/>
      <c r="C317" s="82"/>
      <c r="D317" s="15"/>
      <c r="E317" s="34"/>
      <c r="F317" s="34"/>
      <c r="G317" s="34"/>
      <c r="H317" s="34"/>
      <c r="I317" s="34"/>
      <c r="J317" s="34"/>
      <c r="K317" s="12"/>
      <c r="L317" s="16"/>
      <c r="M317" s="12"/>
    </row>
    <row r="318" spans="1:13" s="14" customFormat="1">
      <c r="A318" s="12"/>
      <c r="B318" s="13"/>
      <c r="C318" s="82"/>
      <c r="D318" s="15"/>
      <c r="E318" s="34"/>
      <c r="F318" s="34"/>
      <c r="G318" s="34"/>
      <c r="H318" s="34"/>
      <c r="I318" s="34"/>
      <c r="J318" s="34"/>
      <c r="K318" s="12"/>
      <c r="L318" s="16"/>
      <c r="M318" s="12"/>
    </row>
    <row r="319" spans="1:13" s="14" customFormat="1">
      <c r="A319" s="12"/>
      <c r="B319" s="13"/>
      <c r="C319" s="82"/>
      <c r="D319" s="15"/>
      <c r="E319" s="34"/>
      <c r="F319" s="34"/>
      <c r="G319" s="34"/>
      <c r="H319" s="34"/>
      <c r="I319" s="34"/>
      <c r="J319" s="34"/>
      <c r="K319" s="12"/>
      <c r="L319" s="16"/>
      <c r="M319" s="12"/>
    </row>
    <row r="320" spans="1:13" s="14" customFormat="1">
      <c r="A320" s="12"/>
      <c r="B320" s="13"/>
      <c r="C320" s="82"/>
      <c r="D320" s="15"/>
      <c r="E320" s="34"/>
      <c r="F320" s="34"/>
      <c r="G320" s="34"/>
      <c r="H320" s="34"/>
      <c r="I320" s="34"/>
      <c r="J320" s="34"/>
      <c r="K320" s="12"/>
      <c r="L320" s="16"/>
      <c r="M320" s="12"/>
    </row>
    <row r="321" spans="1:13" s="14" customFormat="1">
      <c r="A321" s="12"/>
      <c r="B321" s="13"/>
      <c r="C321" s="82"/>
      <c r="D321" s="15"/>
      <c r="E321" s="34"/>
      <c r="F321" s="34"/>
      <c r="G321" s="34"/>
      <c r="H321" s="34"/>
      <c r="I321" s="34"/>
      <c r="J321" s="34"/>
      <c r="K321" s="12"/>
      <c r="L321" s="16"/>
      <c r="M321" s="12"/>
    </row>
    <row r="322" spans="1:13" s="14" customFormat="1">
      <c r="A322" s="12"/>
      <c r="B322" s="13"/>
      <c r="C322" s="82"/>
      <c r="D322" s="15"/>
      <c r="E322" s="34"/>
      <c r="F322" s="34"/>
      <c r="G322" s="34"/>
      <c r="H322" s="34"/>
      <c r="I322" s="34"/>
      <c r="J322" s="34"/>
      <c r="K322" s="12"/>
      <c r="L322" s="16"/>
      <c r="M322" s="12"/>
    </row>
    <row r="323" spans="1:13" s="14" customFormat="1">
      <c r="A323" s="12"/>
      <c r="B323" s="13"/>
      <c r="C323" s="82"/>
      <c r="D323" s="15"/>
      <c r="E323" s="34"/>
      <c r="F323" s="34"/>
      <c r="G323" s="34"/>
      <c r="H323" s="34"/>
      <c r="I323" s="34"/>
      <c r="J323" s="34"/>
      <c r="K323" s="12"/>
      <c r="L323" s="16"/>
      <c r="M323" s="12"/>
    </row>
    <row r="324" spans="1:13" s="14" customFormat="1">
      <c r="A324" s="12"/>
      <c r="B324" s="13"/>
      <c r="C324" s="82"/>
      <c r="D324" s="15"/>
      <c r="E324" s="34"/>
      <c r="F324" s="34"/>
      <c r="G324" s="34"/>
      <c r="H324" s="34"/>
      <c r="I324" s="34"/>
      <c r="J324" s="34"/>
      <c r="K324" s="12"/>
      <c r="L324" s="16"/>
      <c r="M324" s="12"/>
    </row>
    <row r="325" spans="1:13" s="14" customFormat="1">
      <c r="A325" s="12"/>
      <c r="B325" s="13"/>
      <c r="C325" s="82"/>
      <c r="D325" s="15"/>
      <c r="E325" s="34"/>
      <c r="F325" s="34"/>
      <c r="G325" s="34"/>
      <c r="H325" s="34"/>
      <c r="I325" s="34"/>
      <c r="J325" s="34"/>
      <c r="K325" s="12"/>
      <c r="L325" s="16"/>
      <c r="M325" s="12"/>
    </row>
    <row r="326" spans="1:13" s="14" customFormat="1">
      <c r="A326" s="12"/>
      <c r="B326" s="13"/>
      <c r="C326" s="82"/>
      <c r="D326" s="15"/>
      <c r="E326" s="34"/>
      <c r="F326" s="34"/>
      <c r="G326" s="34"/>
      <c r="H326" s="34"/>
      <c r="I326" s="34"/>
      <c r="J326" s="34"/>
      <c r="K326" s="12"/>
      <c r="L326" s="16"/>
      <c r="M326" s="12"/>
    </row>
    <row r="327" spans="1:13" s="14" customFormat="1">
      <c r="A327" s="12"/>
      <c r="B327" s="13"/>
      <c r="C327" s="82"/>
      <c r="D327" s="15"/>
      <c r="E327" s="34"/>
      <c r="F327" s="34"/>
      <c r="G327" s="34"/>
      <c r="H327" s="34"/>
      <c r="I327" s="34"/>
      <c r="J327" s="34"/>
      <c r="K327" s="12"/>
      <c r="L327" s="16"/>
      <c r="M327" s="12"/>
    </row>
    <row r="328" spans="1:13" s="14" customFormat="1">
      <c r="A328" s="12"/>
      <c r="B328" s="13"/>
      <c r="C328" s="82"/>
      <c r="D328" s="15"/>
      <c r="E328" s="34"/>
      <c r="F328" s="34"/>
      <c r="G328" s="34"/>
      <c r="H328" s="34"/>
      <c r="I328" s="34"/>
      <c r="J328" s="34"/>
      <c r="K328" s="12"/>
      <c r="L328" s="16"/>
      <c r="M328" s="12"/>
    </row>
    <row r="329" spans="1:13" s="14" customFormat="1">
      <c r="A329" s="12"/>
      <c r="B329" s="13"/>
      <c r="C329" s="82"/>
      <c r="D329" s="15"/>
      <c r="E329" s="34"/>
      <c r="F329" s="34"/>
      <c r="G329" s="34"/>
      <c r="H329" s="34"/>
      <c r="I329" s="34"/>
      <c r="J329" s="34"/>
      <c r="K329" s="12"/>
      <c r="L329" s="16"/>
      <c r="M329" s="12"/>
    </row>
    <row r="330" spans="1:13" s="14" customFormat="1">
      <c r="A330" s="12"/>
      <c r="B330" s="13"/>
      <c r="C330" s="82"/>
      <c r="D330" s="15"/>
      <c r="E330" s="34"/>
      <c r="F330" s="34"/>
      <c r="G330" s="34"/>
      <c r="H330" s="34"/>
      <c r="I330" s="34"/>
      <c r="J330" s="34"/>
      <c r="K330" s="12"/>
      <c r="L330" s="16"/>
      <c r="M330" s="12"/>
    </row>
    <row r="331" spans="1:13" s="14" customFormat="1">
      <c r="A331" s="12"/>
      <c r="B331" s="13"/>
      <c r="C331" s="82"/>
      <c r="D331" s="15"/>
      <c r="E331" s="34"/>
      <c r="F331" s="34"/>
      <c r="G331" s="34"/>
      <c r="H331" s="34"/>
      <c r="I331" s="34"/>
      <c r="J331" s="34"/>
      <c r="K331" s="12"/>
      <c r="L331" s="16"/>
      <c r="M331" s="12"/>
    </row>
    <row r="332" spans="1:13" s="14" customFormat="1">
      <c r="A332" s="12"/>
      <c r="B332" s="13"/>
      <c r="C332" s="82"/>
      <c r="D332" s="15"/>
      <c r="E332" s="34"/>
      <c r="F332" s="34"/>
      <c r="G332" s="34"/>
      <c r="H332" s="34"/>
      <c r="I332" s="34"/>
      <c r="J332" s="34"/>
      <c r="K332" s="12"/>
      <c r="L332" s="16"/>
      <c r="M332" s="12"/>
    </row>
    <row r="333" spans="1:13" s="14" customFormat="1">
      <c r="A333" s="12"/>
      <c r="B333" s="13"/>
      <c r="C333" s="82"/>
      <c r="D333" s="15"/>
      <c r="E333" s="34"/>
      <c r="F333" s="34"/>
      <c r="G333" s="34"/>
      <c r="H333" s="34"/>
      <c r="I333" s="34"/>
      <c r="J333" s="34"/>
      <c r="K333" s="12"/>
      <c r="L333" s="16"/>
      <c r="M333" s="12"/>
    </row>
    <row r="334" spans="1:13" s="14" customFormat="1">
      <c r="A334" s="12"/>
      <c r="B334" s="13"/>
      <c r="C334" s="82"/>
      <c r="D334" s="15"/>
      <c r="E334" s="34"/>
      <c r="F334" s="34"/>
      <c r="G334" s="34"/>
      <c r="H334" s="34"/>
      <c r="I334" s="34"/>
      <c r="J334" s="34"/>
      <c r="K334" s="12"/>
      <c r="L334" s="16"/>
      <c r="M334" s="12"/>
    </row>
    <row r="335" spans="1:13" s="14" customFormat="1">
      <c r="A335" s="12"/>
      <c r="B335" s="13"/>
      <c r="C335" s="82"/>
      <c r="D335" s="15"/>
      <c r="E335" s="34"/>
      <c r="F335" s="34"/>
      <c r="G335" s="34"/>
      <c r="H335" s="34"/>
      <c r="I335" s="34"/>
      <c r="J335" s="34"/>
      <c r="K335" s="12"/>
      <c r="L335" s="16"/>
      <c r="M335" s="12"/>
    </row>
    <row r="336" spans="1:13" s="14" customFormat="1">
      <c r="A336" s="12"/>
      <c r="B336" s="13"/>
      <c r="C336" s="82"/>
      <c r="D336" s="15"/>
      <c r="E336" s="34"/>
      <c r="F336" s="34"/>
      <c r="G336" s="34"/>
      <c r="H336" s="34"/>
      <c r="I336" s="34"/>
      <c r="J336" s="34"/>
      <c r="K336" s="12"/>
      <c r="L336" s="16"/>
      <c r="M336" s="12"/>
    </row>
    <row r="337" spans="1:13" s="14" customFormat="1">
      <c r="A337" s="12"/>
      <c r="B337" s="13"/>
      <c r="C337" s="82"/>
      <c r="D337" s="15"/>
      <c r="E337" s="34"/>
      <c r="F337" s="34"/>
      <c r="G337" s="34"/>
      <c r="H337" s="34"/>
      <c r="I337" s="34"/>
      <c r="J337" s="34"/>
      <c r="K337" s="12"/>
      <c r="L337" s="16"/>
      <c r="M337" s="12"/>
    </row>
    <row r="338" spans="1:13" s="14" customFormat="1">
      <c r="A338" s="12"/>
      <c r="B338" s="13"/>
      <c r="C338" s="82"/>
      <c r="D338" s="15"/>
      <c r="E338" s="34"/>
      <c r="F338" s="34"/>
      <c r="G338" s="34"/>
      <c r="H338" s="34"/>
      <c r="I338" s="34"/>
      <c r="J338" s="34"/>
      <c r="K338" s="12"/>
      <c r="L338" s="16"/>
      <c r="M338" s="12"/>
    </row>
    <row r="339" spans="1:13" s="14" customFormat="1">
      <c r="A339" s="12"/>
      <c r="B339" s="13"/>
      <c r="C339" s="82"/>
      <c r="D339" s="15"/>
      <c r="E339" s="34"/>
      <c r="F339" s="34"/>
      <c r="G339" s="34"/>
      <c r="H339" s="34"/>
      <c r="I339" s="34"/>
      <c r="J339" s="34"/>
      <c r="K339" s="12"/>
      <c r="L339" s="16"/>
      <c r="M339" s="12"/>
    </row>
    <row r="340" spans="1:13" s="14" customFormat="1">
      <c r="A340" s="12"/>
      <c r="B340" s="13"/>
      <c r="C340" s="82"/>
      <c r="D340" s="15"/>
      <c r="E340" s="34"/>
      <c r="F340" s="34"/>
      <c r="G340" s="34"/>
      <c r="H340" s="34"/>
      <c r="I340" s="34"/>
      <c r="J340" s="34"/>
      <c r="K340" s="12"/>
      <c r="L340" s="16"/>
      <c r="M340" s="12"/>
    </row>
    <row r="341" spans="1:13" s="14" customFormat="1">
      <c r="A341" s="12"/>
      <c r="B341" s="13"/>
      <c r="C341" s="82"/>
      <c r="D341" s="15"/>
      <c r="E341" s="34"/>
      <c r="F341" s="34"/>
      <c r="G341" s="34"/>
      <c r="H341" s="34"/>
      <c r="I341" s="34"/>
      <c r="J341" s="34"/>
      <c r="K341" s="12"/>
      <c r="L341" s="16"/>
      <c r="M341" s="12"/>
    </row>
    <row r="342" spans="1:13" s="14" customFormat="1">
      <c r="A342" s="12"/>
      <c r="B342" s="13"/>
      <c r="C342" s="82"/>
      <c r="D342" s="15"/>
      <c r="E342" s="34"/>
      <c r="F342" s="34"/>
      <c r="G342" s="34"/>
      <c r="H342" s="34"/>
      <c r="I342" s="34"/>
      <c r="J342" s="34"/>
      <c r="K342" s="12"/>
      <c r="L342" s="16"/>
      <c r="M342" s="12"/>
    </row>
    <row r="343" spans="1:13" s="14" customFormat="1">
      <c r="A343" s="12"/>
      <c r="B343" s="13"/>
      <c r="C343" s="82"/>
      <c r="D343" s="15"/>
      <c r="E343" s="34"/>
      <c r="F343" s="34"/>
      <c r="G343" s="34"/>
      <c r="H343" s="34"/>
      <c r="I343" s="34"/>
      <c r="J343" s="34"/>
      <c r="K343" s="12"/>
      <c r="L343" s="16"/>
      <c r="M343" s="12"/>
    </row>
    <row r="344" spans="1:13" s="14" customFormat="1">
      <c r="A344" s="12"/>
      <c r="B344" s="13"/>
      <c r="C344" s="82"/>
      <c r="D344" s="15"/>
      <c r="E344" s="34"/>
      <c r="F344" s="34"/>
      <c r="G344" s="34"/>
      <c r="H344" s="34"/>
      <c r="I344" s="34"/>
      <c r="J344" s="34"/>
      <c r="K344" s="12"/>
      <c r="L344" s="16"/>
      <c r="M344" s="12"/>
    </row>
    <row r="345" spans="1:13" s="14" customFormat="1">
      <c r="A345" s="12"/>
      <c r="B345" s="13"/>
      <c r="C345" s="82"/>
      <c r="D345" s="15"/>
      <c r="E345" s="34"/>
      <c r="F345" s="34"/>
      <c r="G345" s="34"/>
      <c r="H345" s="34"/>
      <c r="I345" s="34"/>
      <c r="J345" s="34"/>
      <c r="K345" s="12"/>
      <c r="L345" s="16"/>
      <c r="M345" s="12"/>
    </row>
    <row r="346" spans="1:13" s="14" customFormat="1">
      <c r="A346" s="12"/>
      <c r="B346" s="13"/>
      <c r="C346" s="82"/>
      <c r="D346" s="15"/>
      <c r="E346" s="34"/>
      <c r="F346" s="34"/>
      <c r="G346" s="34"/>
      <c r="H346" s="34"/>
      <c r="I346" s="34"/>
      <c r="J346" s="34"/>
      <c r="K346" s="12"/>
      <c r="L346" s="16"/>
      <c r="M346" s="12"/>
    </row>
    <row r="347" spans="1:13" s="14" customFormat="1">
      <c r="A347" s="12"/>
      <c r="B347" s="13"/>
      <c r="C347" s="82"/>
      <c r="D347" s="15"/>
      <c r="E347" s="34"/>
      <c r="F347" s="34"/>
      <c r="G347" s="34"/>
      <c r="H347" s="34"/>
      <c r="I347" s="34"/>
      <c r="J347" s="34"/>
      <c r="K347" s="12"/>
      <c r="L347" s="16"/>
      <c r="M347" s="12"/>
    </row>
    <row r="348" spans="1:13" s="14" customFormat="1">
      <c r="A348" s="12"/>
      <c r="B348" s="13"/>
      <c r="C348" s="82"/>
      <c r="D348" s="15"/>
      <c r="E348" s="34"/>
      <c r="F348" s="34"/>
      <c r="G348" s="34"/>
      <c r="H348" s="34"/>
      <c r="I348" s="34"/>
      <c r="J348" s="34"/>
      <c r="K348" s="12"/>
      <c r="L348" s="16"/>
      <c r="M348" s="12"/>
    </row>
    <row r="349" spans="1:13" s="14" customFormat="1">
      <c r="A349" s="12"/>
      <c r="B349" s="13"/>
      <c r="C349" s="82"/>
      <c r="D349" s="15"/>
      <c r="E349" s="34"/>
      <c r="F349" s="34"/>
      <c r="G349" s="34"/>
      <c r="H349" s="34"/>
      <c r="I349" s="34"/>
      <c r="J349" s="34"/>
      <c r="K349" s="12"/>
      <c r="L349" s="16"/>
      <c r="M349" s="12"/>
    </row>
    <row r="350" spans="1:13" s="14" customFormat="1">
      <c r="A350" s="12"/>
      <c r="B350" s="13"/>
      <c r="C350" s="82"/>
      <c r="D350" s="15"/>
      <c r="E350" s="34"/>
      <c r="F350" s="34"/>
      <c r="G350" s="34"/>
      <c r="H350" s="34"/>
      <c r="I350" s="34"/>
      <c r="J350" s="34"/>
      <c r="K350" s="12"/>
      <c r="L350" s="16"/>
      <c r="M350" s="12"/>
    </row>
    <row r="351" spans="1:13" s="14" customFormat="1">
      <c r="A351" s="12"/>
      <c r="B351" s="13"/>
      <c r="C351" s="82"/>
      <c r="D351" s="15"/>
      <c r="E351" s="34"/>
      <c r="F351" s="34"/>
      <c r="G351" s="34"/>
      <c r="H351" s="34"/>
      <c r="I351" s="34"/>
      <c r="J351" s="34"/>
      <c r="K351" s="12"/>
      <c r="L351" s="16"/>
      <c r="M351" s="12"/>
    </row>
    <row r="352" spans="1:13" s="14" customFormat="1">
      <c r="A352" s="12"/>
      <c r="B352" s="13"/>
      <c r="C352" s="82"/>
      <c r="D352" s="15"/>
      <c r="E352" s="34"/>
      <c r="F352" s="34"/>
      <c r="G352" s="34"/>
      <c r="H352" s="34"/>
      <c r="I352" s="34"/>
      <c r="J352" s="34"/>
      <c r="K352" s="12"/>
      <c r="L352" s="16"/>
      <c r="M352" s="12"/>
    </row>
    <row r="353" spans="1:13" s="14" customFormat="1">
      <c r="A353" s="12"/>
      <c r="B353" s="13"/>
      <c r="C353" s="82"/>
      <c r="D353" s="15"/>
      <c r="E353" s="34"/>
      <c r="F353" s="34"/>
      <c r="G353" s="34"/>
      <c r="H353" s="34"/>
      <c r="I353" s="34"/>
      <c r="J353" s="34"/>
      <c r="K353" s="12"/>
      <c r="L353" s="16"/>
      <c r="M353" s="12"/>
    </row>
    <row r="354" spans="1:13" s="14" customFormat="1">
      <c r="A354" s="12"/>
      <c r="B354" s="13"/>
      <c r="C354" s="82"/>
      <c r="D354" s="15"/>
      <c r="E354" s="34"/>
      <c r="F354" s="34"/>
      <c r="G354" s="34"/>
      <c r="H354" s="34"/>
      <c r="I354" s="34"/>
      <c r="J354" s="34"/>
      <c r="K354" s="12"/>
      <c r="L354" s="16"/>
      <c r="M354" s="12"/>
    </row>
    <row r="355" spans="1:13" s="14" customFormat="1">
      <c r="A355" s="12"/>
      <c r="B355" s="13"/>
      <c r="C355" s="82"/>
      <c r="D355" s="15"/>
      <c r="E355" s="34"/>
      <c r="F355" s="34"/>
      <c r="G355" s="34"/>
      <c r="H355" s="34"/>
      <c r="I355" s="34"/>
      <c r="J355" s="34"/>
      <c r="K355" s="12"/>
      <c r="L355" s="16"/>
      <c r="M355" s="12"/>
    </row>
    <row r="356" spans="1:13" s="14" customFormat="1">
      <c r="A356" s="12"/>
      <c r="B356" s="13"/>
      <c r="C356" s="82"/>
      <c r="D356" s="15"/>
      <c r="E356" s="34"/>
      <c r="F356" s="34"/>
      <c r="G356" s="34"/>
      <c r="H356" s="34"/>
      <c r="I356" s="34"/>
      <c r="J356" s="34"/>
      <c r="K356" s="12"/>
      <c r="L356" s="16"/>
      <c r="M356" s="12"/>
    </row>
    <row r="357" spans="1:13" s="14" customFormat="1">
      <c r="A357" s="12"/>
      <c r="B357" s="13"/>
      <c r="C357" s="82"/>
      <c r="D357" s="15"/>
      <c r="E357" s="34"/>
      <c r="F357" s="34"/>
      <c r="G357" s="34"/>
      <c r="H357" s="34"/>
      <c r="I357" s="34"/>
      <c r="J357" s="34"/>
      <c r="K357" s="12"/>
      <c r="L357" s="16"/>
      <c r="M357" s="12"/>
    </row>
    <row r="358" spans="1:13" s="14" customFormat="1">
      <c r="A358" s="12"/>
      <c r="B358" s="13"/>
      <c r="C358" s="82"/>
      <c r="D358" s="15"/>
      <c r="E358" s="34"/>
      <c r="F358" s="34"/>
      <c r="G358" s="34"/>
      <c r="H358" s="34"/>
      <c r="I358" s="34"/>
      <c r="J358" s="34"/>
      <c r="K358" s="12"/>
      <c r="L358" s="16"/>
      <c r="M358" s="12"/>
    </row>
    <row r="359" spans="1:13" s="14" customFormat="1">
      <c r="A359" s="12"/>
      <c r="B359" s="13"/>
      <c r="C359" s="82"/>
      <c r="D359" s="15"/>
      <c r="E359" s="34"/>
      <c r="F359" s="34"/>
      <c r="G359" s="34"/>
      <c r="H359" s="34"/>
      <c r="I359" s="34"/>
      <c r="J359" s="34"/>
      <c r="K359" s="12"/>
      <c r="L359" s="16"/>
      <c r="M359" s="12"/>
    </row>
    <row r="360" spans="1:13" s="14" customFormat="1">
      <c r="A360" s="12"/>
      <c r="B360" s="13"/>
      <c r="C360" s="82"/>
      <c r="D360" s="15"/>
      <c r="E360" s="34"/>
      <c r="F360" s="34"/>
      <c r="G360" s="34"/>
      <c r="H360" s="34"/>
      <c r="I360" s="34"/>
      <c r="J360" s="34"/>
      <c r="K360" s="12"/>
      <c r="L360" s="16"/>
      <c r="M360" s="12"/>
    </row>
    <row r="361" spans="1:13" s="14" customFormat="1">
      <c r="A361" s="12"/>
      <c r="B361" s="13"/>
      <c r="C361" s="82"/>
      <c r="D361" s="15"/>
      <c r="E361" s="34"/>
      <c r="F361" s="34"/>
      <c r="G361" s="34"/>
      <c r="H361" s="34"/>
      <c r="I361" s="34"/>
      <c r="J361" s="34"/>
      <c r="K361" s="12"/>
      <c r="L361" s="16"/>
      <c r="M361" s="12"/>
    </row>
    <row r="362" spans="1:13" s="14" customFormat="1">
      <c r="A362" s="12"/>
      <c r="B362" s="13"/>
      <c r="C362" s="82"/>
      <c r="D362" s="15"/>
      <c r="E362" s="34"/>
      <c r="F362" s="34"/>
      <c r="G362" s="34"/>
      <c r="H362" s="34"/>
      <c r="I362" s="34"/>
      <c r="J362" s="34"/>
      <c r="K362" s="12"/>
      <c r="L362" s="16"/>
      <c r="M362" s="12"/>
    </row>
    <row r="363" spans="1:13" s="14" customFormat="1">
      <c r="A363" s="12"/>
      <c r="B363" s="13"/>
      <c r="C363" s="82"/>
      <c r="D363" s="15"/>
      <c r="E363" s="34"/>
      <c r="F363" s="34"/>
      <c r="G363" s="34"/>
      <c r="H363" s="34"/>
      <c r="I363" s="34"/>
      <c r="J363" s="34"/>
      <c r="K363" s="12"/>
      <c r="L363" s="16"/>
      <c r="M363" s="12"/>
    </row>
    <row r="364" spans="1:13" s="14" customFormat="1">
      <c r="A364" s="12"/>
      <c r="B364" s="13"/>
      <c r="C364" s="82"/>
      <c r="D364" s="15"/>
      <c r="E364" s="34"/>
      <c r="F364" s="34"/>
      <c r="G364" s="34"/>
      <c r="H364" s="34"/>
      <c r="I364" s="34"/>
      <c r="J364" s="34"/>
      <c r="K364" s="12"/>
      <c r="L364" s="16"/>
      <c r="M364" s="12"/>
    </row>
    <row r="365" spans="1:13" s="14" customFormat="1">
      <c r="A365" s="12"/>
      <c r="B365" s="13"/>
      <c r="C365" s="82"/>
      <c r="D365" s="15"/>
      <c r="E365" s="34"/>
      <c r="F365" s="34"/>
      <c r="G365" s="34"/>
      <c r="H365" s="34"/>
      <c r="I365" s="34"/>
      <c r="J365" s="34"/>
      <c r="K365" s="12"/>
      <c r="L365" s="16"/>
      <c r="M365" s="12"/>
    </row>
    <row r="366" spans="1:13" s="14" customFormat="1">
      <c r="A366" s="12"/>
      <c r="B366" s="13"/>
      <c r="C366" s="82"/>
      <c r="D366" s="15"/>
      <c r="E366" s="34"/>
      <c r="F366" s="34"/>
      <c r="G366" s="34"/>
      <c r="H366" s="34"/>
      <c r="I366" s="34"/>
      <c r="J366" s="34"/>
      <c r="K366" s="12"/>
      <c r="L366" s="16"/>
      <c r="M366" s="12"/>
    </row>
    <row r="367" spans="1:13" s="14" customFormat="1">
      <c r="A367" s="12"/>
      <c r="B367" s="13"/>
      <c r="C367" s="82"/>
      <c r="D367" s="15"/>
      <c r="E367" s="34"/>
      <c r="F367" s="34"/>
      <c r="G367" s="34"/>
      <c r="H367" s="34"/>
      <c r="I367" s="34"/>
      <c r="J367" s="34"/>
      <c r="K367" s="12"/>
      <c r="L367" s="16"/>
      <c r="M367" s="12"/>
    </row>
    <row r="368" spans="1:13" s="14" customFormat="1">
      <c r="A368" s="12"/>
      <c r="B368" s="13"/>
      <c r="C368" s="82"/>
      <c r="D368" s="15"/>
      <c r="E368" s="34"/>
      <c r="F368" s="34"/>
      <c r="G368" s="34"/>
      <c r="H368" s="34"/>
      <c r="I368" s="34"/>
      <c r="J368" s="34"/>
      <c r="K368" s="12"/>
      <c r="L368" s="16"/>
      <c r="M368" s="12"/>
    </row>
    <row r="369" spans="1:13" s="14" customFormat="1">
      <c r="A369" s="12"/>
      <c r="B369" s="13"/>
      <c r="C369" s="82"/>
      <c r="D369" s="15"/>
      <c r="E369" s="34"/>
      <c r="F369" s="34"/>
      <c r="G369" s="34"/>
      <c r="H369" s="34"/>
      <c r="I369" s="34"/>
      <c r="J369" s="34"/>
      <c r="K369" s="12"/>
      <c r="L369" s="16"/>
      <c r="M369" s="12"/>
    </row>
    <row r="370" spans="1:13" s="14" customFormat="1">
      <c r="A370" s="12"/>
      <c r="B370" s="13"/>
      <c r="C370" s="82"/>
      <c r="D370" s="15"/>
      <c r="E370" s="34"/>
      <c r="F370" s="34"/>
      <c r="G370" s="34"/>
      <c r="H370" s="34"/>
      <c r="I370" s="34"/>
      <c r="J370" s="34"/>
      <c r="K370" s="12"/>
      <c r="L370" s="16"/>
      <c r="M370" s="12"/>
    </row>
    <row r="371" spans="1:13" s="14" customFormat="1">
      <c r="A371" s="12"/>
      <c r="B371" s="13"/>
      <c r="C371" s="82"/>
      <c r="D371" s="15"/>
      <c r="E371" s="34"/>
      <c r="F371" s="34"/>
      <c r="G371" s="34"/>
      <c r="H371" s="34"/>
      <c r="I371" s="34"/>
      <c r="J371" s="34"/>
      <c r="K371" s="12"/>
      <c r="L371" s="16"/>
      <c r="M371" s="12"/>
    </row>
    <row r="372" spans="1:13" s="14" customFormat="1">
      <c r="A372" s="12"/>
      <c r="B372" s="13"/>
      <c r="C372" s="82"/>
      <c r="D372" s="15"/>
      <c r="E372" s="34"/>
      <c r="F372" s="34"/>
      <c r="G372" s="34"/>
      <c r="H372" s="34"/>
      <c r="I372" s="34"/>
      <c r="J372" s="34"/>
      <c r="K372" s="12"/>
      <c r="L372" s="16"/>
      <c r="M372" s="12"/>
    </row>
    <row r="373" spans="1:13" s="14" customFormat="1">
      <c r="A373" s="12"/>
      <c r="B373" s="13"/>
      <c r="C373" s="82"/>
      <c r="D373" s="15"/>
      <c r="E373" s="34"/>
      <c r="F373" s="34"/>
      <c r="G373" s="34"/>
      <c r="H373" s="34"/>
      <c r="I373" s="34"/>
      <c r="J373" s="34"/>
      <c r="K373" s="12"/>
      <c r="L373" s="16"/>
      <c r="M373" s="12"/>
    </row>
    <row r="374" spans="1:13" s="14" customFormat="1">
      <c r="A374" s="12"/>
      <c r="B374" s="13"/>
      <c r="C374" s="82"/>
      <c r="D374" s="15"/>
      <c r="E374" s="34"/>
      <c r="F374" s="34"/>
      <c r="G374" s="34"/>
      <c r="H374" s="34"/>
      <c r="I374" s="34"/>
      <c r="J374" s="34"/>
      <c r="K374" s="12"/>
      <c r="L374" s="16"/>
      <c r="M374" s="12"/>
    </row>
    <row r="375" spans="1:13" s="14" customFormat="1">
      <c r="A375" s="12"/>
      <c r="B375" s="13"/>
      <c r="C375" s="82"/>
      <c r="D375" s="15"/>
      <c r="E375" s="34"/>
      <c r="F375" s="34"/>
      <c r="G375" s="34"/>
      <c r="H375" s="34"/>
      <c r="I375" s="34"/>
      <c r="J375" s="34"/>
      <c r="K375" s="12"/>
      <c r="L375" s="16"/>
      <c r="M375" s="12"/>
    </row>
    <row r="376" spans="1:13" s="14" customFormat="1">
      <c r="A376" s="12"/>
      <c r="B376" s="13"/>
      <c r="C376" s="82"/>
      <c r="D376" s="15"/>
      <c r="E376" s="34"/>
      <c r="F376" s="34"/>
      <c r="G376" s="34"/>
      <c r="H376" s="34"/>
      <c r="I376" s="34"/>
      <c r="J376" s="34"/>
      <c r="K376" s="12"/>
      <c r="L376" s="16"/>
      <c r="M376" s="12"/>
    </row>
    <row r="377" spans="1:13" s="14" customFormat="1">
      <c r="A377" s="12"/>
      <c r="B377" s="13"/>
      <c r="C377" s="82"/>
      <c r="D377" s="15"/>
      <c r="E377" s="34"/>
      <c r="F377" s="34"/>
      <c r="G377" s="34"/>
      <c r="H377" s="34"/>
      <c r="I377" s="34"/>
      <c r="J377" s="34"/>
      <c r="K377" s="12"/>
      <c r="L377" s="16"/>
      <c r="M377" s="12"/>
    </row>
    <row r="378" spans="1:13" s="14" customFormat="1">
      <c r="A378" s="12"/>
      <c r="B378" s="13"/>
      <c r="C378" s="82"/>
      <c r="D378" s="15"/>
      <c r="E378" s="34"/>
      <c r="F378" s="34"/>
      <c r="G378" s="34"/>
      <c r="H378" s="34"/>
      <c r="I378" s="34"/>
      <c r="J378" s="34"/>
      <c r="K378" s="12"/>
      <c r="L378" s="16"/>
      <c r="M378" s="12"/>
    </row>
    <row r="379" spans="1:13" s="14" customFormat="1">
      <c r="A379" s="12"/>
      <c r="B379" s="13"/>
      <c r="C379" s="82"/>
      <c r="D379" s="15"/>
      <c r="E379" s="34"/>
      <c r="F379" s="34"/>
      <c r="G379" s="34"/>
      <c r="H379" s="34"/>
      <c r="I379" s="34"/>
      <c r="J379" s="34"/>
      <c r="K379" s="12"/>
      <c r="L379" s="16"/>
      <c r="M379" s="12"/>
    </row>
    <row r="380" spans="1:13" s="14" customFormat="1">
      <c r="A380" s="12"/>
      <c r="B380" s="13"/>
      <c r="C380" s="82"/>
      <c r="D380" s="15"/>
      <c r="E380" s="34"/>
      <c r="F380" s="34"/>
      <c r="G380" s="34"/>
      <c r="H380" s="34"/>
      <c r="I380" s="34"/>
      <c r="J380" s="34"/>
      <c r="K380" s="12"/>
      <c r="L380" s="16"/>
      <c r="M380" s="12"/>
    </row>
    <row r="381" spans="1:13" s="14" customFormat="1">
      <c r="A381" s="12"/>
      <c r="B381" s="13"/>
      <c r="C381" s="82"/>
      <c r="D381" s="15"/>
      <c r="E381" s="34"/>
      <c r="F381" s="34"/>
      <c r="G381" s="34"/>
      <c r="H381" s="34"/>
      <c r="I381" s="34"/>
      <c r="J381" s="34"/>
      <c r="K381" s="12"/>
      <c r="L381" s="16"/>
      <c r="M381" s="12"/>
    </row>
    <row r="382" spans="1:13" s="14" customFormat="1">
      <c r="A382" s="12"/>
      <c r="B382" s="13"/>
      <c r="C382" s="82"/>
      <c r="D382" s="15"/>
      <c r="E382" s="34"/>
      <c r="F382" s="34"/>
      <c r="G382" s="34"/>
      <c r="H382" s="34"/>
      <c r="I382" s="34"/>
      <c r="J382" s="34"/>
      <c r="K382" s="12"/>
      <c r="L382" s="16"/>
      <c r="M382" s="12"/>
    </row>
    <row r="383" spans="1:13" s="14" customFormat="1">
      <c r="A383" s="12"/>
      <c r="B383" s="13"/>
      <c r="C383" s="82"/>
      <c r="D383" s="15"/>
      <c r="E383" s="34"/>
      <c r="F383" s="34"/>
      <c r="G383" s="34"/>
      <c r="H383" s="34"/>
      <c r="I383" s="34"/>
      <c r="J383" s="34"/>
      <c r="K383" s="12"/>
      <c r="L383" s="16"/>
      <c r="M383" s="12"/>
    </row>
    <row r="384" spans="1:13" s="14" customFormat="1">
      <c r="A384" s="12"/>
      <c r="B384" s="13"/>
      <c r="C384" s="82"/>
      <c r="D384" s="15"/>
      <c r="E384" s="34"/>
      <c r="F384" s="34"/>
      <c r="G384" s="34"/>
      <c r="H384" s="34"/>
      <c r="I384" s="34"/>
      <c r="J384" s="34"/>
      <c r="K384" s="12"/>
      <c r="L384" s="16"/>
      <c r="M384" s="12"/>
    </row>
    <row r="385" spans="1:13" s="14" customFormat="1">
      <c r="A385" s="12"/>
      <c r="B385" s="13"/>
      <c r="C385" s="82"/>
      <c r="D385" s="15"/>
      <c r="E385" s="34"/>
      <c r="F385" s="34"/>
      <c r="G385" s="34"/>
      <c r="H385" s="34"/>
      <c r="I385" s="34"/>
      <c r="J385" s="34"/>
      <c r="K385" s="12"/>
      <c r="L385" s="16"/>
      <c r="M385" s="12"/>
    </row>
    <row r="386" spans="1:13" s="14" customFormat="1">
      <c r="A386" s="12"/>
      <c r="B386" s="13"/>
      <c r="C386" s="82"/>
      <c r="D386" s="15"/>
      <c r="E386" s="34"/>
      <c r="F386" s="34"/>
      <c r="G386" s="34"/>
      <c r="H386" s="34"/>
      <c r="I386" s="34"/>
      <c r="J386" s="34"/>
      <c r="K386" s="12"/>
      <c r="L386" s="16"/>
      <c r="M386" s="12"/>
    </row>
    <row r="387" spans="1:13" s="14" customFormat="1">
      <c r="A387" s="12"/>
      <c r="B387" s="13"/>
      <c r="C387" s="82"/>
      <c r="D387" s="15"/>
      <c r="E387" s="34"/>
      <c r="F387" s="34"/>
      <c r="G387" s="34"/>
      <c r="H387" s="34"/>
      <c r="I387" s="34"/>
      <c r="J387" s="34"/>
      <c r="K387" s="12"/>
      <c r="L387" s="16"/>
      <c r="M387" s="12"/>
    </row>
    <row r="388" spans="1:13" s="14" customFormat="1">
      <c r="A388" s="12"/>
      <c r="B388" s="13"/>
      <c r="C388" s="82"/>
      <c r="D388" s="15"/>
      <c r="E388" s="34"/>
      <c r="F388" s="34"/>
      <c r="G388" s="34"/>
      <c r="H388" s="34"/>
      <c r="I388" s="34"/>
      <c r="J388" s="34"/>
      <c r="K388" s="12"/>
      <c r="L388" s="16"/>
      <c r="M388" s="12"/>
    </row>
    <row r="389" spans="1:13" s="14" customFormat="1">
      <c r="A389" s="12"/>
      <c r="B389" s="13"/>
      <c r="C389" s="82"/>
      <c r="D389" s="15"/>
      <c r="E389" s="34"/>
      <c r="F389" s="34"/>
      <c r="G389" s="34"/>
      <c r="H389" s="34"/>
      <c r="I389" s="34"/>
      <c r="J389" s="34"/>
      <c r="K389" s="12"/>
      <c r="L389" s="16"/>
      <c r="M389" s="12"/>
    </row>
    <row r="390" spans="1:13" s="14" customFormat="1">
      <c r="A390" s="12"/>
      <c r="B390" s="13"/>
      <c r="C390" s="82"/>
      <c r="D390" s="15"/>
      <c r="E390" s="34"/>
      <c r="F390" s="34"/>
      <c r="G390" s="34"/>
      <c r="H390" s="34"/>
      <c r="I390" s="34"/>
      <c r="J390" s="34"/>
      <c r="K390" s="12"/>
      <c r="L390" s="16"/>
      <c r="M390" s="12"/>
    </row>
    <row r="391" spans="1:13" s="14" customFormat="1">
      <c r="A391" s="12"/>
      <c r="B391" s="13"/>
      <c r="C391" s="82"/>
      <c r="D391" s="15"/>
      <c r="E391" s="34"/>
      <c r="F391" s="34"/>
      <c r="G391" s="34"/>
      <c r="H391" s="34"/>
      <c r="I391" s="34"/>
      <c r="J391" s="34"/>
      <c r="K391" s="12"/>
      <c r="L391" s="16"/>
      <c r="M391" s="12"/>
    </row>
    <row r="392" spans="1:13" s="14" customFormat="1">
      <c r="A392" s="12"/>
      <c r="B392" s="13"/>
      <c r="C392" s="82"/>
      <c r="D392" s="15"/>
      <c r="E392" s="34"/>
      <c r="F392" s="34"/>
      <c r="G392" s="34"/>
      <c r="H392" s="34"/>
      <c r="I392" s="34"/>
      <c r="J392" s="34"/>
      <c r="K392" s="12"/>
      <c r="L392" s="16"/>
      <c r="M392" s="12"/>
    </row>
    <row r="393" spans="1:13" s="14" customFormat="1">
      <c r="A393" s="12"/>
      <c r="B393" s="13"/>
      <c r="C393" s="82"/>
      <c r="D393" s="15"/>
      <c r="E393" s="34"/>
      <c r="F393" s="34"/>
      <c r="G393" s="34"/>
      <c r="H393" s="34"/>
      <c r="I393" s="34"/>
      <c r="J393" s="34"/>
      <c r="K393" s="12"/>
      <c r="L393" s="16"/>
      <c r="M393" s="12"/>
    </row>
    <row r="394" spans="1:13" s="14" customFormat="1">
      <c r="A394" s="12"/>
      <c r="B394" s="13"/>
      <c r="C394" s="82"/>
      <c r="D394" s="15"/>
      <c r="E394" s="34"/>
      <c r="F394" s="34"/>
      <c r="G394" s="34"/>
      <c r="H394" s="34"/>
      <c r="I394" s="34"/>
      <c r="J394" s="34"/>
      <c r="K394" s="12"/>
      <c r="L394" s="16"/>
      <c r="M394" s="12"/>
    </row>
    <row r="395" spans="1:13" s="14" customFormat="1">
      <c r="A395" s="12"/>
      <c r="B395" s="13"/>
      <c r="C395" s="82"/>
      <c r="D395" s="15"/>
      <c r="E395" s="34"/>
      <c r="F395" s="34"/>
      <c r="G395" s="34"/>
      <c r="H395" s="34"/>
      <c r="I395" s="34"/>
      <c r="J395" s="34"/>
      <c r="K395" s="12"/>
      <c r="L395" s="16"/>
      <c r="M395" s="12"/>
    </row>
    <row r="396" spans="1:13" s="14" customFormat="1">
      <c r="A396" s="12"/>
      <c r="B396" s="13"/>
      <c r="C396" s="82"/>
      <c r="D396" s="15"/>
      <c r="E396" s="34"/>
      <c r="F396" s="34"/>
      <c r="G396" s="34"/>
      <c r="H396" s="34"/>
      <c r="I396" s="34"/>
      <c r="J396" s="34"/>
      <c r="K396" s="12"/>
      <c r="L396" s="16"/>
      <c r="M396" s="12"/>
    </row>
    <row r="397" spans="1:13" s="14" customFormat="1">
      <c r="A397" s="12"/>
      <c r="B397" s="13"/>
      <c r="C397" s="82"/>
      <c r="D397" s="15"/>
      <c r="E397" s="34"/>
      <c r="F397" s="34"/>
      <c r="G397" s="34"/>
      <c r="H397" s="34"/>
      <c r="I397" s="34"/>
      <c r="J397" s="34"/>
      <c r="K397" s="12"/>
      <c r="L397" s="16"/>
      <c r="M397" s="12"/>
    </row>
    <row r="398" spans="1:13" s="14" customFormat="1">
      <c r="A398" s="12"/>
      <c r="B398" s="13"/>
      <c r="C398" s="82"/>
      <c r="D398" s="15"/>
      <c r="E398" s="34"/>
      <c r="F398" s="34"/>
      <c r="G398" s="34"/>
      <c r="H398" s="34"/>
      <c r="I398" s="34"/>
      <c r="J398" s="34"/>
      <c r="K398" s="12"/>
      <c r="L398" s="16"/>
      <c r="M398" s="12"/>
    </row>
    <row r="399" spans="1:13" s="14" customFormat="1">
      <c r="A399" s="12"/>
      <c r="B399" s="13"/>
      <c r="C399" s="82"/>
      <c r="D399" s="15"/>
      <c r="E399" s="34"/>
      <c r="F399" s="34"/>
      <c r="G399" s="34"/>
      <c r="H399" s="34"/>
      <c r="I399" s="34"/>
      <c r="J399" s="34"/>
      <c r="K399" s="12"/>
      <c r="L399" s="16"/>
      <c r="M399" s="12"/>
    </row>
    <row r="400" spans="1:13" s="14" customFormat="1">
      <c r="A400" s="12"/>
      <c r="B400" s="13"/>
      <c r="C400" s="82"/>
      <c r="D400" s="15"/>
      <c r="E400" s="34"/>
      <c r="F400" s="34"/>
      <c r="G400" s="34"/>
      <c r="H400" s="34"/>
      <c r="I400" s="34"/>
      <c r="J400" s="34"/>
      <c r="K400" s="12"/>
      <c r="L400" s="16"/>
      <c r="M400" s="12"/>
    </row>
    <row r="401" spans="1:13" s="14" customFormat="1">
      <c r="A401" s="12"/>
      <c r="B401" s="13"/>
      <c r="C401" s="82"/>
      <c r="D401" s="15"/>
      <c r="E401" s="34"/>
      <c r="F401" s="34"/>
      <c r="G401" s="34"/>
      <c r="H401" s="34"/>
      <c r="I401" s="34"/>
      <c r="J401" s="34"/>
      <c r="K401" s="12"/>
      <c r="L401" s="16"/>
      <c r="M401" s="12"/>
    </row>
    <row r="402" spans="1:13" s="14" customFormat="1">
      <c r="A402" s="12"/>
      <c r="B402" s="13"/>
      <c r="C402" s="82"/>
      <c r="D402" s="15"/>
      <c r="E402" s="34"/>
      <c r="F402" s="34"/>
      <c r="G402" s="34"/>
      <c r="H402" s="34"/>
      <c r="I402" s="34"/>
      <c r="J402" s="34"/>
      <c r="K402" s="12"/>
      <c r="L402" s="16"/>
      <c r="M402" s="12"/>
    </row>
    <row r="403" spans="1:13" s="14" customFormat="1">
      <c r="A403" s="12"/>
      <c r="B403" s="13"/>
      <c r="C403" s="82"/>
      <c r="D403" s="15"/>
      <c r="E403" s="34"/>
      <c r="F403" s="34"/>
      <c r="G403" s="34"/>
      <c r="H403" s="34"/>
      <c r="I403" s="34"/>
      <c r="J403" s="34"/>
      <c r="K403" s="12"/>
      <c r="L403" s="16"/>
      <c r="M403" s="12"/>
    </row>
    <row r="404" spans="1:13" s="14" customFormat="1">
      <c r="A404" s="12"/>
      <c r="B404" s="13"/>
      <c r="C404" s="82"/>
      <c r="D404" s="15"/>
      <c r="E404" s="34"/>
      <c r="F404" s="34"/>
      <c r="G404" s="34"/>
      <c r="H404" s="34"/>
      <c r="I404" s="34"/>
      <c r="J404" s="34"/>
      <c r="K404" s="12"/>
      <c r="L404" s="16"/>
      <c r="M404" s="12"/>
    </row>
    <row r="405" spans="1:13" s="14" customFormat="1">
      <c r="A405" s="12"/>
      <c r="B405" s="13"/>
      <c r="C405" s="82"/>
      <c r="D405" s="15"/>
      <c r="E405" s="34"/>
      <c r="F405" s="34"/>
      <c r="G405" s="34"/>
      <c r="H405" s="34"/>
      <c r="I405" s="34"/>
      <c r="J405" s="34"/>
      <c r="K405" s="12"/>
      <c r="L405" s="16"/>
      <c r="M405" s="12"/>
    </row>
    <row r="406" spans="1:13" s="14" customFormat="1">
      <c r="A406" s="12"/>
      <c r="B406" s="13"/>
      <c r="C406" s="82"/>
      <c r="D406" s="15"/>
      <c r="E406" s="34"/>
      <c r="F406" s="34"/>
      <c r="G406" s="34"/>
      <c r="H406" s="34"/>
      <c r="I406" s="34"/>
      <c r="J406" s="34"/>
      <c r="K406" s="12"/>
      <c r="L406" s="16"/>
      <c r="M406" s="12"/>
    </row>
    <row r="407" spans="1:13" s="14" customFormat="1">
      <c r="A407" s="12"/>
      <c r="B407" s="13"/>
      <c r="C407" s="82"/>
      <c r="D407" s="15"/>
      <c r="E407" s="34"/>
      <c r="F407" s="34"/>
      <c r="G407" s="34"/>
      <c r="H407" s="34"/>
      <c r="I407" s="34"/>
      <c r="J407" s="34"/>
      <c r="K407" s="12"/>
      <c r="L407" s="16"/>
      <c r="M407" s="12"/>
    </row>
    <row r="408" spans="1:13" s="14" customFormat="1">
      <c r="A408" s="12"/>
      <c r="B408" s="13"/>
      <c r="C408" s="82"/>
      <c r="D408" s="15"/>
      <c r="E408" s="34"/>
      <c r="F408" s="34"/>
      <c r="G408" s="34"/>
      <c r="H408" s="34"/>
      <c r="I408" s="34"/>
      <c r="J408" s="34"/>
      <c r="K408" s="12"/>
      <c r="L408" s="16"/>
      <c r="M408" s="12"/>
    </row>
    <row r="409" spans="1:13" s="14" customFormat="1">
      <c r="A409" s="12"/>
      <c r="B409" s="13"/>
      <c r="C409" s="82"/>
      <c r="D409" s="15"/>
      <c r="E409" s="34"/>
      <c r="F409" s="34"/>
      <c r="G409" s="34"/>
      <c r="H409" s="34"/>
      <c r="I409" s="34"/>
      <c r="J409" s="34"/>
      <c r="K409" s="12"/>
      <c r="L409" s="16"/>
      <c r="M409" s="12"/>
    </row>
    <row r="410" spans="1:13" s="14" customFormat="1">
      <c r="A410" s="12"/>
      <c r="B410" s="13"/>
      <c r="C410" s="82"/>
      <c r="D410" s="15"/>
      <c r="E410" s="34"/>
      <c r="F410" s="34"/>
      <c r="G410" s="34"/>
      <c r="H410" s="34"/>
      <c r="I410" s="34"/>
      <c r="J410" s="34"/>
      <c r="K410" s="12"/>
      <c r="L410" s="16"/>
      <c r="M410" s="12"/>
    </row>
    <row r="411" spans="1:13" s="14" customFormat="1">
      <c r="A411" s="12"/>
      <c r="B411" s="13"/>
      <c r="C411" s="82"/>
      <c r="D411" s="15"/>
      <c r="E411" s="34"/>
      <c r="F411" s="34"/>
      <c r="G411" s="34"/>
      <c r="H411" s="34"/>
      <c r="I411" s="34"/>
      <c r="J411" s="34"/>
      <c r="K411" s="12"/>
      <c r="L411" s="16"/>
      <c r="M411" s="12"/>
    </row>
    <row r="412" spans="1:13" s="14" customFormat="1">
      <c r="A412" s="12"/>
      <c r="B412" s="13"/>
      <c r="C412" s="82"/>
      <c r="D412" s="15"/>
      <c r="E412" s="34"/>
      <c r="F412" s="34"/>
      <c r="G412" s="34"/>
      <c r="H412" s="34"/>
      <c r="I412" s="34"/>
      <c r="J412" s="34"/>
      <c r="K412" s="12"/>
      <c r="L412" s="16"/>
      <c r="M412" s="12"/>
    </row>
    <row r="413" spans="1:13" s="14" customFormat="1">
      <c r="A413" s="12"/>
      <c r="B413" s="13"/>
      <c r="C413" s="82"/>
      <c r="D413" s="15"/>
      <c r="E413" s="34"/>
      <c r="F413" s="34"/>
      <c r="G413" s="34"/>
      <c r="H413" s="34"/>
      <c r="I413" s="34"/>
      <c r="J413" s="34"/>
      <c r="K413" s="12"/>
      <c r="L413" s="16"/>
      <c r="M413" s="12"/>
    </row>
    <row r="414" spans="1:13" s="14" customFormat="1">
      <c r="A414" s="12"/>
      <c r="B414" s="13"/>
      <c r="C414" s="82"/>
      <c r="D414" s="15"/>
      <c r="E414" s="34"/>
      <c r="F414" s="34"/>
      <c r="G414" s="34"/>
      <c r="H414" s="34"/>
      <c r="I414" s="34"/>
      <c r="J414" s="34"/>
      <c r="K414" s="12"/>
      <c r="L414" s="16"/>
      <c r="M414" s="12"/>
    </row>
    <row r="415" spans="1:13" s="14" customFormat="1">
      <c r="A415" s="12"/>
      <c r="B415" s="13"/>
      <c r="C415" s="82"/>
      <c r="D415" s="15"/>
      <c r="E415" s="34"/>
      <c r="F415" s="34"/>
      <c r="G415" s="34"/>
      <c r="H415" s="34"/>
      <c r="I415" s="34"/>
      <c r="J415" s="34"/>
      <c r="K415" s="12"/>
      <c r="L415" s="16"/>
      <c r="M415" s="12"/>
    </row>
    <row r="416" spans="1:13" s="14" customFormat="1">
      <c r="A416" s="12"/>
      <c r="B416" s="13"/>
      <c r="C416" s="82"/>
      <c r="D416" s="15"/>
      <c r="E416" s="34"/>
      <c r="F416" s="34"/>
      <c r="G416" s="34"/>
      <c r="H416" s="34"/>
      <c r="I416" s="34"/>
      <c r="J416" s="34"/>
      <c r="K416" s="12"/>
      <c r="L416" s="16"/>
      <c r="M416" s="12"/>
    </row>
    <row r="417" spans="1:13" s="14" customFormat="1">
      <c r="A417" s="12"/>
      <c r="B417" s="13"/>
      <c r="C417" s="82"/>
      <c r="D417" s="15"/>
      <c r="E417" s="34"/>
      <c r="F417" s="34"/>
      <c r="G417" s="34"/>
      <c r="H417" s="34"/>
      <c r="I417" s="34"/>
      <c r="J417" s="34"/>
      <c r="K417" s="12"/>
      <c r="L417" s="16"/>
      <c r="M417" s="12"/>
    </row>
    <row r="418" spans="1:13" s="14" customFormat="1">
      <c r="A418" s="12"/>
      <c r="B418" s="13"/>
      <c r="C418" s="82"/>
      <c r="D418" s="15"/>
      <c r="E418" s="34"/>
      <c r="F418" s="34"/>
      <c r="G418" s="34"/>
      <c r="H418" s="34"/>
      <c r="I418" s="34"/>
      <c r="J418" s="34"/>
      <c r="K418" s="12"/>
      <c r="L418" s="16"/>
      <c r="M418" s="12"/>
    </row>
    <row r="419" spans="1:13" s="14" customFormat="1">
      <c r="A419" s="12"/>
      <c r="B419" s="13"/>
      <c r="C419" s="82"/>
      <c r="D419" s="15"/>
      <c r="E419" s="34"/>
      <c r="F419" s="34"/>
      <c r="G419" s="34"/>
      <c r="H419" s="34"/>
      <c r="I419" s="34"/>
      <c r="J419" s="34"/>
      <c r="K419" s="12"/>
      <c r="L419" s="16"/>
      <c r="M419" s="12"/>
    </row>
    <row r="420" spans="1:13" s="14" customFormat="1">
      <c r="A420" s="12"/>
      <c r="B420" s="13"/>
      <c r="C420" s="82"/>
      <c r="D420" s="15"/>
      <c r="E420" s="34"/>
      <c r="F420" s="34"/>
      <c r="G420" s="34"/>
      <c r="H420" s="34"/>
      <c r="I420" s="34"/>
      <c r="J420" s="34"/>
      <c r="K420" s="12"/>
      <c r="L420" s="16"/>
      <c r="M420" s="12"/>
    </row>
    <row r="421" spans="1:13" s="14" customFormat="1">
      <c r="A421" s="12"/>
      <c r="B421" s="13"/>
      <c r="C421" s="82"/>
      <c r="D421" s="15"/>
      <c r="E421" s="34"/>
      <c r="F421" s="34"/>
      <c r="G421" s="34"/>
      <c r="H421" s="34"/>
      <c r="I421" s="34"/>
      <c r="J421" s="34"/>
      <c r="K421" s="12"/>
      <c r="L421" s="16"/>
      <c r="M421" s="12"/>
    </row>
    <row r="422" spans="1:13" s="14" customFormat="1">
      <c r="A422" s="12"/>
      <c r="B422" s="13"/>
      <c r="C422" s="82"/>
      <c r="D422" s="15"/>
      <c r="E422" s="34"/>
      <c r="F422" s="34"/>
      <c r="G422" s="34"/>
      <c r="H422" s="34"/>
      <c r="I422" s="34"/>
      <c r="J422" s="34"/>
      <c r="K422" s="12"/>
      <c r="L422" s="16"/>
      <c r="M422" s="12"/>
    </row>
    <row r="423" spans="1:13" s="14" customFormat="1">
      <c r="A423" s="12"/>
      <c r="B423" s="13"/>
      <c r="C423" s="82"/>
      <c r="D423" s="15"/>
      <c r="E423" s="34"/>
      <c r="F423" s="34"/>
      <c r="G423" s="34"/>
      <c r="H423" s="34"/>
      <c r="I423" s="34"/>
      <c r="J423" s="34"/>
      <c r="K423" s="12"/>
      <c r="L423" s="16"/>
      <c r="M423" s="12"/>
    </row>
    <row r="424" spans="1:13" s="14" customFormat="1">
      <c r="A424" s="12"/>
      <c r="B424" s="13"/>
      <c r="C424" s="82"/>
      <c r="D424" s="15"/>
      <c r="E424" s="34"/>
      <c r="F424" s="34"/>
      <c r="G424" s="34"/>
      <c r="H424" s="34"/>
      <c r="I424" s="34"/>
      <c r="J424" s="34"/>
      <c r="K424" s="12"/>
      <c r="L424" s="16"/>
    </row>
    <row r="425" spans="1:13" s="14" customFormat="1">
      <c r="A425" s="12"/>
      <c r="B425" s="13"/>
      <c r="C425" s="82"/>
      <c r="D425" s="15"/>
      <c r="E425" s="34"/>
      <c r="F425" s="34"/>
      <c r="G425" s="34"/>
      <c r="H425" s="34"/>
      <c r="I425" s="34"/>
      <c r="J425" s="34"/>
      <c r="K425" s="12"/>
      <c r="L425" s="16"/>
    </row>
    <row r="426" spans="1:13" s="14" customFormat="1">
      <c r="A426" s="12"/>
      <c r="B426" s="13"/>
      <c r="C426" s="82"/>
      <c r="D426" s="15"/>
      <c r="E426" s="34"/>
      <c r="F426" s="34"/>
      <c r="G426" s="34"/>
      <c r="H426" s="34"/>
      <c r="I426" s="34"/>
      <c r="J426" s="34"/>
      <c r="K426" s="12"/>
      <c r="L426" s="16"/>
    </row>
    <row r="427" spans="1:13" s="14" customFormat="1">
      <c r="A427" s="12"/>
      <c r="B427" s="13"/>
      <c r="C427" s="82"/>
      <c r="D427" s="15"/>
      <c r="E427" s="34"/>
      <c r="F427" s="34"/>
      <c r="G427" s="34"/>
      <c r="H427" s="34"/>
      <c r="I427" s="34"/>
      <c r="J427" s="34"/>
      <c r="K427" s="12"/>
      <c r="L427" s="16"/>
    </row>
    <row r="428" spans="1:13" s="14" customFormat="1">
      <c r="A428" s="12"/>
      <c r="B428" s="13"/>
      <c r="C428" s="82"/>
      <c r="D428" s="15"/>
      <c r="E428" s="34"/>
      <c r="F428" s="34"/>
      <c r="G428" s="34"/>
      <c r="H428" s="34"/>
      <c r="I428" s="34"/>
      <c r="J428" s="34"/>
      <c r="K428" s="12"/>
      <c r="L428" s="16"/>
    </row>
    <row r="429" spans="1:13" s="14" customFormat="1">
      <c r="A429" s="12"/>
      <c r="B429" s="13"/>
      <c r="C429" s="82"/>
      <c r="D429" s="15"/>
      <c r="E429" s="34"/>
      <c r="F429" s="34"/>
      <c r="G429" s="34"/>
      <c r="H429" s="34"/>
      <c r="I429" s="34"/>
      <c r="J429" s="34"/>
      <c r="K429" s="12"/>
      <c r="L429" s="16"/>
    </row>
    <row r="430" spans="1:13" s="14" customFormat="1">
      <c r="A430" s="12"/>
      <c r="B430" s="13"/>
      <c r="C430" s="82"/>
      <c r="D430" s="15"/>
      <c r="E430" s="34"/>
      <c r="F430" s="34"/>
      <c r="G430" s="34"/>
      <c r="H430" s="34"/>
      <c r="I430" s="34"/>
      <c r="J430" s="34"/>
      <c r="K430" s="12"/>
      <c r="L430" s="16"/>
    </row>
    <row r="431" spans="1:13" s="14" customFormat="1">
      <c r="A431" s="12"/>
      <c r="B431" s="13"/>
      <c r="C431" s="82"/>
      <c r="D431" s="15"/>
      <c r="E431" s="34"/>
      <c r="F431" s="34"/>
      <c r="G431" s="34"/>
      <c r="H431" s="34"/>
      <c r="I431" s="34"/>
      <c r="J431" s="34"/>
      <c r="K431" s="12"/>
      <c r="L431" s="16"/>
    </row>
    <row r="432" spans="1:13" s="14" customFormat="1">
      <c r="A432" s="12"/>
      <c r="B432" s="13"/>
      <c r="C432" s="82"/>
      <c r="D432" s="15"/>
      <c r="E432" s="34"/>
      <c r="F432" s="34"/>
      <c r="G432" s="34"/>
      <c r="H432" s="34"/>
      <c r="I432" s="34"/>
      <c r="J432" s="34"/>
      <c r="K432" s="12"/>
      <c r="L432" s="16"/>
    </row>
    <row r="433" spans="1:12" s="14" customFormat="1">
      <c r="A433" s="12"/>
      <c r="B433" s="13"/>
      <c r="C433" s="82"/>
      <c r="D433" s="15"/>
      <c r="E433" s="34"/>
      <c r="F433" s="34"/>
      <c r="G433" s="34"/>
      <c r="H433" s="34"/>
      <c r="I433" s="34"/>
      <c r="J433" s="34"/>
      <c r="K433" s="12"/>
      <c r="L433" s="16"/>
    </row>
    <row r="434" spans="1:12" s="14" customFormat="1">
      <c r="A434" s="12"/>
      <c r="B434" s="13"/>
      <c r="C434" s="82"/>
      <c r="D434" s="15"/>
      <c r="E434" s="34"/>
      <c r="F434" s="34"/>
      <c r="G434" s="34"/>
      <c r="H434" s="34"/>
      <c r="I434" s="34"/>
      <c r="J434" s="34"/>
      <c r="K434" s="12"/>
      <c r="L434" s="16"/>
    </row>
    <row r="435" spans="1:12" s="14" customFormat="1">
      <c r="A435" s="12"/>
      <c r="B435" s="13"/>
      <c r="C435" s="82"/>
      <c r="D435" s="15"/>
      <c r="E435" s="34"/>
      <c r="F435" s="34"/>
      <c r="G435" s="34"/>
      <c r="H435" s="34"/>
      <c r="I435" s="34"/>
      <c r="J435" s="34"/>
      <c r="K435" s="12"/>
      <c r="L435" s="16"/>
    </row>
    <row r="436" spans="1:12" s="14" customFormat="1">
      <c r="A436" s="12"/>
      <c r="B436" s="13"/>
      <c r="C436" s="82"/>
      <c r="D436" s="15"/>
      <c r="E436" s="34"/>
      <c r="F436" s="34"/>
      <c r="G436" s="34"/>
      <c r="H436" s="34"/>
      <c r="I436" s="34"/>
      <c r="J436" s="34"/>
      <c r="K436" s="12"/>
      <c r="L436" s="16"/>
    </row>
    <row r="437" spans="1:12" s="14" customFormat="1">
      <c r="A437" s="12"/>
      <c r="B437" s="13"/>
      <c r="C437" s="82"/>
      <c r="D437" s="15"/>
      <c r="E437" s="34"/>
      <c r="F437" s="34"/>
      <c r="G437" s="34"/>
      <c r="H437" s="34"/>
      <c r="I437" s="34"/>
      <c r="J437" s="34"/>
      <c r="K437" s="12"/>
      <c r="L437" s="16"/>
    </row>
    <row r="438" spans="1:12" s="14" customFormat="1">
      <c r="A438" s="12"/>
      <c r="B438" s="13"/>
      <c r="C438" s="82"/>
      <c r="D438" s="15"/>
      <c r="E438" s="34"/>
      <c r="F438" s="34"/>
      <c r="G438" s="34"/>
      <c r="H438" s="34"/>
      <c r="I438" s="34"/>
      <c r="J438" s="34"/>
      <c r="K438" s="12"/>
      <c r="L438" s="16"/>
    </row>
    <row r="439" spans="1:12" s="14" customFormat="1">
      <c r="A439" s="12"/>
      <c r="B439" s="13"/>
      <c r="C439" s="82"/>
      <c r="D439" s="15"/>
      <c r="E439" s="34"/>
      <c r="F439" s="34"/>
      <c r="G439" s="34"/>
      <c r="H439" s="34"/>
      <c r="I439" s="34"/>
      <c r="J439" s="34"/>
      <c r="K439" s="12"/>
      <c r="L439" s="16"/>
    </row>
    <row r="440" spans="1:12" s="14" customFormat="1">
      <c r="A440" s="12"/>
      <c r="B440" s="13"/>
      <c r="C440" s="82"/>
      <c r="D440" s="15"/>
      <c r="E440" s="34"/>
      <c r="F440" s="34"/>
      <c r="G440" s="34"/>
      <c r="H440" s="34"/>
      <c r="I440" s="34"/>
      <c r="J440" s="34"/>
      <c r="K440" s="12"/>
      <c r="L440" s="16"/>
    </row>
    <row r="441" spans="1:12" s="14" customFormat="1">
      <c r="A441" s="12"/>
      <c r="B441" s="13"/>
      <c r="C441" s="82"/>
      <c r="D441" s="15"/>
      <c r="E441" s="34"/>
      <c r="F441" s="34"/>
      <c r="G441" s="34"/>
      <c r="H441" s="34"/>
      <c r="I441" s="34"/>
      <c r="J441" s="34"/>
      <c r="K441" s="12"/>
      <c r="L441" s="16"/>
    </row>
    <row r="442" spans="1:12" s="14" customFormat="1">
      <c r="A442" s="12"/>
      <c r="B442" s="13"/>
      <c r="C442" s="82"/>
      <c r="D442" s="15"/>
      <c r="E442" s="34"/>
      <c r="F442" s="34"/>
      <c r="G442" s="34"/>
      <c r="H442" s="34"/>
      <c r="I442" s="34"/>
      <c r="J442" s="34"/>
      <c r="K442" s="12"/>
      <c r="L442" s="16"/>
    </row>
    <row r="443" spans="1:12" s="14" customFormat="1">
      <c r="A443" s="12"/>
      <c r="B443" s="13"/>
      <c r="C443" s="82"/>
      <c r="D443" s="15"/>
      <c r="E443" s="34"/>
      <c r="F443" s="34"/>
      <c r="G443" s="34"/>
      <c r="H443" s="34"/>
      <c r="I443" s="34"/>
      <c r="J443" s="34"/>
      <c r="K443" s="12"/>
      <c r="L443" s="16"/>
    </row>
    <row r="444" spans="1:12" s="14" customFormat="1">
      <c r="A444" s="12"/>
      <c r="B444" s="13"/>
      <c r="C444" s="82"/>
      <c r="D444" s="15"/>
      <c r="E444" s="34"/>
      <c r="F444" s="34"/>
      <c r="G444" s="34"/>
      <c r="H444" s="34"/>
      <c r="I444" s="34"/>
      <c r="J444" s="34"/>
      <c r="K444" s="12"/>
      <c r="L444" s="16"/>
    </row>
    <row r="445" spans="1:12" s="14" customFormat="1">
      <c r="A445" s="12"/>
      <c r="B445" s="13"/>
      <c r="C445" s="82"/>
      <c r="D445" s="15"/>
      <c r="E445" s="34"/>
      <c r="F445" s="34"/>
      <c r="G445" s="34"/>
      <c r="H445" s="34"/>
      <c r="I445" s="34"/>
      <c r="J445" s="34"/>
      <c r="K445" s="12"/>
      <c r="L445" s="16"/>
    </row>
    <row r="446" spans="1:12" s="14" customFormat="1">
      <c r="A446" s="12"/>
      <c r="B446" s="13"/>
      <c r="C446" s="82"/>
      <c r="D446" s="15"/>
      <c r="E446" s="34"/>
      <c r="F446" s="34"/>
      <c r="G446" s="34"/>
      <c r="H446" s="34"/>
      <c r="I446" s="34"/>
      <c r="J446" s="34"/>
      <c r="K446" s="12"/>
      <c r="L446" s="16"/>
    </row>
    <row r="447" spans="1:12" s="14" customFormat="1">
      <c r="A447" s="12"/>
      <c r="B447" s="13"/>
      <c r="C447" s="82"/>
      <c r="D447" s="15"/>
      <c r="E447" s="34"/>
      <c r="F447" s="34"/>
      <c r="G447" s="34"/>
      <c r="H447" s="34"/>
      <c r="I447" s="34"/>
      <c r="J447" s="34"/>
      <c r="K447" s="12"/>
      <c r="L447" s="16"/>
    </row>
    <row r="448" spans="1:12" s="14" customFormat="1">
      <c r="A448" s="12"/>
      <c r="B448" s="13"/>
      <c r="C448" s="82"/>
      <c r="D448" s="15"/>
      <c r="E448" s="34"/>
      <c r="F448" s="34"/>
      <c r="G448" s="34"/>
      <c r="H448" s="34"/>
      <c r="I448" s="34"/>
      <c r="J448" s="34"/>
      <c r="K448" s="12"/>
      <c r="L448" s="16"/>
    </row>
    <row r="449" spans="1:12" s="14" customFormat="1">
      <c r="A449" s="12"/>
      <c r="B449" s="13"/>
      <c r="C449" s="82"/>
      <c r="D449" s="15"/>
      <c r="E449" s="34"/>
      <c r="F449" s="34"/>
      <c r="G449" s="34"/>
      <c r="H449" s="34"/>
      <c r="I449" s="34"/>
      <c r="J449" s="34"/>
      <c r="K449" s="12"/>
      <c r="L449" s="16"/>
    </row>
    <row r="450" spans="1:12" s="14" customFormat="1">
      <c r="A450" s="12"/>
      <c r="B450" s="13"/>
      <c r="C450" s="82"/>
      <c r="D450" s="15"/>
      <c r="E450" s="34"/>
      <c r="F450" s="34"/>
      <c r="G450" s="34"/>
      <c r="H450" s="34"/>
      <c r="I450" s="34"/>
      <c r="J450" s="34"/>
      <c r="K450" s="12"/>
      <c r="L450" s="16"/>
    </row>
    <row r="451" spans="1:12" s="14" customFormat="1">
      <c r="A451" s="12"/>
      <c r="B451" s="13"/>
      <c r="C451" s="82"/>
      <c r="D451" s="15"/>
      <c r="E451" s="34"/>
      <c r="F451" s="34"/>
      <c r="G451" s="34"/>
      <c r="H451" s="34"/>
      <c r="I451" s="34"/>
      <c r="J451" s="34"/>
      <c r="K451" s="12"/>
      <c r="L451" s="16"/>
    </row>
    <row r="452" spans="1:12" s="14" customFormat="1">
      <c r="A452" s="12"/>
      <c r="B452" s="13"/>
      <c r="C452" s="82"/>
      <c r="D452" s="15"/>
      <c r="E452" s="34"/>
      <c r="F452" s="34"/>
      <c r="G452" s="34"/>
      <c r="H452" s="34"/>
      <c r="I452" s="34"/>
      <c r="J452" s="34"/>
      <c r="K452" s="12"/>
      <c r="L452" s="16"/>
    </row>
    <row r="453" spans="1:12" s="14" customFormat="1">
      <c r="A453" s="12"/>
      <c r="B453" s="13"/>
      <c r="C453" s="82"/>
      <c r="D453" s="15"/>
      <c r="E453" s="34"/>
      <c r="F453" s="34"/>
      <c r="G453" s="34"/>
      <c r="H453" s="34"/>
      <c r="I453" s="34"/>
      <c r="J453" s="34"/>
      <c r="K453" s="12"/>
      <c r="L453" s="16"/>
    </row>
    <row r="454" spans="1:12" s="14" customFormat="1">
      <c r="A454" s="12"/>
      <c r="B454" s="13"/>
      <c r="C454" s="82"/>
      <c r="D454" s="15"/>
      <c r="E454" s="34"/>
      <c r="F454" s="34"/>
      <c r="G454" s="34"/>
      <c r="H454" s="34"/>
      <c r="I454" s="34"/>
      <c r="J454" s="34"/>
      <c r="K454" s="12"/>
      <c r="L454" s="16"/>
    </row>
    <row r="455" spans="1:12" s="14" customFormat="1">
      <c r="A455" s="12"/>
      <c r="B455" s="13"/>
      <c r="C455" s="82"/>
      <c r="D455" s="15"/>
      <c r="E455" s="34"/>
      <c r="F455" s="34"/>
      <c r="G455" s="34"/>
      <c r="H455" s="34"/>
      <c r="I455" s="34"/>
      <c r="J455" s="34"/>
      <c r="K455" s="12"/>
      <c r="L455" s="16"/>
    </row>
    <row r="456" spans="1:12" s="14" customFormat="1">
      <c r="A456" s="12"/>
      <c r="B456" s="13"/>
      <c r="C456" s="82"/>
      <c r="D456" s="15"/>
      <c r="E456" s="34"/>
      <c r="F456" s="34"/>
      <c r="G456" s="34"/>
      <c r="H456" s="34"/>
      <c r="I456" s="34"/>
      <c r="J456" s="34"/>
      <c r="K456" s="12"/>
      <c r="L456" s="16"/>
    </row>
    <row r="457" spans="1:12" s="14" customFormat="1">
      <c r="A457" s="12"/>
      <c r="B457" s="13"/>
      <c r="C457" s="82"/>
      <c r="D457" s="15"/>
      <c r="E457" s="34"/>
      <c r="F457" s="34"/>
      <c r="G457" s="34"/>
      <c r="H457" s="34"/>
      <c r="I457" s="34"/>
      <c r="J457" s="34"/>
      <c r="K457" s="12"/>
      <c r="L457" s="16"/>
    </row>
    <row r="458" spans="1:12" s="14" customFormat="1">
      <c r="A458" s="12"/>
      <c r="B458" s="13"/>
      <c r="C458" s="82"/>
      <c r="D458" s="15"/>
      <c r="E458" s="34"/>
      <c r="F458" s="34"/>
      <c r="G458" s="34"/>
      <c r="H458" s="34"/>
      <c r="I458" s="34"/>
      <c r="J458" s="34"/>
      <c r="K458" s="12"/>
      <c r="L458" s="16"/>
    </row>
    <row r="459" spans="1:12" s="14" customFormat="1">
      <c r="A459" s="12"/>
      <c r="B459" s="13"/>
      <c r="C459" s="82"/>
      <c r="D459" s="15"/>
      <c r="E459" s="34"/>
      <c r="F459" s="34"/>
      <c r="G459" s="34"/>
      <c r="H459" s="34"/>
      <c r="I459" s="34"/>
      <c r="J459" s="34"/>
      <c r="K459" s="12"/>
      <c r="L459" s="16"/>
    </row>
    <row r="460" spans="1:12" s="14" customFormat="1">
      <c r="A460" s="12"/>
      <c r="B460" s="13"/>
      <c r="C460" s="82"/>
      <c r="D460" s="15"/>
      <c r="E460" s="34"/>
      <c r="F460" s="34"/>
      <c r="G460" s="34"/>
      <c r="H460" s="34"/>
      <c r="I460" s="34"/>
      <c r="J460" s="34"/>
      <c r="K460" s="12"/>
      <c r="L460" s="16"/>
    </row>
    <row r="461" spans="1:12" s="14" customFormat="1">
      <c r="A461" s="12"/>
      <c r="B461" s="13"/>
      <c r="C461" s="82"/>
      <c r="D461" s="15"/>
      <c r="E461" s="34"/>
      <c r="F461" s="34"/>
      <c r="G461" s="34"/>
      <c r="H461" s="34"/>
      <c r="I461" s="34"/>
      <c r="J461" s="34"/>
      <c r="K461" s="12"/>
      <c r="L461" s="16"/>
    </row>
    <row r="462" spans="1:12" s="14" customFormat="1">
      <c r="A462" s="12"/>
      <c r="B462" s="13"/>
      <c r="C462" s="82"/>
      <c r="D462" s="15"/>
      <c r="E462" s="34"/>
      <c r="F462" s="34"/>
      <c r="G462" s="34"/>
      <c r="H462" s="34"/>
      <c r="I462" s="34"/>
      <c r="J462" s="34"/>
      <c r="K462" s="12"/>
      <c r="L462" s="16"/>
    </row>
    <row r="463" spans="1:12" s="14" customFormat="1">
      <c r="A463" s="12"/>
      <c r="B463" s="13"/>
      <c r="C463" s="82"/>
      <c r="D463" s="15"/>
      <c r="E463" s="34"/>
      <c r="F463" s="34"/>
      <c r="G463" s="34"/>
      <c r="H463" s="34"/>
      <c r="I463" s="34"/>
      <c r="J463" s="34"/>
      <c r="K463" s="12"/>
      <c r="L463" s="16"/>
    </row>
    <row r="464" spans="1:12" s="14" customFormat="1">
      <c r="A464" s="12"/>
      <c r="B464" s="13"/>
      <c r="C464" s="82"/>
      <c r="D464" s="15"/>
      <c r="E464" s="34"/>
      <c r="F464" s="34"/>
      <c r="G464" s="34"/>
      <c r="H464" s="34"/>
      <c r="I464" s="34"/>
      <c r="J464" s="34"/>
      <c r="K464" s="12"/>
      <c r="L464" s="16"/>
    </row>
    <row r="465" spans="1:12" s="14" customFormat="1">
      <c r="A465" s="12"/>
      <c r="B465" s="13"/>
      <c r="C465" s="82"/>
      <c r="D465" s="15"/>
      <c r="E465" s="34"/>
      <c r="F465" s="34"/>
      <c r="G465" s="34"/>
      <c r="H465" s="34"/>
      <c r="I465" s="34"/>
      <c r="J465" s="34"/>
      <c r="K465" s="12"/>
      <c r="L465" s="16"/>
    </row>
    <row r="466" spans="1:12" s="14" customFormat="1">
      <c r="A466" s="12"/>
      <c r="B466" s="13"/>
      <c r="C466" s="82"/>
      <c r="D466" s="15"/>
      <c r="E466" s="34"/>
      <c r="F466" s="34"/>
      <c r="G466" s="34"/>
      <c r="H466" s="34"/>
      <c r="I466" s="34"/>
      <c r="J466" s="34"/>
      <c r="K466" s="12"/>
      <c r="L466" s="16"/>
    </row>
    <row r="467" spans="1:12" s="14" customFormat="1">
      <c r="A467" s="12"/>
      <c r="B467" s="13"/>
      <c r="C467" s="82"/>
      <c r="D467" s="15"/>
      <c r="E467" s="34"/>
      <c r="F467" s="34"/>
      <c r="G467" s="34"/>
      <c r="H467" s="34"/>
      <c r="I467" s="34"/>
      <c r="J467" s="34"/>
      <c r="K467" s="12"/>
      <c r="L467" s="16"/>
    </row>
    <row r="468" spans="1:12" s="14" customFormat="1">
      <c r="A468" s="12"/>
      <c r="B468" s="13"/>
      <c r="C468" s="82"/>
      <c r="D468" s="15"/>
      <c r="E468" s="34"/>
      <c r="F468" s="34"/>
      <c r="G468" s="34"/>
      <c r="H468" s="34"/>
      <c r="I468" s="34"/>
      <c r="J468" s="34"/>
      <c r="K468" s="12"/>
      <c r="L468" s="16"/>
    </row>
    <row r="469" spans="1:12" s="14" customFormat="1">
      <c r="A469" s="12"/>
      <c r="B469" s="13"/>
      <c r="C469" s="82"/>
      <c r="D469" s="15"/>
      <c r="E469" s="34"/>
      <c r="F469" s="34"/>
      <c r="G469" s="34"/>
      <c r="H469" s="34"/>
      <c r="I469" s="34"/>
      <c r="J469" s="34"/>
      <c r="K469" s="12"/>
      <c r="L469" s="16"/>
    </row>
    <row r="470" spans="1:12" s="14" customFormat="1">
      <c r="A470" s="12"/>
      <c r="B470" s="13"/>
      <c r="C470" s="82"/>
      <c r="D470" s="15"/>
      <c r="E470" s="34"/>
      <c r="F470" s="34"/>
      <c r="G470" s="34"/>
      <c r="H470" s="34"/>
      <c r="I470" s="34"/>
      <c r="J470" s="34"/>
      <c r="K470" s="12"/>
      <c r="L470" s="16"/>
    </row>
    <row r="471" spans="1:12" s="14" customFormat="1">
      <c r="A471" s="12"/>
      <c r="B471" s="13"/>
      <c r="C471" s="82"/>
      <c r="D471" s="15"/>
      <c r="E471" s="34"/>
      <c r="F471" s="34"/>
      <c r="G471" s="34"/>
      <c r="H471" s="34"/>
      <c r="I471" s="34"/>
      <c r="J471" s="34"/>
      <c r="K471" s="12"/>
      <c r="L471" s="16"/>
    </row>
    <row r="472" spans="1:12" s="14" customFormat="1">
      <c r="A472" s="12"/>
      <c r="B472" s="13"/>
      <c r="C472" s="82"/>
      <c r="D472" s="15"/>
      <c r="E472" s="34"/>
      <c r="F472" s="34"/>
      <c r="G472" s="34"/>
      <c r="H472" s="34"/>
      <c r="I472" s="34"/>
      <c r="J472" s="34"/>
      <c r="K472" s="12"/>
      <c r="L472" s="16"/>
    </row>
    <row r="473" spans="1:12" s="14" customFormat="1">
      <c r="A473" s="12"/>
      <c r="B473" s="13"/>
      <c r="C473" s="82"/>
      <c r="D473" s="15"/>
      <c r="E473" s="34"/>
      <c r="F473" s="34"/>
      <c r="G473" s="34"/>
      <c r="H473" s="34"/>
      <c r="I473" s="34"/>
      <c r="J473" s="34"/>
      <c r="K473" s="12"/>
      <c r="L473" s="16"/>
    </row>
    <row r="474" spans="1:12" s="14" customFormat="1">
      <c r="A474" s="12"/>
      <c r="B474" s="13"/>
      <c r="C474" s="82"/>
      <c r="D474" s="15"/>
      <c r="E474" s="34"/>
      <c r="F474" s="34"/>
      <c r="G474" s="34"/>
      <c r="H474" s="34"/>
      <c r="I474" s="34"/>
      <c r="J474" s="34"/>
      <c r="K474" s="12"/>
      <c r="L474" s="16"/>
    </row>
    <row r="475" spans="1:12" s="14" customFormat="1">
      <c r="A475" s="12"/>
      <c r="B475" s="13"/>
      <c r="C475" s="82"/>
      <c r="D475" s="15"/>
      <c r="E475" s="34"/>
      <c r="F475" s="34"/>
      <c r="G475" s="34"/>
      <c r="H475" s="34"/>
      <c r="I475" s="34"/>
      <c r="J475" s="34"/>
      <c r="K475" s="12"/>
      <c r="L475" s="16"/>
    </row>
    <row r="476" spans="1:12" s="14" customFormat="1">
      <c r="A476" s="12"/>
      <c r="B476" s="13"/>
      <c r="C476" s="82"/>
      <c r="D476" s="15"/>
      <c r="E476" s="34"/>
      <c r="F476" s="34"/>
      <c r="G476" s="34"/>
      <c r="H476" s="34"/>
      <c r="I476" s="34"/>
      <c r="J476" s="34"/>
      <c r="K476" s="12"/>
      <c r="L476" s="16"/>
    </row>
    <row r="477" spans="1:12" s="14" customFormat="1">
      <c r="A477" s="12"/>
      <c r="B477" s="13"/>
      <c r="C477" s="82"/>
      <c r="D477" s="15"/>
      <c r="E477" s="34"/>
      <c r="F477" s="34"/>
      <c r="G477" s="34"/>
      <c r="H477" s="34"/>
      <c r="I477" s="34"/>
      <c r="J477" s="34"/>
      <c r="K477" s="12"/>
      <c r="L477" s="16"/>
    </row>
    <row r="478" spans="1:12" s="14" customFormat="1">
      <c r="A478" s="12"/>
      <c r="B478" s="13"/>
      <c r="C478" s="82"/>
      <c r="D478" s="15"/>
      <c r="E478" s="34"/>
      <c r="F478" s="34"/>
      <c r="G478" s="34"/>
      <c r="H478" s="34"/>
      <c r="I478" s="34"/>
      <c r="J478" s="34"/>
      <c r="K478" s="12"/>
      <c r="L478" s="16"/>
    </row>
    <row r="479" spans="1:12" s="14" customFormat="1">
      <c r="A479" s="12"/>
      <c r="B479" s="13"/>
      <c r="C479" s="82"/>
      <c r="D479" s="15"/>
      <c r="E479" s="34"/>
      <c r="F479" s="34"/>
      <c r="G479" s="34"/>
      <c r="H479" s="34"/>
      <c r="I479" s="34"/>
      <c r="J479" s="34"/>
      <c r="K479" s="12"/>
      <c r="L479" s="16"/>
    </row>
    <row r="480" spans="1:12" s="14" customFormat="1">
      <c r="A480" s="12"/>
      <c r="B480" s="13"/>
      <c r="C480" s="82"/>
      <c r="D480" s="15"/>
      <c r="E480" s="34"/>
      <c r="F480" s="34"/>
      <c r="G480" s="34"/>
      <c r="H480" s="34"/>
      <c r="I480" s="34"/>
      <c r="J480" s="34"/>
      <c r="K480" s="12"/>
      <c r="L480" s="16"/>
    </row>
    <row r="481" spans="1:12" s="14" customFormat="1">
      <c r="A481" s="12"/>
      <c r="B481" s="13"/>
      <c r="C481" s="82"/>
      <c r="D481" s="15"/>
      <c r="E481" s="34"/>
      <c r="F481" s="34"/>
      <c r="G481" s="34"/>
      <c r="H481" s="34"/>
      <c r="I481" s="34"/>
      <c r="J481" s="34"/>
      <c r="K481" s="12"/>
      <c r="L481" s="16"/>
    </row>
    <row r="482" spans="1:12" s="14" customFormat="1">
      <c r="A482" s="12"/>
      <c r="B482" s="13"/>
      <c r="C482" s="82"/>
      <c r="D482" s="15"/>
      <c r="E482" s="34"/>
      <c r="F482" s="34"/>
      <c r="G482" s="34"/>
      <c r="H482" s="34"/>
      <c r="I482" s="34"/>
      <c r="J482" s="34"/>
      <c r="K482" s="12"/>
      <c r="L482" s="16"/>
    </row>
    <row r="483" spans="1:12" s="14" customFormat="1">
      <c r="A483" s="12"/>
      <c r="B483" s="13"/>
      <c r="C483" s="82"/>
      <c r="D483" s="15"/>
      <c r="E483" s="34"/>
      <c r="F483" s="34"/>
      <c r="G483" s="34"/>
      <c r="H483" s="34"/>
      <c r="I483" s="34"/>
      <c r="J483" s="34"/>
      <c r="K483" s="12"/>
      <c r="L483" s="16"/>
    </row>
    <row r="484" spans="1:12" s="14" customFormat="1">
      <c r="A484" s="12"/>
      <c r="B484" s="13"/>
      <c r="C484" s="82"/>
      <c r="D484" s="15"/>
      <c r="E484" s="34"/>
      <c r="F484" s="34"/>
      <c r="G484" s="34"/>
      <c r="H484" s="34"/>
      <c r="I484" s="34"/>
      <c r="J484" s="34"/>
      <c r="K484" s="12"/>
      <c r="L484" s="16"/>
    </row>
    <row r="485" spans="1:12" s="14" customFormat="1">
      <c r="A485" s="12"/>
      <c r="B485" s="13"/>
      <c r="C485" s="82"/>
      <c r="D485" s="15"/>
      <c r="E485" s="34"/>
      <c r="F485" s="34"/>
      <c r="G485" s="34"/>
      <c r="H485" s="34"/>
      <c r="I485" s="34"/>
      <c r="J485" s="34"/>
      <c r="K485" s="12"/>
      <c r="L485" s="16"/>
    </row>
    <row r="486" spans="1:12" s="14" customFormat="1">
      <c r="A486" s="12"/>
      <c r="B486" s="13"/>
      <c r="C486" s="82"/>
      <c r="D486" s="15"/>
      <c r="E486" s="34"/>
      <c r="F486" s="34"/>
      <c r="G486" s="34"/>
      <c r="H486" s="34"/>
      <c r="I486" s="34"/>
      <c r="J486" s="34"/>
      <c r="K486" s="12"/>
      <c r="L486" s="16"/>
    </row>
    <row r="487" spans="1:12" s="14" customFormat="1">
      <c r="A487" s="12"/>
      <c r="B487" s="13"/>
      <c r="C487" s="82"/>
      <c r="D487" s="15"/>
      <c r="E487" s="34"/>
      <c r="F487" s="34"/>
      <c r="G487" s="34"/>
      <c r="H487" s="34"/>
      <c r="I487" s="34"/>
      <c r="J487" s="34"/>
      <c r="K487" s="12"/>
      <c r="L487" s="16"/>
    </row>
    <row r="488" spans="1:12" s="14" customFormat="1">
      <c r="A488" s="12"/>
      <c r="B488" s="13"/>
      <c r="C488" s="82"/>
      <c r="D488" s="15"/>
      <c r="E488" s="34"/>
      <c r="F488" s="34"/>
      <c r="G488" s="34"/>
      <c r="H488" s="34"/>
      <c r="I488" s="34"/>
      <c r="J488" s="34"/>
      <c r="K488" s="12"/>
      <c r="L488" s="16"/>
    </row>
    <row r="489" spans="1:12" s="14" customFormat="1">
      <c r="A489" s="12"/>
      <c r="B489" s="13"/>
      <c r="C489" s="82"/>
      <c r="D489" s="15"/>
      <c r="E489" s="34"/>
      <c r="F489" s="34"/>
      <c r="G489" s="34"/>
      <c r="H489" s="34"/>
      <c r="I489" s="34"/>
      <c r="J489" s="34"/>
      <c r="K489" s="12"/>
      <c r="L489" s="16"/>
    </row>
    <row r="490" spans="1:12" s="14" customFormat="1">
      <c r="A490" s="12"/>
      <c r="B490" s="13"/>
      <c r="C490" s="82"/>
      <c r="D490" s="15"/>
      <c r="E490" s="34"/>
      <c r="F490" s="34"/>
      <c r="G490" s="34"/>
      <c r="H490" s="34"/>
      <c r="I490" s="34"/>
      <c r="J490" s="34"/>
      <c r="K490" s="12"/>
      <c r="L490" s="16"/>
    </row>
    <row r="491" spans="1:12" s="14" customFormat="1">
      <c r="A491" s="12"/>
      <c r="B491" s="13"/>
      <c r="C491" s="82"/>
      <c r="D491" s="15"/>
      <c r="E491" s="34"/>
      <c r="F491" s="34"/>
      <c r="G491" s="34"/>
      <c r="H491" s="34"/>
      <c r="I491" s="34"/>
      <c r="J491" s="34"/>
      <c r="K491" s="12"/>
      <c r="L491" s="16"/>
    </row>
    <row r="492" spans="1:12" s="14" customFormat="1">
      <c r="A492" s="12"/>
      <c r="B492" s="13"/>
      <c r="C492" s="82"/>
      <c r="D492" s="15"/>
      <c r="E492" s="34"/>
      <c r="F492" s="34"/>
      <c r="G492" s="34"/>
      <c r="H492" s="34"/>
      <c r="I492" s="34"/>
      <c r="J492" s="34"/>
      <c r="K492" s="12"/>
      <c r="L492" s="16"/>
    </row>
    <row r="493" spans="1:12" s="14" customFormat="1">
      <c r="A493" s="12"/>
      <c r="B493" s="13"/>
      <c r="C493" s="82"/>
      <c r="D493" s="15"/>
      <c r="E493" s="34"/>
      <c r="F493" s="34"/>
      <c r="G493" s="34"/>
      <c r="H493" s="34"/>
      <c r="I493" s="34"/>
      <c r="J493" s="34"/>
      <c r="K493" s="12"/>
      <c r="L493" s="16"/>
    </row>
    <row r="494" spans="1:12" s="14" customFormat="1">
      <c r="A494" s="12"/>
      <c r="B494" s="13"/>
      <c r="C494" s="82"/>
      <c r="D494" s="15"/>
      <c r="E494" s="34"/>
      <c r="F494" s="34"/>
      <c r="G494" s="34"/>
      <c r="H494" s="34"/>
      <c r="I494" s="34"/>
      <c r="J494" s="34"/>
      <c r="K494" s="12"/>
      <c r="L494" s="16"/>
    </row>
    <row r="495" spans="1:12" s="14" customFormat="1">
      <c r="A495" s="12"/>
      <c r="B495" s="13"/>
      <c r="C495" s="82"/>
      <c r="D495" s="15"/>
      <c r="E495" s="34"/>
      <c r="F495" s="34"/>
      <c r="G495" s="34"/>
      <c r="H495" s="34"/>
      <c r="I495" s="34"/>
      <c r="J495" s="34"/>
      <c r="K495" s="12"/>
      <c r="L495" s="16"/>
    </row>
    <row r="496" spans="1:12" s="14" customFormat="1">
      <c r="A496" s="12"/>
      <c r="B496" s="13"/>
      <c r="C496" s="82"/>
      <c r="D496" s="15"/>
      <c r="E496" s="34"/>
      <c r="F496" s="34"/>
      <c r="G496" s="34"/>
      <c r="H496" s="34"/>
      <c r="I496" s="34"/>
      <c r="J496" s="34"/>
      <c r="K496" s="12"/>
      <c r="L496" s="16"/>
    </row>
    <row r="497" spans="1:12" s="14" customFormat="1">
      <c r="A497" s="12"/>
      <c r="B497" s="13"/>
      <c r="C497" s="82"/>
      <c r="D497" s="15"/>
      <c r="E497" s="34"/>
      <c r="F497" s="34"/>
      <c r="G497" s="34"/>
      <c r="H497" s="34"/>
      <c r="I497" s="34"/>
      <c r="J497" s="34"/>
      <c r="K497" s="12"/>
      <c r="L497" s="16"/>
    </row>
    <row r="498" spans="1:12" s="14" customFormat="1">
      <c r="A498" s="12"/>
      <c r="B498" s="13"/>
      <c r="C498" s="82"/>
      <c r="D498" s="15"/>
      <c r="E498" s="34"/>
      <c r="F498" s="34"/>
      <c r="G498" s="34"/>
      <c r="H498" s="34"/>
      <c r="I498" s="34"/>
      <c r="J498" s="34"/>
      <c r="K498" s="12"/>
      <c r="L498" s="16"/>
    </row>
    <row r="499" spans="1:12" s="14" customFormat="1">
      <c r="A499" s="12"/>
      <c r="B499" s="13"/>
      <c r="C499" s="82"/>
      <c r="D499" s="15"/>
      <c r="E499" s="34"/>
      <c r="F499" s="34"/>
      <c r="G499" s="34"/>
      <c r="H499" s="34"/>
      <c r="I499" s="34"/>
      <c r="J499" s="34"/>
      <c r="K499" s="12"/>
      <c r="L499" s="16"/>
    </row>
    <row r="500" spans="1:12" s="14" customFormat="1">
      <c r="A500" s="12"/>
      <c r="B500" s="13"/>
      <c r="C500" s="82"/>
      <c r="D500" s="15"/>
      <c r="E500" s="34"/>
      <c r="F500" s="34"/>
      <c r="G500" s="34"/>
      <c r="H500" s="34"/>
      <c r="I500" s="34"/>
      <c r="J500" s="34"/>
      <c r="K500" s="12"/>
      <c r="L500" s="16"/>
    </row>
    <row r="501" spans="1:12" s="14" customFormat="1">
      <c r="A501" s="12"/>
      <c r="B501" s="13"/>
      <c r="C501" s="82"/>
      <c r="D501" s="15"/>
      <c r="E501" s="34"/>
      <c r="F501" s="34"/>
      <c r="G501" s="34"/>
      <c r="H501" s="34"/>
      <c r="I501" s="34"/>
      <c r="J501" s="34"/>
      <c r="K501" s="12"/>
      <c r="L501" s="16"/>
    </row>
    <row r="502" spans="1:12" s="14" customFormat="1">
      <c r="A502" s="12"/>
      <c r="B502" s="13"/>
      <c r="C502" s="82"/>
      <c r="D502" s="15"/>
      <c r="E502" s="34"/>
      <c r="F502" s="34"/>
      <c r="G502" s="34"/>
      <c r="H502" s="34"/>
      <c r="I502" s="34"/>
      <c r="J502" s="34"/>
      <c r="K502" s="12"/>
      <c r="L502" s="16"/>
    </row>
    <row r="503" spans="1:12" s="14" customFormat="1">
      <c r="A503" s="12"/>
      <c r="B503" s="13"/>
      <c r="C503" s="82"/>
      <c r="D503" s="15"/>
      <c r="E503" s="34"/>
      <c r="F503" s="34"/>
      <c r="G503" s="34"/>
      <c r="H503" s="34"/>
      <c r="I503" s="34"/>
      <c r="J503" s="34"/>
      <c r="K503" s="12"/>
      <c r="L503" s="16"/>
    </row>
    <row r="504" spans="1:12" s="14" customFormat="1">
      <c r="A504" s="12"/>
      <c r="B504" s="13"/>
      <c r="C504" s="82"/>
      <c r="D504" s="15"/>
      <c r="E504" s="34"/>
      <c r="F504" s="34"/>
      <c r="G504" s="34"/>
      <c r="H504" s="34"/>
      <c r="I504" s="34"/>
      <c r="J504" s="34"/>
      <c r="K504" s="12"/>
      <c r="L504" s="16"/>
    </row>
    <row r="505" spans="1:12" s="14" customFormat="1">
      <c r="A505" s="12"/>
      <c r="B505" s="13"/>
      <c r="C505" s="82"/>
      <c r="D505" s="15"/>
      <c r="E505" s="34"/>
      <c r="F505" s="34"/>
      <c r="G505" s="34"/>
      <c r="H505" s="34"/>
      <c r="I505" s="34"/>
      <c r="J505" s="34"/>
      <c r="K505" s="12"/>
      <c r="L505" s="16"/>
    </row>
    <row r="506" spans="1:12" s="14" customFormat="1">
      <c r="A506" s="12"/>
      <c r="B506" s="13"/>
      <c r="C506" s="82"/>
      <c r="D506" s="15"/>
      <c r="E506" s="34"/>
      <c r="F506" s="34"/>
      <c r="G506" s="34"/>
      <c r="H506" s="34"/>
      <c r="I506" s="34"/>
      <c r="J506" s="34"/>
      <c r="K506" s="12"/>
      <c r="L506" s="16"/>
    </row>
    <row r="507" spans="1:12" s="14" customFormat="1">
      <c r="A507" s="12"/>
      <c r="B507" s="13"/>
      <c r="C507" s="82"/>
      <c r="D507" s="15"/>
      <c r="E507" s="34"/>
      <c r="F507" s="34"/>
      <c r="G507" s="34"/>
      <c r="H507" s="34"/>
      <c r="I507" s="34"/>
      <c r="J507" s="34"/>
      <c r="K507" s="12"/>
      <c r="L507" s="16"/>
    </row>
    <row r="508" spans="1:12" s="14" customFormat="1">
      <c r="A508" s="12"/>
      <c r="B508" s="13"/>
      <c r="C508" s="82"/>
      <c r="D508" s="15"/>
      <c r="E508" s="34"/>
      <c r="F508" s="34"/>
      <c r="G508" s="34"/>
      <c r="H508" s="34"/>
      <c r="I508" s="34"/>
      <c r="J508" s="34"/>
      <c r="K508" s="12"/>
      <c r="L508" s="16"/>
    </row>
    <row r="509" spans="1:12" s="14" customFormat="1">
      <c r="A509" s="12"/>
      <c r="B509" s="13"/>
      <c r="C509" s="82"/>
      <c r="D509" s="15"/>
      <c r="E509" s="34"/>
      <c r="F509" s="34"/>
      <c r="G509" s="34"/>
      <c r="H509" s="34"/>
      <c r="I509" s="34"/>
      <c r="J509" s="34"/>
      <c r="K509" s="12"/>
      <c r="L509" s="16"/>
    </row>
    <row r="510" spans="1:12" s="14" customFormat="1">
      <c r="A510" s="12"/>
      <c r="B510" s="13"/>
      <c r="C510" s="82"/>
      <c r="D510" s="15"/>
      <c r="E510" s="34"/>
      <c r="F510" s="34"/>
      <c r="G510" s="34"/>
      <c r="H510" s="34"/>
      <c r="I510" s="34"/>
      <c r="J510" s="34"/>
      <c r="K510" s="12"/>
      <c r="L510" s="16"/>
    </row>
    <row r="511" spans="1:12" s="14" customFormat="1">
      <c r="A511" s="12"/>
      <c r="B511" s="13"/>
      <c r="C511" s="82"/>
      <c r="D511" s="15"/>
      <c r="E511" s="34"/>
      <c r="F511" s="34"/>
      <c r="G511" s="34"/>
      <c r="H511" s="34"/>
      <c r="I511" s="34"/>
      <c r="J511" s="34"/>
      <c r="K511" s="12"/>
      <c r="L511" s="16"/>
    </row>
    <row r="512" spans="1:12" s="14" customFormat="1">
      <c r="A512" s="12"/>
      <c r="B512" s="13"/>
      <c r="C512" s="82"/>
      <c r="D512" s="15"/>
      <c r="E512" s="34"/>
      <c r="F512" s="34"/>
      <c r="G512" s="34"/>
      <c r="H512" s="34"/>
      <c r="I512" s="34"/>
      <c r="J512" s="34"/>
      <c r="K512" s="12"/>
      <c r="L512" s="16"/>
    </row>
    <row r="513" spans="1:12" s="14" customFormat="1">
      <c r="A513" s="12"/>
      <c r="B513" s="13"/>
      <c r="C513" s="82"/>
      <c r="D513" s="15"/>
      <c r="E513" s="34"/>
      <c r="F513" s="34"/>
      <c r="G513" s="34"/>
      <c r="H513" s="34"/>
      <c r="I513" s="34"/>
      <c r="J513" s="34"/>
      <c r="K513" s="12"/>
      <c r="L513" s="16"/>
    </row>
    <row r="514" spans="1:12" s="14" customFormat="1">
      <c r="A514" s="12"/>
      <c r="B514" s="13"/>
      <c r="C514" s="82"/>
      <c r="D514" s="15"/>
      <c r="E514" s="34"/>
      <c r="F514" s="34"/>
      <c r="G514" s="34"/>
      <c r="H514" s="34"/>
      <c r="I514" s="34"/>
      <c r="J514" s="34"/>
      <c r="K514" s="12"/>
      <c r="L514" s="16"/>
    </row>
    <row r="515" spans="1:12" s="14" customFormat="1">
      <c r="A515" s="12"/>
      <c r="B515" s="13"/>
      <c r="C515" s="82"/>
      <c r="D515" s="15"/>
      <c r="E515" s="34"/>
      <c r="F515" s="34"/>
      <c r="G515" s="34"/>
      <c r="H515" s="34"/>
      <c r="I515" s="34"/>
      <c r="J515" s="34"/>
      <c r="K515" s="12"/>
      <c r="L515" s="16"/>
    </row>
    <row r="516" spans="1:12" s="14" customFormat="1">
      <c r="A516" s="12"/>
      <c r="B516" s="13"/>
      <c r="C516" s="82"/>
      <c r="D516" s="15"/>
      <c r="E516" s="34"/>
      <c r="F516" s="34"/>
      <c r="G516" s="34"/>
      <c r="H516" s="34"/>
      <c r="I516" s="34"/>
      <c r="J516" s="34"/>
      <c r="K516" s="12"/>
      <c r="L516" s="16"/>
    </row>
    <row r="517" spans="1:12" s="14" customFormat="1">
      <c r="A517" s="12"/>
      <c r="B517" s="13"/>
      <c r="C517" s="82"/>
      <c r="D517" s="15"/>
      <c r="E517" s="34"/>
      <c r="F517" s="34"/>
      <c r="G517" s="34"/>
      <c r="H517" s="34"/>
      <c r="I517" s="34"/>
      <c r="J517" s="34"/>
      <c r="K517" s="12"/>
      <c r="L517" s="16"/>
    </row>
    <row r="518" spans="1:12" s="14" customFormat="1">
      <c r="A518" s="12"/>
      <c r="B518" s="13"/>
      <c r="C518" s="82"/>
      <c r="D518" s="15"/>
      <c r="E518" s="34"/>
      <c r="F518" s="34"/>
      <c r="G518" s="34"/>
      <c r="H518" s="34"/>
      <c r="I518" s="34"/>
      <c r="J518" s="34"/>
      <c r="K518" s="12"/>
      <c r="L518" s="16"/>
    </row>
    <row r="519" spans="1:12" s="14" customFormat="1">
      <c r="A519" s="12"/>
      <c r="B519" s="13"/>
      <c r="C519" s="82"/>
      <c r="D519" s="15"/>
      <c r="E519" s="34"/>
      <c r="F519" s="34"/>
      <c r="G519" s="34"/>
      <c r="H519" s="34"/>
      <c r="I519" s="34"/>
      <c r="J519" s="34"/>
      <c r="K519" s="12"/>
      <c r="L519" s="16"/>
    </row>
    <row r="520" spans="1:12" s="14" customFormat="1">
      <c r="A520" s="12"/>
      <c r="B520" s="13"/>
      <c r="C520" s="82"/>
      <c r="D520" s="15"/>
      <c r="E520" s="34"/>
      <c r="F520" s="34"/>
      <c r="G520" s="34"/>
      <c r="H520" s="34"/>
      <c r="I520" s="34"/>
      <c r="J520" s="34"/>
      <c r="K520" s="12"/>
      <c r="L520" s="16"/>
    </row>
    <row r="521" spans="1:12" s="14" customFormat="1">
      <c r="A521" s="12"/>
      <c r="B521" s="13"/>
      <c r="C521" s="82"/>
      <c r="D521" s="15"/>
      <c r="E521" s="34"/>
      <c r="F521" s="34"/>
      <c r="G521" s="34"/>
      <c r="H521" s="34"/>
      <c r="I521" s="34"/>
      <c r="J521" s="34"/>
      <c r="K521" s="12"/>
      <c r="L521" s="16"/>
    </row>
    <row r="522" spans="1:12" s="14" customFormat="1">
      <c r="A522" s="12"/>
      <c r="B522" s="13"/>
      <c r="C522" s="82"/>
      <c r="D522" s="15"/>
      <c r="E522" s="34"/>
      <c r="F522" s="34"/>
      <c r="G522" s="34"/>
      <c r="H522" s="34"/>
      <c r="I522" s="34"/>
      <c r="J522" s="34"/>
      <c r="K522" s="12"/>
      <c r="L522" s="16"/>
    </row>
    <row r="523" spans="1:12" s="14" customFormat="1">
      <c r="A523" s="12"/>
      <c r="B523" s="13"/>
      <c r="C523" s="82"/>
      <c r="D523" s="15"/>
      <c r="E523" s="34"/>
      <c r="F523" s="34"/>
      <c r="G523" s="34"/>
      <c r="H523" s="34"/>
      <c r="I523" s="34"/>
      <c r="J523" s="34"/>
      <c r="K523" s="12"/>
      <c r="L523" s="16"/>
    </row>
    <row r="524" spans="1:12" s="14" customFormat="1">
      <c r="A524" s="12"/>
      <c r="B524" s="13"/>
      <c r="C524" s="82"/>
      <c r="D524" s="15"/>
      <c r="E524" s="34"/>
      <c r="F524" s="34"/>
      <c r="G524" s="34"/>
      <c r="H524" s="34"/>
      <c r="I524" s="34"/>
      <c r="J524" s="34"/>
      <c r="K524" s="12"/>
      <c r="L524" s="16"/>
    </row>
    <row r="525" spans="1:12" s="14" customFormat="1">
      <c r="A525" s="12"/>
      <c r="B525" s="13"/>
      <c r="C525" s="82"/>
      <c r="D525" s="15"/>
      <c r="E525" s="34"/>
      <c r="F525" s="34"/>
      <c r="G525" s="34"/>
      <c r="H525" s="34"/>
      <c r="I525" s="34"/>
      <c r="J525" s="34"/>
      <c r="K525" s="12"/>
      <c r="L525" s="16"/>
    </row>
    <row r="526" spans="1:12" s="14" customFormat="1">
      <c r="A526" s="12"/>
      <c r="B526" s="13"/>
      <c r="C526" s="82"/>
      <c r="D526" s="15"/>
      <c r="E526" s="34"/>
      <c r="F526" s="34"/>
      <c r="G526" s="34"/>
      <c r="H526" s="34"/>
      <c r="I526" s="34"/>
      <c r="J526" s="34"/>
      <c r="K526" s="12"/>
      <c r="L526" s="16"/>
    </row>
    <row r="527" spans="1:12" s="14" customFormat="1">
      <c r="A527" s="12"/>
      <c r="B527" s="13"/>
      <c r="C527" s="82"/>
      <c r="D527" s="15"/>
      <c r="E527" s="34"/>
      <c r="F527" s="34"/>
      <c r="G527" s="34"/>
      <c r="H527" s="34"/>
      <c r="I527" s="34"/>
      <c r="J527" s="34"/>
      <c r="K527" s="12"/>
      <c r="L527" s="16"/>
    </row>
    <row r="528" spans="1:12" s="14" customFormat="1">
      <c r="A528" s="12"/>
      <c r="B528" s="13"/>
      <c r="C528" s="82"/>
      <c r="D528" s="15"/>
      <c r="E528" s="34"/>
      <c r="F528" s="34"/>
      <c r="G528" s="34"/>
      <c r="H528" s="34"/>
      <c r="I528" s="34"/>
      <c r="J528" s="34"/>
      <c r="K528" s="12"/>
      <c r="L528" s="16"/>
    </row>
    <row r="529" spans="1:12" s="14" customFormat="1">
      <c r="A529" s="12"/>
      <c r="B529" s="13"/>
      <c r="C529" s="82"/>
      <c r="D529" s="15"/>
      <c r="E529" s="34"/>
      <c r="F529" s="34"/>
      <c r="G529" s="34"/>
      <c r="H529" s="34"/>
      <c r="I529" s="34"/>
      <c r="J529" s="34"/>
      <c r="K529" s="12"/>
      <c r="L529" s="16"/>
    </row>
    <row r="530" spans="1:12" s="14" customFormat="1">
      <c r="A530" s="12"/>
      <c r="B530" s="13"/>
      <c r="C530" s="82"/>
      <c r="D530" s="15"/>
      <c r="E530" s="34"/>
      <c r="F530" s="34"/>
      <c r="G530" s="34"/>
      <c r="H530" s="34"/>
      <c r="I530" s="34"/>
      <c r="J530" s="34"/>
      <c r="K530" s="12"/>
      <c r="L530" s="16"/>
    </row>
    <row r="531" spans="1:12" s="14" customFormat="1">
      <c r="A531" s="12"/>
      <c r="B531" s="13"/>
      <c r="C531" s="82"/>
      <c r="D531" s="15"/>
      <c r="E531" s="34"/>
      <c r="F531" s="34"/>
      <c r="G531" s="34"/>
      <c r="H531" s="34"/>
      <c r="I531" s="34"/>
      <c r="J531" s="34"/>
      <c r="K531" s="12"/>
      <c r="L531" s="16"/>
    </row>
    <row r="532" spans="1:12" s="14" customFormat="1">
      <c r="A532" s="12"/>
      <c r="B532" s="13"/>
      <c r="C532" s="82"/>
      <c r="D532" s="15"/>
      <c r="E532" s="34"/>
      <c r="F532" s="34"/>
      <c r="G532" s="34"/>
      <c r="H532" s="34"/>
      <c r="I532" s="34"/>
      <c r="J532" s="34"/>
      <c r="K532" s="12"/>
      <c r="L532" s="16"/>
    </row>
    <row r="533" spans="1:12" s="14" customFormat="1">
      <c r="A533" s="12"/>
      <c r="B533" s="13"/>
      <c r="C533" s="82"/>
      <c r="D533" s="15"/>
      <c r="E533" s="34"/>
      <c r="F533" s="34"/>
      <c r="G533" s="34"/>
      <c r="H533" s="34"/>
      <c r="I533" s="34"/>
      <c r="J533" s="34"/>
      <c r="K533" s="12"/>
      <c r="L533" s="16"/>
    </row>
    <row r="534" spans="1:12" s="14" customFormat="1">
      <c r="A534" s="12"/>
      <c r="B534" s="13"/>
      <c r="C534" s="82"/>
      <c r="D534" s="15"/>
      <c r="E534" s="34"/>
      <c r="F534" s="34"/>
      <c r="G534" s="34"/>
      <c r="H534" s="34"/>
      <c r="I534" s="34"/>
      <c r="J534" s="34"/>
      <c r="K534" s="12"/>
      <c r="L534" s="16"/>
    </row>
    <row r="535" spans="1:12" s="14" customFormat="1">
      <c r="A535" s="12"/>
      <c r="B535" s="13"/>
      <c r="C535" s="82"/>
      <c r="D535" s="15"/>
      <c r="E535" s="34"/>
      <c r="F535" s="34"/>
      <c r="G535" s="34"/>
      <c r="H535" s="34"/>
      <c r="I535" s="34"/>
      <c r="J535" s="34"/>
      <c r="K535" s="12"/>
      <c r="L535" s="16"/>
    </row>
    <row r="536" spans="1:12" s="14" customFormat="1">
      <c r="A536" s="12"/>
      <c r="B536" s="13"/>
      <c r="C536" s="82"/>
      <c r="D536" s="15"/>
      <c r="E536" s="34"/>
      <c r="F536" s="34"/>
      <c r="G536" s="34"/>
      <c r="H536" s="34"/>
      <c r="I536" s="34"/>
      <c r="J536" s="34"/>
      <c r="K536" s="12"/>
      <c r="L536" s="16"/>
    </row>
    <row r="537" spans="1:12" s="14" customFormat="1">
      <c r="A537" s="12"/>
      <c r="B537" s="13"/>
      <c r="C537" s="82"/>
      <c r="D537" s="15"/>
      <c r="E537" s="34"/>
      <c r="F537" s="34"/>
      <c r="G537" s="34"/>
      <c r="H537" s="34"/>
      <c r="I537" s="34"/>
      <c r="J537" s="34"/>
      <c r="K537" s="12"/>
      <c r="L537" s="16"/>
    </row>
    <row r="538" spans="1:12" s="14" customFormat="1">
      <c r="A538" s="12"/>
      <c r="B538" s="13"/>
      <c r="C538" s="82"/>
      <c r="D538" s="15"/>
      <c r="E538" s="34"/>
      <c r="F538" s="34"/>
      <c r="G538" s="34"/>
      <c r="H538" s="34"/>
      <c r="I538" s="34"/>
      <c r="J538" s="34"/>
      <c r="K538" s="12"/>
      <c r="L538" s="16"/>
    </row>
    <row r="539" spans="1:12" s="14" customFormat="1">
      <c r="A539" s="12"/>
      <c r="B539" s="13"/>
      <c r="C539" s="82"/>
      <c r="D539" s="15"/>
      <c r="E539" s="34"/>
      <c r="F539" s="34"/>
      <c r="G539" s="34"/>
      <c r="H539" s="34"/>
      <c r="I539" s="34"/>
      <c r="J539" s="34"/>
      <c r="K539" s="12"/>
      <c r="L539" s="16"/>
    </row>
    <row r="540" spans="1:12" s="14" customFormat="1">
      <c r="A540" s="12"/>
      <c r="B540" s="13"/>
      <c r="C540" s="82"/>
      <c r="D540" s="15"/>
      <c r="E540" s="34"/>
      <c r="F540" s="34"/>
      <c r="G540" s="34"/>
      <c r="H540" s="34"/>
      <c r="I540" s="34"/>
      <c r="J540" s="34"/>
      <c r="K540" s="12"/>
      <c r="L540" s="16"/>
    </row>
    <row r="541" spans="1:12" s="14" customFormat="1">
      <c r="A541" s="12"/>
      <c r="B541" s="13"/>
      <c r="C541" s="82"/>
      <c r="D541" s="15"/>
      <c r="E541" s="34"/>
      <c r="F541" s="34"/>
      <c r="G541" s="34"/>
      <c r="H541" s="34"/>
      <c r="I541" s="34"/>
      <c r="J541" s="34"/>
      <c r="K541" s="12"/>
      <c r="L541" s="16"/>
    </row>
    <row r="542" spans="1:12" s="14" customFormat="1">
      <c r="A542" s="12"/>
      <c r="B542" s="13"/>
      <c r="C542" s="82"/>
      <c r="D542" s="15"/>
      <c r="E542" s="34"/>
      <c r="F542" s="34"/>
      <c r="G542" s="34"/>
      <c r="H542" s="34"/>
      <c r="I542" s="34"/>
      <c r="J542" s="34"/>
      <c r="K542" s="12"/>
      <c r="L542" s="16"/>
    </row>
    <row r="543" spans="1:12" s="14" customFormat="1">
      <c r="A543" s="12"/>
      <c r="B543" s="13"/>
      <c r="C543" s="82"/>
      <c r="D543" s="15"/>
      <c r="E543" s="34"/>
      <c r="F543" s="34"/>
      <c r="G543" s="34"/>
      <c r="H543" s="34"/>
      <c r="I543" s="34"/>
      <c r="J543" s="34"/>
      <c r="K543" s="12"/>
      <c r="L543" s="16"/>
    </row>
    <row r="544" spans="1:12" s="14" customFormat="1">
      <c r="A544" s="12"/>
      <c r="B544" s="13"/>
      <c r="C544" s="82"/>
      <c r="D544" s="15"/>
      <c r="E544" s="34"/>
      <c r="F544" s="34"/>
      <c r="G544" s="34"/>
      <c r="H544" s="34"/>
      <c r="I544" s="34"/>
      <c r="J544" s="34"/>
      <c r="K544" s="12"/>
      <c r="L544" s="16"/>
    </row>
    <row r="545" spans="1:12" s="14" customFormat="1">
      <c r="A545" s="12"/>
      <c r="B545" s="13"/>
      <c r="C545" s="82"/>
      <c r="D545" s="15"/>
      <c r="E545" s="34"/>
      <c r="F545" s="34"/>
      <c r="G545" s="34"/>
      <c r="H545" s="34"/>
      <c r="I545" s="34"/>
      <c r="J545" s="34"/>
      <c r="K545" s="12"/>
      <c r="L545" s="16"/>
    </row>
    <row r="546" spans="1:12" s="14" customFormat="1">
      <c r="A546" s="12"/>
      <c r="B546" s="13"/>
      <c r="C546" s="82"/>
      <c r="D546" s="15"/>
      <c r="E546" s="34"/>
      <c r="F546" s="34"/>
      <c r="G546" s="34"/>
      <c r="H546" s="34"/>
      <c r="I546" s="34"/>
      <c r="J546" s="34"/>
      <c r="K546" s="12"/>
      <c r="L546" s="16"/>
    </row>
    <row r="547" spans="1:12" s="14" customFormat="1">
      <c r="A547" s="12"/>
      <c r="B547" s="13"/>
      <c r="C547" s="82"/>
      <c r="D547" s="15"/>
      <c r="E547" s="34"/>
      <c r="F547" s="34"/>
      <c r="G547" s="34"/>
      <c r="H547" s="34"/>
      <c r="I547" s="34"/>
      <c r="J547" s="34"/>
      <c r="K547" s="12"/>
      <c r="L547" s="16"/>
    </row>
    <row r="548" spans="1:12" s="14" customFormat="1">
      <c r="A548" s="12"/>
      <c r="B548" s="13"/>
      <c r="C548" s="82"/>
      <c r="D548" s="15"/>
      <c r="E548" s="34"/>
      <c r="F548" s="34"/>
      <c r="G548" s="34"/>
      <c r="H548" s="34"/>
      <c r="I548" s="34"/>
      <c r="J548" s="34"/>
      <c r="K548" s="12"/>
      <c r="L548" s="16"/>
    </row>
    <row r="549" spans="1:12" s="14" customFormat="1">
      <c r="A549" s="12"/>
      <c r="B549" s="13"/>
      <c r="C549" s="82"/>
      <c r="D549" s="15"/>
      <c r="E549" s="34"/>
      <c r="F549" s="34"/>
      <c r="G549" s="34"/>
      <c r="H549" s="34"/>
      <c r="I549" s="34"/>
      <c r="J549" s="34"/>
      <c r="K549" s="12"/>
      <c r="L549" s="16"/>
    </row>
    <row r="550" spans="1:12" s="14" customFormat="1">
      <c r="A550" s="12"/>
      <c r="B550" s="13"/>
      <c r="C550" s="82"/>
      <c r="D550" s="15"/>
      <c r="E550" s="34"/>
      <c r="F550" s="34"/>
      <c r="G550" s="34"/>
      <c r="H550" s="34"/>
      <c r="I550" s="34"/>
      <c r="J550" s="34"/>
      <c r="K550" s="12"/>
      <c r="L550" s="16"/>
    </row>
    <row r="551" spans="1:12" s="14" customFormat="1">
      <c r="A551" s="12"/>
      <c r="B551" s="13"/>
      <c r="C551" s="82"/>
      <c r="D551" s="15"/>
      <c r="E551" s="34"/>
      <c r="F551" s="34"/>
      <c r="G551" s="34"/>
      <c r="H551" s="34"/>
      <c r="I551" s="34"/>
      <c r="J551" s="34"/>
      <c r="K551" s="12"/>
      <c r="L551" s="16"/>
    </row>
    <row r="552" spans="1:12" s="14" customFormat="1">
      <c r="A552" s="12"/>
      <c r="B552" s="13"/>
      <c r="C552" s="82"/>
      <c r="D552" s="15"/>
      <c r="E552" s="34"/>
      <c r="F552" s="34"/>
      <c r="G552" s="34"/>
      <c r="H552" s="34"/>
      <c r="I552" s="34"/>
      <c r="J552" s="34"/>
      <c r="K552" s="12"/>
      <c r="L552" s="16"/>
    </row>
    <row r="553" spans="1:12" s="14" customFormat="1">
      <c r="A553" s="12"/>
      <c r="B553" s="13"/>
      <c r="C553" s="82"/>
      <c r="D553" s="15"/>
      <c r="E553" s="34"/>
      <c r="F553" s="34"/>
      <c r="G553" s="34"/>
      <c r="H553" s="34"/>
      <c r="I553" s="34"/>
      <c r="J553" s="34"/>
      <c r="K553" s="12"/>
      <c r="L553" s="16"/>
    </row>
    <row r="554" spans="1:12" s="14" customFormat="1">
      <c r="A554" s="12"/>
      <c r="B554" s="13"/>
      <c r="C554" s="82"/>
      <c r="D554" s="15"/>
      <c r="E554" s="34"/>
      <c r="F554" s="34"/>
      <c r="G554" s="34"/>
      <c r="H554" s="34"/>
      <c r="I554" s="34"/>
      <c r="J554" s="34"/>
      <c r="K554" s="12"/>
      <c r="L554" s="16"/>
    </row>
    <row r="555" spans="1:12" s="14" customFormat="1">
      <c r="A555" s="12"/>
      <c r="B555" s="13"/>
      <c r="C555" s="82"/>
      <c r="D555" s="15"/>
      <c r="E555" s="34"/>
      <c r="F555" s="34"/>
      <c r="G555" s="34"/>
      <c r="H555" s="34"/>
      <c r="I555" s="34"/>
      <c r="J555" s="34"/>
      <c r="K555" s="12"/>
      <c r="L555" s="16"/>
    </row>
    <row r="556" spans="1:12" s="14" customFormat="1">
      <c r="A556" s="12"/>
      <c r="B556" s="13"/>
      <c r="C556" s="82"/>
      <c r="D556" s="15"/>
      <c r="E556" s="34"/>
      <c r="F556" s="34"/>
      <c r="G556" s="34"/>
      <c r="H556" s="34"/>
      <c r="I556" s="34"/>
      <c r="J556" s="34"/>
      <c r="K556" s="12"/>
      <c r="L556" s="16"/>
    </row>
    <row r="557" spans="1:12" s="14" customFormat="1">
      <c r="A557" s="12"/>
      <c r="B557" s="13"/>
      <c r="C557" s="82"/>
      <c r="D557" s="15"/>
      <c r="E557" s="34"/>
      <c r="F557" s="34"/>
      <c r="G557" s="34"/>
      <c r="H557" s="34"/>
      <c r="I557" s="34"/>
      <c r="J557" s="34"/>
      <c r="K557" s="12"/>
      <c r="L557" s="16"/>
    </row>
    <row r="558" spans="1:12" s="14" customFormat="1">
      <c r="A558" s="12"/>
      <c r="B558" s="13"/>
      <c r="C558" s="82"/>
      <c r="D558" s="15"/>
      <c r="E558" s="34"/>
      <c r="F558" s="34"/>
      <c r="G558" s="34"/>
      <c r="H558" s="34"/>
      <c r="I558" s="34"/>
      <c r="J558" s="34"/>
      <c r="K558" s="12"/>
      <c r="L558" s="16"/>
    </row>
    <row r="559" spans="1:12" s="14" customFormat="1">
      <c r="A559" s="12"/>
      <c r="B559" s="13"/>
      <c r="C559" s="82"/>
      <c r="D559" s="15"/>
      <c r="E559" s="34"/>
      <c r="F559" s="34"/>
      <c r="G559" s="34"/>
      <c r="H559" s="34"/>
      <c r="I559" s="34"/>
      <c r="J559" s="34"/>
      <c r="K559" s="12"/>
      <c r="L559" s="16"/>
    </row>
    <row r="560" spans="1:12" s="14" customFormat="1">
      <c r="A560" s="12"/>
      <c r="B560" s="13"/>
      <c r="C560" s="82"/>
      <c r="D560" s="15"/>
      <c r="E560" s="34"/>
      <c r="F560" s="34"/>
      <c r="G560" s="34"/>
      <c r="H560" s="34"/>
      <c r="I560" s="34"/>
      <c r="J560" s="34"/>
      <c r="K560" s="12"/>
      <c r="L560" s="16"/>
    </row>
    <row r="561" spans="1:12" s="14" customFormat="1">
      <c r="A561" s="12"/>
      <c r="B561" s="13"/>
      <c r="C561" s="82"/>
      <c r="D561" s="15"/>
      <c r="E561" s="34"/>
      <c r="F561" s="34"/>
      <c r="G561" s="34"/>
      <c r="H561" s="34"/>
      <c r="I561" s="34"/>
      <c r="J561" s="34"/>
      <c r="K561" s="12"/>
      <c r="L561" s="16"/>
    </row>
    <row r="562" spans="1:12" s="14" customFormat="1">
      <c r="A562" s="12"/>
      <c r="B562" s="13"/>
      <c r="C562" s="82"/>
      <c r="D562" s="15"/>
      <c r="E562" s="34"/>
      <c r="F562" s="34"/>
      <c r="G562" s="34"/>
      <c r="H562" s="34"/>
      <c r="I562" s="34"/>
      <c r="J562" s="34"/>
      <c r="K562" s="12"/>
      <c r="L562" s="16"/>
    </row>
    <row r="563" spans="1:12" s="14" customFormat="1">
      <c r="A563" s="12"/>
      <c r="B563" s="13"/>
      <c r="C563" s="82"/>
      <c r="D563" s="15"/>
      <c r="E563" s="34"/>
      <c r="F563" s="34"/>
      <c r="G563" s="34"/>
      <c r="H563" s="34"/>
      <c r="I563" s="34"/>
      <c r="J563" s="34"/>
      <c r="K563" s="12"/>
      <c r="L563" s="16"/>
    </row>
    <row r="564" spans="1:12" s="14" customFormat="1">
      <c r="A564" s="12"/>
      <c r="B564" s="13"/>
      <c r="C564" s="82"/>
      <c r="D564" s="15"/>
      <c r="E564" s="34"/>
      <c r="F564" s="34"/>
      <c r="G564" s="34"/>
      <c r="H564" s="34"/>
      <c r="I564" s="34"/>
      <c r="J564" s="34"/>
      <c r="K564" s="12"/>
      <c r="L564" s="16"/>
    </row>
    <row r="565" spans="1:12" s="14" customFormat="1">
      <c r="A565" s="12"/>
      <c r="B565" s="13"/>
      <c r="C565" s="82"/>
      <c r="D565" s="15"/>
      <c r="E565" s="34"/>
      <c r="F565" s="34"/>
      <c r="G565" s="34"/>
      <c r="H565" s="34"/>
      <c r="I565" s="34"/>
      <c r="J565" s="34"/>
      <c r="K565" s="12"/>
      <c r="L565" s="16"/>
    </row>
    <row r="566" spans="1:12" s="14" customFormat="1">
      <c r="A566" s="12"/>
      <c r="B566" s="13"/>
      <c r="C566" s="82"/>
      <c r="D566" s="15"/>
      <c r="E566" s="34"/>
      <c r="F566" s="34"/>
      <c r="G566" s="34"/>
      <c r="H566" s="34"/>
      <c r="I566" s="34"/>
      <c r="J566" s="34"/>
      <c r="K566" s="12"/>
      <c r="L566" s="16"/>
    </row>
    <row r="567" spans="1:12" s="14" customFormat="1">
      <c r="A567" s="12"/>
      <c r="B567" s="13"/>
      <c r="C567" s="82"/>
      <c r="D567" s="15"/>
      <c r="E567" s="34"/>
      <c r="F567" s="34"/>
      <c r="G567" s="34"/>
      <c r="H567" s="34"/>
      <c r="I567" s="34"/>
      <c r="J567" s="34"/>
      <c r="K567" s="12"/>
      <c r="L567" s="16"/>
    </row>
    <row r="568" spans="1:12" s="14" customFormat="1">
      <c r="A568" s="12"/>
      <c r="B568" s="13"/>
      <c r="C568" s="82"/>
      <c r="D568" s="15"/>
      <c r="E568" s="34"/>
      <c r="F568" s="34"/>
      <c r="G568" s="34"/>
      <c r="H568" s="34"/>
      <c r="I568" s="34"/>
      <c r="J568" s="34"/>
      <c r="K568" s="12"/>
      <c r="L568" s="16"/>
    </row>
    <row r="569" spans="1:12" s="14" customFormat="1">
      <c r="A569" s="12"/>
      <c r="B569" s="13"/>
      <c r="C569" s="82"/>
      <c r="D569" s="15"/>
      <c r="E569" s="34"/>
      <c r="F569" s="34"/>
      <c r="G569" s="34"/>
      <c r="H569" s="34"/>
      <c r="I569" s="34"/>
      <c r="J569" s="34"/>
      <c r="K569" s="12"/>
      <c r="L569" s="16"/>
    </row>
    <row r="570" spans="1:12" s="14" customFormat="1">
      <c r="A570" s="12"/>
      <c r="B570" s="13"/>
      <c r="C570" s="82"/>
      <c r="D570" s="15"/>
      <c r="E570" s="34"/>
      <c r="F570" s="34"/>
      <c r="G570" s="34"/>
      <c r="H570" s="34"/>
      <c r="I570" s="34"/>
      <c r="J570" s="34"/>
      <c r="K570" s="12"/>
      <c r="L570" s="16"/>
    </row>
    <row r="571" spans="1:12" s="14" customFormat="1">
      <c r="A571" s="12"/>
      <c r="B571" s="13"/>
      <c r="C571" s="82"/>
      <c r="D571" s="15"/>
      <c r="E571" s="34"/>
      <c r="F571" s="34"/>
      <c r="G571" s="34"/>
      <c r="H571" s="34"/>
      <c r="I571" s="34"/>
      <c r="J571" s="34"/>
      <c r="K571" s="12"/>
      <c r="L571" s="16"/>
    </row>
    <row r="572" spans="1:12" s="14" customFormat="1">
      <c r="A572" s="12"/>
      <c r="B572" s="13"/>
      <c r="C572" s="82"/>
      <c r="D572" s="15"/>
      <c r="E572" s="34"/>
      <c r="F572" s="34"/>
      <c r="G572" s="34"/>
      <c r="H572" s="34"/>
      <c r="I572" s="34"/>
      <c r="J572" s="34"/>
      <c r="K572" s="12"/>
      <c r="L572" s="16"/>
    </row>
    <row r="573" spans="1:12" s="14" customFormat="1">
      <c r="A573" s="12"/>
      <c r="B573" s="13"/>
      <c r="C573" s="82"/>
      <c r="D573" s="15"/>
      <c r="E573" s="34"/>
      <c r="F573" s="34"/>
      <c r="G573" s="34"/>
      <c r="H573" s="34"/>
      <c r="I573" s="34"/>
      <c r="J573" s="34"/>
      <c r="K573" s="12"/>
      <c r="L573" s="16"/>
    </row>
    <row r="574" spans="1:12" s="14" customFormat="1">
      <c r="A574" s="12"/>
      <c r="B574" s="13"/>
      <c r="C574" s="82"/>
      <c r="D574" s="15"/>
      <c r="E574" s="34"/>
      <c r="F574" s="34"/>
      <c r="G574" s="34"/>
      <c r="H574" s="34"/>
      <c r="I574" s="34"/>
      <c r="J574" s="34"/>
      <c r="K574" s="12"/>
      <c r="L574" s="16"/>
    </row>
    <row r="575" spans="1:12" s="14" customFormat="1">
      <c r="A575" s="12"/>
      <c r="B575" s="13"/>
      <c r="C575" s="82"/>
      <c r="D575" s="15"/>
      <c r="E575" s="34"/>
      <c r="F575" s="34"/>
      <c r="G575" s="34"/>
      <c r="H575" s="34"/>
      <c r="I575" s="34"/>
      <c r="J575" s="34"/>
      <c r="K575" s="12"/>
      <c r="L575" s="16"/>
    </row>
    <row r="576" spans="1:12" s="14" customFormat="1">
      <c r="A576" s="12"/>
      <c r="B576" s="13"/>
      <c r="C576" s="82"/>
      <c r="D576" s="15"/>
      <c r="E576" s="34"/>
      <c r="F576" s="34"/>
      <c r="G576" s="34"/>
      <c r="H576" s="34"/>
      <c r="I576" s="34"/>
      <c r="J576" s="34"/>
      <c r="K576" s="12"/>
      <c r="L576" s="16"/>
    </row>
    <row r="577" spans="1:12" s="14" customFormat="1">
      <c r="A577" s="12"/>
      <c r="B577" s="13"/>
      <c r="C577" s="82"/>
      <c r="D577" s="15"/>
      <c r="E577" s="34"/>
      <c r="F577" s="34"/>
      <c r="G577" s="34"/>
      <c r="H577" s="34"/>
      <c r="I577" s="34"/>
      <c r="J577" s="34"/>
      <c r="K577" s="12"/>
      <c r="L577" s="16"/>
    </row>
    <row r="578" spans="1:12" s="14" customFormat="1">
      <c r="A578" s="12"/>
      <c r="B578" s="13"/>
      <c r="C578" s="82"/>
      <c r="D578" s="15"/>
      <c r="E578" s="34"/>
      <c r="F578" s="34"/>
      <c r="G578" s="34"/>
      <c r="H578" s="34"/>
      <c r="I578" s="34"/>
      <c r="J578" s="34"/>
      <c r="K578" s="12"/>
      <c r="L578" s="16"/>
    </row>
    <row r="579" spans="1:12" s="14" customFormat="1">
      <c r="A579" s="12"/>
      <c r="B579" s="13"/>
      <c r="C579" s="82"/>
      <c r="D579" s="15"/>
      <c r="E579" s="34"/>
      <c r="F579" s="34"/>
      <c r="G579" s="34"/>
      <c r="H579" s="34"/>
      <c r="I579" s="34"/>
      <c r="J579" s="34"/>
      <c r="K579" s="12"/>
      <c r="L579" s="16"/>
    </row>
    <row r="580" spans="1:12" s="14" customFormat="1">
      <c r="A580" s="12"/>
      <c r="B580" s="13"/>
      <c r="C580" s="82"/>
      <c r="D580" s="15"/>
      <c r="E580" s="34"/>
      <c r="F580" s="34"/>
      <c r="G580" s="34"/>
      <c r="H580" s="34"/>
      <c r="I580" s="34"/>
      <c r="J580" s="34"/>
      <c r="K580" s="12"/>
      <c r="L580" s="16"/>
    </row>
    <row r="581" spans="1:12" s="14" customFormat="1">
      <c r="A581" s="12"/>
      <c r="B581" s="13"/>
      <c r="C581" s="82"/>
      <c r="D581" s="15"/>
      <c r="E581" s="34"/>
      <c r="F581" s="34"/>
      <c r="G581" s="34"/>
      <c r="H581" s="34"/>
      <c r="I581" s="34"/>
      <c r="J581" s="34"/>
      <c r="K581" s="12"/>
      <c r="L581" s="16"/>
    </row>
    <row r="582" spans="1:12" s="14" customFormat="1">
      <c r="A582" s="12"/>
      <c r="B582" s="13"/>
      <c r="C582" s="82"/>
      <c r="D582" s="15"/>
      <c r="E582" s="34"/>
      <c r="F582" s="34"/>
      <c r="G582" s="34"/>
      <c r="H582" s="34"/>
      <c r="I582" s="34"/>
      <c r="J582" s="34"/>
      <c r="K582" s="12"/>
      <c r="L582" s="16"/>
    </row>
    <row r="583" spans="1:12" s="14" customFormat="1">
      <c r="A583" s="12"/>
      <c r="B583" s="13"/>
      <c r="C583" s="82"/>
      <c r="D583" s="15"/>
      <c r="E583" s="34"/>
      <c r="F583" s="34"/>
      <c r="G583" s="34"/>
      <c r="H583" s="34"/>
      <c r="I583" s="34"/>
      <c r="J583" s="34"/>
      <c r="K583" s="12"/>
      <c r="L583" s="16"/>
    </row>
    <row r="584" spans="1:12" s="14" customFormat="1">
      <c r="A584" s="12"/>
      <c r="B584" s="13"/>
      <c r="C584" s="82"/>
      <c r="D584" s="15"/>
      <c r="E584" s="34"/>
      <c r="F584" s="34"/>
      <c r="G584" s="34"/>
      <c r="H584" s="34"/>
      <c r="I584" s="34"/>
      <c r="J584" s="34"/>
      <c r="K584" s="12"/>
      <c r="L584" s="16"/>
    </row>
    <row r="585" spans="1:12" s="14" customFormat="1">
      <c r="A585" s="12"/>
      <c r="B585" s="13"/>
      <c r="C585" s="82"/>
      <c r="D585" s="15"/>
      <c r="E585" s="34"/>
      <c r="F585" s="34"/>
      <c r="G585" s="34"/>
      <c r="H585" s="34"/>
      <c r="I585" s="34"/>
      <c r="J585" s="34"/>
      <c r="K585" s="12"/>
      <c r="L585" s="16"/>
    </row>
    <row r="586" spans="1:12" s="14" customFormat="1">
      <c r="A586" s="12"/>
      <c r="B586" s="13"/>
      <c r="C586" s="82"/>
      <c r="D586" s="15"/>
      <c r="E586" s="34"/>
      <c r="F586" s="34"/>
      <c r="G586" s="34"/>
      <c r="H586" s="34"/>
      <c r="I586" s="34"/>
      <c r="J586" s="34"/>
      <c r="K586" s="12"/>
      <c r="L586" s="16"/>
    </row>
    <row r="587" spans="1:12" s="14" customFormat="1">
      <c r="A587" s="12"/>
      <c r="B587" s="13"/>
      <c r="C587" s="82"/>
      <c r="D587" s="15"/>
      <c r="E587" s="34"/>
      <c r="F587" s="34"/>
      <c r="G587" s="34"/>
      <c r="H587" s="34"/>
      <c r="I587" s="34"/>
      <c r="J587" s="34"/>
      <c r="K587" s="12"/>
      <c r="L587" s="16"/>
    </row>
    <row r="588" spans="1:12" s="14" customFormat="1">
      <c r="A588" s="12"/>
      <c r="B588" s="13"/>
      <c r="C588" s="82"/>
      <c r="D588" s="15"/>
      <c r="E588" s="34"/>
      <c r="F588" s="34"/>
      <c r="G588" s="34"/>
      <c r="H588" s="34"/>
      <c r="I588" s="34"/>
      <c r="J588" s="34"/>
      <c r="K588" s="12"/>
      <c r="L588" s="16"/>
    </row>
    <row r="589" spans="1:12" s="14" customFormat="1">
      <c r="A589" s="12"/>
      <c r="B589" s="13"/>
      <c r="C589" s="82"/>
      <c r="D589" s="15"/>
      <c r="E589" s="34"/>
      <c r="F589" s="34"/>
      <c r="G589" s="34"/>
      <c r="H589" s="34"/>
      <c r="I589" s="34"/>
      <c r="J589" s="34"/>
      <c r="K589" s="12"/>
      <c r="L589" s="16"/>
    </row>
    <row r="590" spans="1:12" s="14" customFormat="1">
      <c r="A590" s="12"/>
      <c r="B590" s="13"/>
      <c r="C590" s="82"/>
      <c r="D590" s="15"/>
      <c r="E590" s="34"/>
      <c r="F590" s="34"/>
      <c r="G590" s="34"/>
      <c r="H590" s="34"/>
      <c r="I590" s="34"/>
      <c r="J590" s="34"/>
      <c r="K590" s="12"/>
      <c r="L590" s="16"/>
    </row>
    <row r="591" spans="1:12" s="14" customFormat="1">
      <c r="A591" s="12"/>
      <c r="B591" s="13"/>
      <c r="C591" s="82"/>
      <c r="D591" s="15"/>
      <c r="E591" s="34"/>
      <c r="F591" s="34"/>
      <c r="G591" s="34"/>
      <c r="H591" s="34"/>
      <c r="I591" s="34"/>
      <c r="J591" s="34"/>
      <c r="K591" s="12"/>
      <c r="L591" s="16"/>
    </row>
    <row r="592" spans="1:12" s="14" customFormat="1">
      <c r="A592" s="12"/>
      <c r="B592" s="13"/>
      <c r="C592" s="82"/>
      <c r="D592" s="15"/>
      <c r="E592" s="34"/>
      <c r="F592" s="34"/>
      <c r="G592" s="34"/>
      <c r="H592" s="34"/>
      <c r="I592" s="34"/>
      <c r="J592" s="34"/>
      <c r="K592" s="12"/>
      <c r="L592" s="16"/>
    </row>
    <row r="593" spans="1:12" s="14" customFormat="1">
      <c r="A593" s="12"/>
      <c r="B593" s="13"/>
      <c r="C593" s="82"/>
      <c r="D593" s="15"/>
      <c r="E593" s="34"/>
      <c r="F593" s="34"/>
      <c r="G593" s="34"/>
      <c r="H593" s="34"/>
      <c r="I593" s="34"/>
      <c r="J593" s="34"/>
      <c r="K593" s="12"/>
      <c r="L593" s="16"/>
    </row>
    <row r="594" spans="1:12" s="14" customFormat="1">
      <c r="A594" s="12"/>
      <c r="B594" s="13"/>
      <c r="C594" s="82"/>
      <c r="D594" s="15"/>
      <c r="E594" s="34"/>
      <c r="F594" s="34"/>
      <c r="G594" s="34"/>
      <c r="H594" s="34"/>
      <c r="I594" s="34"/>
      <c r="J594" s="34"/>
      <c r="K594" s="12"/>
      <c r="L594" s="16"/>
    </row>
    <row r="595" spans="1:12" s="14" customFormat="1">
      <c r="A595" s="12"/>
      <c r="B595" s="13"/>
      <c r="C595" s="82"/>
      <c r="D595" s="15"/>
      <c r="E595" s="34"/>
      <c r="F595" s="34"/>
      <c r="G595" s="34"/>
      <c r="H595" s="34"/>
      <c r="I595" s="34"/>
      <c r="J595" s="34"/>
      <c r="K595" s="12"/>
      <c r="L595" s="16"/>
    </row>
    <row r="596" spans="1:12" s="14" customFormat="1">
      <c r="A596" s="12"/>
      <c r="B596" s="13"/>
      <c r="C596" s="82"/>
      <c r="D596" s="15"/>
      <c r="E596" s="34"/>
      <c r="F596" s="34"/>
      <c r="G596" s="34"/>
      <c r="H596" s="34"/>
      <c r="I596" s="34"/>
      <c r="J596" s="34"/>
      <c r="K596" s="12"/>
      <c r="L596" s="16"/>
    </row>
    <row r="597" spans="1:12" s="14" customFormat="1">
      <c r="A597" s="12"/>
      <c r="B597" s="13"/>
      <c r="C597" s="82"/>
      <c r="D597" s="15"/>
      <c r="E597" s="34"/>
      <c r="F597" s="34"/>
      <c r="G597" s="34"/>
      <c r="H597" s="34"/>
      <c r="I597" s="34"/>
      <c r="J597" s="34"/>
      <c r="K597" s="12"/>
      <c r="L597" s="16"/>
    </row>
    <row r="598" spans="1:12" s="14" customFormat="1">
      <c r="A598" s="12"/>
      <c r="B598" s="13"/>
      <c r="C598" s="82"/>
      <c r="D598" s="15"/>
      <c r="E598" s="34"/>
      <c r="F598" s="34"/>
      <c r="G598" s="34"/>
      <c r="H598" s="34"/>
      <c r="I598" s="34"/>
      <c r="J598" s="34"/>
      <c r="K598" s="12"/>
      <c r="L598" s="16"/>
    </row>
    <row r="599" spans="1:12" s="14" customFormat="1">
      <c r="A599" s="12"/>
      <c r="B599" s="13"/>
      <c r="C599" s="82"/>
      <c r="D599" s="15"/>
      <c r="E599" s="34"/>
      <c r="F599" s="34"/>
      <c r="G599" s="34"/>
      <c r="H599" s="34"/>
      <c r="I599" s="34"/>
      <c r="J599" s="34"/>
      <c r="K599" s="12"/>
      <c r="L599" s="16"/>
    </row>
    <row r="600" spans="1:12" s="14" customFormat="1">
      <c r="A600" s="12"/>
      <c r="B600" s="13"/>
      <c r="C600" s="82"/>
      <c r="D600" s="15"/>
      <c r="E600" s="34"/>
      <c r="F600" s="34"/>
      <c r="G600" s="34"/>
      <c r="H600" s="34"/>
      <c r="I600" s="34"/>
      <c r="J600" s="34"/>
      <c r="K600" s="12"/>
      <c r="L600" s="16"/>
    </row>
    <row r="601" spans="1:12" s="14" customFormat="1">
      <c r="A601" s="12"/>
      <c r="B601" s="13"/>
      <c r="C601" s="82"/>
      <c r="D601" s="15"/>
      <c r="E601" s="34"/>
      <c r="F601" s="34"/>
      <c r="G601" s="34"/>
      <c r="H601" s="34"/>
      <c r="I601" s="34"/>
      <c r="J601" s="34"/>
      <c r="K601" s="12"/>
      <c r="L601" s="16"/>
    </row>
    <row r="602" spans="1:12" s="14" customFormat="1">
      <c r="A602" s="12"/>
      <c r="B602" s="13"/>
      <c r="C602" s="82"/>
      <c r="D602" s="15"/>
      <c r="E602" s="34"/>
      <c r="F602" s="34"/>
      <c r="G602" s="34"/>
      <c r="H602" s="34"/>
      <c r="I602" s="34"/>
      <c r="J602" s="34"/>
      <c r="K602" s="12"/>
      <c r="L602" s="16"/>
    </row>
    <row r="603" spans="1:12" s="14" customFormat="1">
      <c r="A603" s="12"/>
      <c r="B603" s="13"/>
      <c r="C603" s="82"/>
      <c r="D603" s="15"/>
      <c r="E603" s="34"/>
      <c r="F603" s="34"/>
      <c r="G603" s="34"/>
      <c r="H603" s="34"/>
      <c r="I603" s="34"/>
      <c r="J603" s="34"/>
      <c r="K603" s="12"/>
      <c r="L603" s="16"/>
    </row>
    <row r="604" spans="1:12" s="14" customFormat="1">
      <c r="A604" s="12"/>
      <c r="B604" s="13"/>
      <c r="C604" s="82"/>
      <c r="D604" s="15"/>
      <c r="E604" s="34"/>
      <c r="F604" s="34"/>
      <c r="G604" s="34"/>
      <c r="H604" s="34"/>
      <c r="I604" s="34"/>
      <c r="J604" s="34"/>
      <c r="K604" s="12"/>
      <c r="L604" s="16"/>
    </row>
    <row r="605" spans="1:12" s="14" customFormat="1">
      <c r="A605" s="12"/>
      <c r="B605" s="13"/>
      <c r="C605" s="82"/>
      <c r="D605" s="15"/>
      <c r="E605" s="34"/>
      <c r="F605" s="34"/>
      <c r="G605" s="34"/>
      <c r="H605" s="34"/>
      <c r="I605" s="34"/>
      <c r="J605" s="34"/>
      <c r="K605" s="12"/>
      <c r="L605" s="16"/>
    </row>
    <row r="606" spans="1:12" s="14" customFormat="1">
      <c r="A606" s="12"/>
      <c r="B606" s="13"/>
      <c r="C606" s="82"/>
      <c r="D606" s="15"/>
      <c r="E606" s="34"/>
      <c r="F606" s="34"/>
      <c r="G606" s="34"/>
      <c r="H606" s="34"/>
      <c r="I606" s="34"/>
      <c r="J606" s="34"/>
      <c r="K606" s="12"/>
      <c r="L606" s="16"/>
    </row>
    <row r="607" spans="1:12" s="14" customFormat="1">
      <c r="A607" s="12"/>
      <c r="B607" s="13"/>
      <c r="C607" s="82"/>
      <c r="D607" s="15"/>
      <c r="E607" s="34"/>
      <c r="F607" s="34"/>
      <c r="G607" s="34"/>
      <c r="H607" s="34"/>
      <c r="I607" s="34"/>
      <c r="J607" s="34"/>
      <c r="K607" s="12"/>
      <c r="L607" s="16"/>
    </row>
    <row r="608" spans="1:12" s="14" customFormat="1">
      <c r="A608" s="12"/>
      <c r="B608" s="13"/>
      <c r="C608" s="82"/>
      <c r="D608" s="15"/>
      <c r="E608" s="34"/>
      <c r="F608" s="34"/>
      <c r="G608" s="34"/>
      <c r="H608" s="34"/>
      <c r="I608" s="34"/>
      <c r="J608" s="34"/>
      <c r="K608" s="12"/>
      <c r="L608" s="16"/>
    </row>
    <row r="609" spans="1:12" s="14" customFormat="1">
      <c r="A609" s="12"/>
      <c r="B609" s="13"/>
      <c r="C609" s="82"/>
      <c r="D609" s="15"/>
      <c r="E609" s="34"/>
      <c r="F609" s="34"/>
      <c r="G609" s="34"/>
      <c r="H609" s="34"/>
      <c r="I609" s="34"/>
      <c r="J609" s="34"/>
      <c r="K609" s="12"/>
      <c r="L609" s="16"/>
    </row>
    <row r="610" spans="1:12" s="14" customFormat="1">
      <c r="A610" s="12"/>
      <c r="B610" s="13"/>
      <c r="C610" s="82"/>
      <c r="D610" s="15"/>
      <c r="E610" s="34"/>
      <c r="F610" s="34"/>
      <c r="G610" s="34"/>
      <c r="H610" s="34"/>
      <c r="I610" s="34"/>
      <c r="J610" s="34"/>
      <c r="K610" s="12"/>
      <c r="L610" s="16"/>
    </row>
    <row r="611" spans="1:12" s="14" customFormat="1">
      <c r="A611" s="12"/>
      <c r="B611" s="13"/>
      <c r="C611" s="82"/>
      <c r="D611" s="15"/>
      <c r="E611" s="34"/>
      <c r="F611" s="34"/>
      <c r="G611" s="34"/>
      <c r="H611" s="34"/>
      <c r="I611" s="34"/>
      <c r="J611" s="34"/>
      <c r="K611" s="12"/>
      <c r="L611" s="16"/>
    </row>
    <row r="612" spans="1:12" s="14" customFormat="1">
      <c r="A612" s="12"/>
      <c r="B612" s="13"/>
      <c r="C612" s="82"/>
      <c r="D612" s="15"/>
      <c r="E612" s="34"/>
      <c r="F612" s="34"/>
      <c r="G612" s="34"/>
      <c r="H612" s="34"/>
      <c r="I612" s="34"/>
      <c r="J612" s="34"/>
      <c r="K612" s="12"/>
      <c r="L612" s="16"/>
    </row>
    <row r="613" spans="1:12" s="14" customFormat="1">
      <c r="A613" s="12"/>
      <c r="B613" s="13"/>
      <c r="C613" s="82"/>
      <c r="D613" s="15"/>
      <c r="E613" s="34"/>
      <c r="F613" s="34"/>
      <c r="G613" s="34"/>
      <c r="H613" s="34"/>
      <c r="I613" s="34"/>
      <c r="J613" s="34"/>
      <c r="K613" s="12"/>
      <c r="L613" s="16"/>
    </row>
    <row r="614" spans="1:12" s="14" customFormat="1">
      <c r="A614" s="12"/>
      <c r="B614" s="13"/>
      <c r="C614" s="82"/>
      <c r="D614" s="15"/>
      <c r="E614" s="34"/>
      <c r="F614" s="34"/>
      <c r="G614" s="34"/>
      <c r="H614" s="34"/>
      <c r="I614" s="34"/>
      <c r="J614" s="34"/>
      <c r="K614" s="12"/>
      <c r="L614" s="16"/>
    </row>
    <row r="615" spans="1:12" s="14" customFormat="1">
      <c r="A615" s="12"/>
      <c r="B615" s="13"/>
      <c r="C615" s="82"/>
      <c r="D615" s="15"/>
      <c r="E615" s="34"/>
      <c r="F615" s="34"/>
      <c r="G615" s="34"/>
      <c r="H615" s="34"/>
      <c r="I615" s="34"/>
      <c r="J615" s="34"/>
      <c r="K615" s="12"/>
      <c r="L615" s="16"/>
    </row>
    <row r="616" spans="1:12" s="14" customFormat="1">
      <c r="A616" s="12"/>
      <c r="B616" s="13"/>
      <c r="C616" s="82"/>
      <c r="D616" s="15"/>
      <c r="E616" s="34"/>
      <c r="F616" s="34"/>
      <c r="G616" s="34"/>
      <c r="H616" s="34"/>
      <c r="I616" s="34"/>
      <c r="J616" s="34"/>
      <c r="K616" s="12"/>
      <c r="L616" s="16"/>
    </row>
    <row r="617" spans="1:12" s="14" customFormat="1">
      <c r="A617" s="12"/>
      <c r="B617" s="13"/>
      <c r="C617" s="82"/>
      <c r="D617" s="15"/>
      <c r="E617" s="34"/>
      <c r="F617" s="34"/>
      <c r="G617" s="34"/>
      <c r="H617" s="34"/>
      <c r="I617" s="34"/>
      <c r="J617" s="34"/>
      <c r="K617" s="12"/>
      <c r="L617" s="16"/>
    </row>
    <row r="618" spans="1:12" s="14" customFormat="1">
      <c r="A618" s="12"/>
      <c r="B618" s="13"/>
      <c r="C618" s="82"/>
      <c r="D618" s="15"/>
      <c r="E618" s="34"/>
      <c r="F618" s="34"/>
      <c r="G618" s="34"/>
      <c r="H618" s="34"/>
      <c r="I618" s="34"/>
      <c r="J618" s="34"/>
      <c r="K618" s="12"/>
      <c r="L618" s="16"/>
    </row>
    <row r="619" spans="1:12" s="14" customFormat="1">
      <c r="A619" s="12"/>
      <c r="B619" s="13"/>
      <c r="C619" s="82"/>
      <c r="D619" s="15"/>
      <c r="E619" s="34"/>
      <c r="F619" s="34"/>
      <c r="G619" s="34"/>
      <c r="H619" s="34"/>
      <c r="I619" s="34"/>
      <c r="J619" s="34"/>
      <c r="K619" s="12"/>
      <c r="L619" s="16"/>
    </row>
    <row r="620" spans="1:12" s="14" customFormat="1">
      <c r="A620" s="12"/>
      <c r="B620" s="13"/>
      <c r="C620" s="82"/>
      <c r="D620" s="15"/>
      <c r="E620" s="34"/>
      <c r="F620" s="34"/>
      <c r="G620" s="34"/>
      <c r="H620" s="34"/>
      <c r="I620" s="34"/>
      <c r="J620" s="34"/>
      <c r="K620" s="12"/>
      <c r="L620" s="16"/>
    </row>
    <row r="621" spans="1:12" s="14" customFormat="1">
      <c r="A621" s="12"/>
      <c r="B621" s="13"/>
      <c r="C621" s="82"/>
      <c r="D621" s="15"/>
      <c r="E621" s="34"/>
      <c r="F621" s="34"/>
      <c r="G621" s="34"/>
      <c r="H621" s="34"/>
      <c r="I621" s="34"/>
      <c r="J621" s="34"/>
      <c r="K621" s="12"/>
      <c r="L621" s="16"/>
    </row>
    <row r="622" spans="1:12" s="14" customFormat="1">
      <c r="A622" s="12"/>
      <c r="B622" s="13"/>
      <c r="C622" s="82"/>
      <c r="D622" s="15"/>
      <c r="E622" s="34"/>
      <c r="F622" s="34"/>
      <c r="G622" s="34"/>
      <c r="H622" s="34"/>
      <c r="I622" s="34"/>
      <c r="J622" s="34"/>
      <c r="K622" s="12"/>
      <c r="L622" s="16"/>
    </row>
    <row r="623" spans="1:12" s="14" customFormat="1">
      <c r="A623" s="12"/>
      <c r="B623" s="13"/>
      <c r="C623" s="82"/>
      <c r="D623" s="15"/>
      <c r="E623" s="34"/>
      <c r="F623" s="34"/>
      <c r="G623" s="34"/>
      <c r="H623" s="34"/>
      <c r="I623" s="34"/>
      <c r="J623" s="34"/>
      <c r="K623" s="12"/>
      <c r="L623" s="16"/>
    </row>
    <row r="624" spans="1:12" s="14" customFormat="1">
      <c r="A624" s="12"/>
      <c r="B624" s="13"/>
      <c r="C624" s="82"/>
      <c r="D624" s="15"/>
      <c r="E624" s="34"/>
      <c r="F624" s="34"/>
      <c r="G624" s="34"/>
      <c r="H624" s="34"/>
      <c r="I624" s="34"/>
      <c r="J624" s="34"/>
      <c r="K624" s="12"/>
      <c r="L624" s="16"/>
    </row>
    <row r="625" spans="1:12" s="14" customFormat="1">
      <c r="A625" s="12"/>
      <c r="B625" s="13"/>
      <c r="C625" s="82"/>
      <c r="D625" s="15"/>
      <c r="E625" s="34"/>
      <c r="F625" s="34"/>
      <c r="G625" s="34"/>
      <c r="H625" s="34"/>
      <c r="I625" s="34"/>
      <c r="J625" s="34"/>
      <c r="K625" s="12"/>
      <c r="L625" s="16"/>
    </row>
    <row r="626" spans="1:12" s="14" customFormat="1">
      <c r="A626" s="12"/>
      <c r="B626" s="13"/>
      <c r="C626" s="82"/>
      <c r="D626" s="15"/>
      <c r="E626" s="34"/>
      <c r="F626" s="34"/>
      <c r="G626" s="34"/>
      <c r="H626" s="34"/>
      <c r="I626" s="34"/>
      <c r="J626" s="34"/>
      <c r="K626" s="12"/>
      <c r="L626" s="16"/>
    </row>
    <row r="627" spans="1:12" s="14" customFormat="1">
      <c r="A627" s="12"/>
      <c r="B627" s="13"/>
      <c r="C627" s="82"/>
      <c r="D627" s="15"/>
      <c r="E627" s="34"/>
      <c r="F627" s="34"/>
      <c r="G627" s="34"/>
      <c r="H627" s="34"/>
      <c r="I627" s="34"/>
      <c r="J627" s="34"/>
      <c r="K627" s="12"/>
      <c r="L627" s="16"/>
    </row>
    <row r="628" spans="1:12" s="14" customFormat="1">
      <c r="A628" s="12"/>
      <c r="B628" s="13"/>
      <c r="C628" s="82"/>
      <c r="D628" s="15"/>
      <c r="E628" s="34"/>
      <c r="F628" s="34"/>
      <c r="G628" s="34"/>
      <c r="H628" s="34"/>
      <c r="I628" s="34"/>
      <c r="J628" s="34"/>
      <c r="K628" s="12"/>
      <c r="L628" s="16"/>
    </row>
    <row r="629" spans="1:12" s="14" customFormat="1">
      <c r="A629" s="12"/>
      <c r="B629" s="13"/>
      <c r="C629" s="82"/>
      <c r="D629" s="15"/>
      <c r="E629" s="34"/>
      <c r="F629" s="34"/>
      <c r="G629" s="34"/>
      <c r="H629" s="34"/>
      <c r="I629" s="34"/>
      <c r="J629" s="34"/>
      <c r="K629" s="12"/>
      <c r="L629" s="16"/>
    </row>
    <row r="630" spans="1:12" s="14" customFormat="1">
      <c r="A630" s="12"/>
      <c r="B630" s="13"/>
      <c r="C630" s="82"/>
      <c r="D630" s="15"/>
      <c r="E630" s="34"/>
      <c r="F630" s="34"/>
      <c r="G630" s="34"/>
      <c r="H630" s="34"/>
      <c r="I630" s="34"/>
      <c r="J630" s="34"/>
      <c r="K630" s="12"/>
      <c r="L630" s="16"/>
    </row>
    <row r="631" spans="1:12" s="14" customFormat="1">
      <c r="A631" s="12"/>
      <c r="B631" s="13"/>
      <c r="C631" s="82"/>
      <c r="D631" s="15"/>
      <c r="E631" s="34"/>
      <c r="F631" s="34"/>
      <c r="G631" s="34"/>
      <c r="H631" s="34"/>
      <c r="I631" s="34"/>
      <c r="J631" s="34"/>
      <c r="K631" s="12"/>
      <c r="L631" s="16"/>
    </row>
    <row r="632" spans="1:12" s="14" customFormat="1">
      <c r="A632" s="12"/>
      <c r="B632" s="13"/>
      <c r="C632" s="82"/>
      <c r="D632" s="15"/>
      <c r="E632" s="34"/>
      <c r="F632" s="34"/>
      <c r="G632" s="34"/>
      <c r="H632" s="34"/>
      <c r="I632" s="34"/>
      <c r="J632" s="34"/>
      <c r="K632" s="12"/>
      <c r="L632" s="16"/>
    </row>
    <row r="633" spans="1:12" s="14" customFormat="1">
      <c r="A633" s="12"/>
      <c r="B633" s="13"/>
      <c r="C633" s="82"/>
      <c r="D633" s="15"/>
      <c r="E633" s="34"/>
      <c r="F633" s="34"/>
      <c r="G633" s="34"/>
      <c r="H633" s="34"/>
      <c r="I633" s="34"/>
      <c r="J633" s="34"/>
      <c r="K633" s="12"/>
      <c r="L633" s="16"/>
    </row>
    <row r="634" spans="1:12" s="14" customFormat="1">
      <c r="A634" s="12"/>
      <c r="B634" s="13"/>
      <c r="C634" s="82"/>
      <c r="D634" s="15"/>
      <c r="E634" s="34"/>
      <c r="F634" s="34"/>
      <c r="G634" s="34"/>
      <c r="H634" s="34"/>
      <c r="I634" s="34"/>
      <c r="J634" s="34"/>
      <c r="K634" s="12"/>
      <c r="L634" s="16"/>
    </row>
    <row r="635" spans="1:12" s="14" customFormat="1">
      <c r="A635" s="12"/>
      <c r="B635" s="13"/>
      <c r="C635" s="82"/>
      <c r="D635" s="15"/>
      <c r="E635" s="34"/>
      <c r="F635" s="34"/>
      <c r="G635" s="34"/>
      <c r="H635" s="34"/>
      <c r="I635" s="34"/>
      <c r="J635" s="34"/>
      <c r="K635" s="12"/>
      <c r="L635" s="16"/>
    </row>
    <row r="636" spans="1:12" s="14" customFormat="1">
      <c r="A636" s="12"/>
      <c r="B636" s="13"/>
      <c r="C636" s="82"/>
      <c r="D636" s="15"/>
      <c r="E636" s="34"/>
      <c r="F636" s="34"/>
      <c r="G636" s="34"/>
      <c r="H636" s="34"/>
      <c r="I636" s="34"/>
      <c r="J636" s="34"/>
      <c r="K636" s="12"/>
      <c r="L636" s="16"/>
    </row>
    <row r="637" spans="1:12" s="14" customFormat="1">
      <c r="A637" s="12"/>
      <c r="B637" s="13"/>
      <c r="C637" s="82"/>
      <c r="D637" s="15"/>
      <c r="E637" s="34"/>
      <c r="F637" s="34"/>
      <c r="G637" s="34"/>
      <c r="H637" s="34"/>
      <c r="I637" s="34"/>
      <c r="J637" s="34"/>
      <c r="K637" s="12"/>
      <c r="L637" s="16"/>
    </row>
    <row r="638" spans="1:12" s="14" customFormat="1">
      <c r="A638" s="12"/>
      <c r="B638" s="13"/>
      <c r="C638" s="82"/>
      <c r="D638" s="15"/>
      <c r="E638" s="34"/>
      <c r="F638" s="34"/>
      <c r="G638" s="34"/>
      <c r="H638" s="34"/>
      <c r="I638" s="34"/>
      <c r="J638" s="34"/>
      <c r="K638" s="12"/>
      <c r="L638" s="16"/>
    </row>
    <row r="639" spans="1:12" s="14" customFormat="1">
      <c r="A639" s="12"/>
      <c r="B639" s="13"/>
      <c r="C639" s="82"/>
      <c r="D639" s="15"/>
      <c r="E639" s="34"/>
      <c r="F639" s="34"/>
      <c r="G639" s="34"/>
      <c r="H639" s="34"/>
      <c r="I639" s="34"/>
      <c r="J639" s="34"/>
      <c r="K639" s="12"/>
      <c r="L639" s="16"/>
    </row>
    <row r="640" spans="1:12" s="14" customFormat="1">
      <c r="A640" s="12"/>
      <c r="B640" s="13"/>
      <c r="C640" s="82"/>
      <c r="D640" s="15"/>
      <c r="E640" s="34"/>
      <c r="F640" s="34"/>
      <c r="G640" s="34"/>
      <c r="H640" s="34"/>
      <c r="I640" s="34"/>
      <c r="J640" s="34"/>
      <c r="K640" s="12"/>
      <c r="L640" s="16"/>
    </row>
    <row r="641" spans="1:12" s="14" customFormat="1">
      <c r="A641" s="12"/>
      <c r="B641" s="13"/>
      <c r="C641" s="82"/>
      <c r="D641" s="15"/>
      <c r="E641" s="34"/>
      <c r="F641" s="34"/>
      <c r="G641" s="34"/>
      <c r="H641" s="34"/>
      <c r="I641" s="34"/>
      <c r="J641" s="34"/>
      <c r="K641" s="12"/>
      <c r="L641" s="16"/>
    </row>
    <row r="642" spans="1:12" s="14" customFormat="1">
      <c r="A642" s="12"/>
      <c r="B642" s="13"/>
      <c r="C642" s="82"/>
      <c r="D642" s="15"/>
      <c r="E642" s="34"/>
      <c r="F642" s="34"/>
      <c r="G642" s="34"/>
      <c r="H642" s="34"/>
      <c r="I642" s="34"/>
      <c r="J642" s="34"/>
      <c r="K642" s="12"/>
      <c r="L642" s="16"/>
    </row>
    <row r="643" spans="1:12" s="14" customFormat="1">
      <c r="A643" s="12"/>
      <c r="B643" s="13"/>
      <c r="C643" s="82"/>
      <c r="D643" s="15"/>
      <c r="E643" s="34"/>
      <c r="F643" s="34"/>
      <c r="G643" s="34"/>
      <c r="H643" s="34"/>
      <c r="I643" s="34"/>
      <c r="J643" s="34"/>
      <c r="K643" s="12"/>
      <c r="L643" s="16"/>
    </row>
    <row r="644" spans="1:12" s="14" customFormat="1">
      <c r="A644" s="12"/>
      <c r="B644" s="13"/>
      <c r="C644" s="82"/>
      <c r="D644" s="15"/>
      <c r="E644" s="34"/>
      <c r="F644" s="34"/>
      <c r="G644" s="34"/>
      <c r="H644" s="34"/>
      <c r="I644" s="34"/>
      <c r="J644" s="34"/>
      <c r="K644" s="12"/>
      <c r="L644" s="16"/>
    </row>
    <row r="645" spans="1:12" s="14" customFormat="1">
      <c r="A645" s="12"/>
      <c r="B645" s="13"/>
      <c r="C645" s="82"/>
      <c r="D645" s="15"/>
      <c r="E645" s="34"/>
      <c r="F645" s="34"/>
      <c r="G645" s="34"/>
      <c r="H645" s="34"/>
      <c r="I645" s="34"/>
      <c r="J645" s="34"/>
      <c r="K645" s="12"/>
      <c r="L645" s="16"/>
    </row>
    <row r="646" spans="1:12" s="14" customFormat="1">
      <c r="A646" s="12"/>
      <c r="B646" s="13"/>
      <c r="C646" s="82"/>
      <c r="D646" s="15"/>
      <c r="E646" s="34"/>
      <c r="F646" s="34"/>
      <c r="G646" s="34"/>
      <c r="H646" s="34"/>
      <c r="I646" s="34"/>
      <c r="J646" s="34"/>
      <c r="K646" s="12"/>
      <c r="L646" s="16"/>
    </row>
    <row r="647" spans="1:12" s="14" customFormat="1">
      <c r="A647" s="12"/>
      <c r="B647" s="13"/>
      <c r="C647" s="82"/>
      <c r="D647" s="15"/>
      <c r="E647" s="34"/>
      <c r="F647" s="34"/>
      <c r="G647" s="34"/>
      <c r="H647" s="34"/>
      <c r="I647" s="34"/>
      <c r="J647" s="34"/>
      <c r="K647" s="12"/>
      <c r="L647" s="16"/>
    </row>
    <row r="648" spans="1:12" s="14" customFormat="1">
      <c r="A648" s="12"/>
      <c r="B648" s="13"/>
      <c r="C648" s="82"/>
      <c r="D648" s="15"/>
      <c r="E648" s="34"/>
      <c r="F648" s="34"/>
      <c r="G648" s="34"/>
      <c r="H648" s="34"/>
      <c r="I648" s="34"/>
      <c r="J648" s="34"/>
      <c r="K648" s="12"/>
      <c r="L648" s="16"/>
    </row>
    <row r="649" spans="1:12" s="14" customFormat="1">
      <c r="A649" s="12"/>
      <c r="B649" s="13"/>
      <c r="C649" s="82"/>
      <c r="D649" s="15"/>
      <c r="E649" s="34"/>
      <c r="F649" s="34"/>
      <c r="G649" s="34"/>
      <c r="H649" s="34"/>
      <c r="I649" s="34"/>
      <c r="J649" s="34"/>
      <c r="K649" s="12"/>
      <c r="L649" s="16"/>
    </row>
    <row r="650" spans="1:12" s="14" customFormat="1">
      <c r="A650" s="12"/>
      <c r="B650" s="13"/>
      <c r="C650" s="82"/>
      <c r="D650" s="15"/>
      <c r="E650" s="34"/>
      <c r="F650" s="34"/>
      <c r="G650" s="34"/>
      <c r="H650" s="34"/>
      <c r="I650" s="34"/>
      <c r="J650" s="34"/>
      <c r="K650" s="12"/>
      <c r="L650" s="16"/>
    </row>
    <row r="651" spans="1:12" s="14" customFormat="1">
      <c r="A651" s="12"/>
      <c r="B651" s="13"/>
      <c r="C651" s="82"/>
      <c r="D651" s="15"/>
      <c r="E651" s="34"/>
      <c r="F651" s="34"/>
      <c r="G651" s="34"/>
      <c r="H651" s="34"/>
      <c r="I651" s="34"/>
      <c r="J651" s="34"/>
      <c r="K651" s="12"/>
      <c r="L651" s="16"/>
    </row>
    <row r="652" spans="1:12" s="14" customFormat="1">
      <c r="A652" s="12"/>
      <c r="B652" s="13"/>
      <c r="C652" s="82"/>
      <c r="D652" s="15"/>
      <c r="E652" s="34"/>
      <c r="F652" s="34"/>
      <c r="G652" s="34"/>
      <c r="H652" s="34"/>
      <c r="I652" s="34"/>
      <c r="J652" s="34"/>
      <c r="K652" s="12"/>
      <c r="L652" s="16"/>
    </row>
    <row r="653" spans="1:12" s="14" customFormat="1">
      <c r="A653" s="12"/>
      <c r="B653" s="13"/>
      <c r="C653" s="82"/>
      <c r="D653" s="15"/>
      <c r="E653" s="34"/>
      <c r="F653" s="34"/>
      <c r="G653" s="34"/>
      <c r="H653" s="34"/>
      <c r="I653" s="34"/>
      <c r="J653" s="34"/>
      <c r="K653" s="12"/>
      <c r="L653" s="16"/>
    </row>
    <row r="654" spans="1:12" s="14" customFormat="1">
      <c r="A654" s="12"/>
      <c r="B654" s="13"/>
      <c r="C654" s="82"/>
      <c r="D654" s="15"/>
      <c r="E654" s="34"/>
      <c r="F654" s="34"/>
      <c r="G654" s="34"/>
      <c r="H654" s="34"/>
      <c r="I654" s="34"/>
      <c r="J654" s="34"/>
      <c r="K654" s="12"/>
      <c r="L654" s="16"/>
    </row>
    <row r="655" spans="1:12" s="14" customFormat="1">
      <c r="A655" s="12"/>
      <c r="B655" s="13"/>
      <c r="C655" s="82"/>
      <c r="D655" s="15"/>
      <c r="E655" s="34"/>
      <c r="F655" s="34"/>
      <c r="G655" s="34"/>
      <c r="H655" s="34"/>
      <c r="I655" s="34"/>
      <c r="J655" s="34"/>
      <c r="K655" s="12"/>
      <c r="L655" s="16"/>
    </row>
    <row r="656" spans="1:12" s="14" customFormat="1">
      <c r="A656" s="12"/>
      <c r="B656" s="13"/>
      <c r="C656" s="82"/>
      <c r="D656" s="15"/>
      <c r="E656" s="34"/>
      <c r="F656" s="34"/>
      <c r="G656" s="34"/>
      <c r="H656" s="34"/>
      <c r="I656" s="34"/>
      <c r="J656" s="34"/>
      <c r="K656" s="12"/>
      <c r="L656" s="16"/>
    </row>
    <row r="657" spans="1:12" s="14" customFormat="1">
      <c r="A657" s="12"/>
      <c r="B657" s="13"/>
      <c r="C657" s="82"/>
      <c r="D657" s="15"/>
      <c r="E657" s="34"/>
      <c r="F657" s="34"/>
      <c r="G657" s="34"/>
      <c r="H657" s="34"/>
      <c r="I657" s="34"/>
      <c r="J657" s="34"/>
      <c r="K657" s="12"/>
      <c r="L657" s="16"/>
    </row>
    <row r="658" spans="1:12" s="14" customFormat="1">
      <c r="A658" s="12"/>
      <c r="B658" s="13"/>
      <c r="C658" s="82"/>
      <c r="D658" s="15"/>
      <c r="E658" s="34"/>
      <c r="F658" s="34"/>
      <c r="G658" s="34"/>
      <c r="H658" s="34"/>
      <c r="I658" s="34"/>
      <c r="J658" s="34"/>
      <c r="K658" s="12"/>
      <c r="L658" s="16"/>
    </row>
    <row r="659" spans="1:12" s="14" customFormat="1">
      <c r="A659" s="12"/>
      <c r="B659" s="13"/>
      <c r="C659" s="82"/>
      <c r="D659" s="15"/>
      <c r="E659" s="34"/>
      <c r="F659" s="34"/>
      <c r="G659" s="34"/>
      <c r="H659" s="34"/>
      <c r="I659" s="34"/>
      <c r="J659" s="34"/>
      <c r="K659" s="12"/>
      <c r="L659" s="16"/>
    </row>
    <row r="660" spans="1:12" s="14" customFormat="1">
      <c r="A660" s="12"/>
      <c r="B660" s="13"/>
      <c r="C660" s="82"/>
      <c r="D660" s="15"/>
      <c r="E660" s="34"/>
      <c r="F660" s="34"/>
      <c r="G660" s="34"/>
      <c r="H660" s="34"/>
      <c r="I660" s="34"/>
      <c r="J660" s="34"/>
      <c r="K660" s="12"/>
      <c r="L660" s="16"/>
    </row>
    <row r="661" spans="1:12" s="14" customFormat="1">
      <c r="A661" s="12"/>
      <c r="B661" s="13"/>
      <c r="C661" s="82"/>
      <c r="D661" s="15"/>
      <c r="E661" s="34"/>
      <c r="F661" s="34"/>
      <c r="G661" s="34"/>
      <c r="H661" s="34"/>
      <c r="I661" s="34"/>
      <c r="J661" s="34"/>
      <c r="K661" s="12"/>
      <c r="L661" s="16"/>
    </row>
    <row r="662" spans="1:12" s="14" customFormat="1">
      <c r="A662" s="12"/>
      <c r="B662" s="13"/>
      <c r="C662" s="82"/>
      <c r="D662" s="15"/>
      <c r="E662" s="34"/>
      <c r="F662" s="34"/>
      <c r="G662" s="34"/>
      <c r="H662" s="34"/>
      <c r="I662" s="34"/>
      <c r="J662" s="34"/>
      <c r="K662" s="12"/>
      <c r="L662" s="16"/>
    </row>
    <row r="663" spans="1:12" s="14" customFormat="1">
      <c r="A663" s="12"/>
      <c r="B663" s="13"/>
      <c r="C663" s="82"/>
      <c r="D663" s="15"/>
      <c r="E663" s="34"/>
      <c r="F663" s="34"/>
      <c r="G663" s="34"/>
      <c r="H663" s="34"/>
      <c r="I663" s="34"/>
      <c r="J663" s="34"/>
      <c r="K663" s="12"/>
      <c r="L663" s="16"/>
    </row>
    <row r="664" spans="1:12" s="14" customFormat="1">
      <c r="A664" s="12"/>
      <c r="B664" s="13"/>
      <c r="C664" s="82"/>
      <c r="D664" s="15"/>
      <c r="E664" s="34"/>
      <c r="F664" s="34"/>
      <c r="G664" s="34"/>
      <c r="H664" s="34"/>
      <c r="I664" s="34"/>
      <c r="J664" s="34"/>
      <c r="K664" s="12"/>
      <c r="L664" s="16"/>
    </row>
    <row r="665" spans="1:12" s="14" customFormat="1">
      <c r="A665" s="12"/>
      <c r="B665" s="13"/>
      <c r="C665" s="82"/>
      <c r="D665" s="15"/>
      <c r="E665" s="34"/>
      <c r="F665" s="34"/>
      <c r="G665" s="34"/>
      <c r="H665" s="34"/>
      <c r="I665" s="34"/>
      <c r="J665" s="34"/>
      <c r="K665" s="12"/>
      <c r="L665" s="16"/>
    </row>
    <row r="666" spans="1:12" s="14" customFormat="1">
      <c r="A666" s="12"/>
      <c r="B666" s="13"/>
      <c r="C666" s="82"/>
      <c r="D666" s="15"/>
      <c r="E666" s="34"/>
      <c r="F666" s="34"/>
      <c r="G666" s="34"/>
      <c r="H666" s="34"/>
      <c r="I666" s="34"/>
      <c r="J666" s="34"/>
      <c r="K666" s="12"/>
      <c r="L666" s="16"/>
    </row>
    <row r="667" spans="1:12" s="14" customFormat="1">
      <c r="A667" s="12"/>
      <c r="B667" s="13"/>
      <c r="C667" s="82"/>
      <c r="D667" s="15"/>
      <c r="E667" s="34"/>
      <c r="F667" s="34"/>
      <c r="G667" s="34"/>
      <c r="H667" s="34"/>
      <c r="I667" s="34"/>
      <c r="J667" s="34"/>
      <c r="K667" s="12"/>
      <c r="L667" s="16"/>
    </row>
    <row r="668" spans="1:12" s="14" customFormat="1">
      <c r="A668" s="12"/>
      <c r="B668" s="13"/>
      <c r="C668" s="82"/>
      <c r="D668" s="15"/>
      <c r="E668" s="34"/>
      <c r="F668" s="34"/>
      <c r="G668" s="34"/>
      <c r="H668" s="34"/>
      <c r="I668" s="34"/>
      <c r="J668" s="34"/>
      <c r="K668" s="12"/>
      <c r="L668" s="16"/>
    </row>
    <row r="669" spans="1:12" s="14" customFormat="1">
      <c r="A669" s="12"/>
      <c r="B669" s="13"/>
      <c r="C669" s="82"/>
      <c r="D669" s="15"/>
      <c r="E669" s="34"/>
      <c r="F669" s="34"/>
      <c r="G669" s="34"/>
      <c r="H669" s="34"/>
      <c r="I669" s="34"/>
      <c r="J669" s="34"/>
      <c r="K669" s="12"/>
      <c r="L669" s="16"/>
    </row>
    <row r="670" spans="1:12" s="14" customFormat="1">
      <c r="A670" s="12"/>
      <c r="B670" s="13"/>
      <c r="C670" s="82"/>
      <c r="D670" s="15"/>
      <c r="E670" s="34"/>
      <c r="F670" s="34"/>
      <c r="G670" s="34"/>
      <c r="H670" s="34"/>
      <c r="I670" s="34"/>
      <c r="J670" s="34"/>
      <c r="K670" s="12"/>
      <c r="L670" s="16"/>
    </row>
    <row r="671" spans="1:12" s="14" customFormat="1">
      <c r="A671" s="12"/>
      <c r="B671" s="13"/>
      <c r="C671" s="82"/>
      <c r="D671" s="15"/>
      <c r="E671" s="34"/>
      <c r="F671" s="34"/>
      <c r="G671" s="34"/>
      <c r="H671" s="34"/>
      <c r="I671" s="34"/>
      <c r="J671" s="34"/>
      <c r="K671" s="12"/>
      <c r="L671" s="16"/>
    </row>
    <row r="672" spans="1:12" s="14" customFormat="1">
      <c r="A672" s="12"/>
      <c r="B672" s="13"/>
      <c r="C672" s="82"/>
      <c r="D672" s="15"/>
      <c r="E672" s="34"/>
      <c r="F672" s="34"/>
      <c r="G672" s="34"/>
      <c r="H672" s="34"/>
      <c r="I672" s="34"/>
      <c r="J672" s="34"/>
      <c r="K672" s="12"/>
      <c r="L672" s="16"/>
    </row>
    <row r="673" spans="1:12" s="14" customFormat="1">
      <c r="A673" s="12"/>
      <c r="B673" s="13"/>
      <c r="C673" s="82"/>
      <c r="D673" s="15"/>
      <c r="E673" s="34"/>
      <c r="F673" s="34"/>
      <c r="G673" s="34"/>
      <c r="H673" s="34"/>
      <c r="I673" s="34"/>
      <c r="J673" s="34"/>
      <c r="K673" s="12"/>
      <c r="L673" s="16"/>
    </row>
    <row r="674" spans="1:12" s="14" customFormat="1">
      <c r="A674" s="12"/>
      <c r="B674" s="13"/>
      <c r="C674" s="82"/>
      <c r="D674" s="15"/>
      <c r="E674" s="34"/>
      <c r="F674" s="34"/>
      <c r="G674" s="34"/>
      <c r="H674" s="34"/>
      <c r="I674" s="34"/>
      <c r="J674" s="34"/>
      <c r="K674" s="12"/>
      <c r="L674" s="16"/>
    </row>
    <row r="675" spans="1:12" s="14" customFormat="1">
      <c r="A675" s="12"/>
      <c r="B675" s="13"/>
      <c r="C675" s="82"/>
      <c r="D675" s="15"/>
      <c r="E675" s="34"/>
      <c r="F675" s="34"/>
      <c r="G675" s="34"/>
      <c r="H675" s="34"/>
      <c r="I675" s="34"/>
      <c r="J675" s="34"/>
      <c r="K675" s="12"/>
      <c r="L675" s="16"/>
    </row>
    <row r="676" spans="1:12" s="14" customFormat="1">
      <c r="A676" s="12"/>
      <c r="B676" s="13"/>
      <c r="C676" s="82"/>
      <c r="D676" s="15"/>
      <c r="E676" s="34"/>
      <c r="F676" s="34"/>
      <c r="G676" s="34"/>
      <c r="H676" s="34"/>
      <c r="I676" s="34"/>
      <c r="J676" s="34"/>
      <c r="K676" s="12"/>
      <c r="L676" s="16"/>
    </row>
    <row r="677" spans="1:12" s="14" customFormat="1">
      <c r="A677" s="12"/>
      <c r="B677" s="13"/>
      <c r="C677" s="82"/>
      <c r="D677" s="15"/>
      <c r="E677" s="34"/>
      <c r="F677" s="34"/>
      <c r="G677" s="34"/>
      <c r="H677" s="34"/>
      <c r="I677" s="34"/>
      <c r="J677" s="34"/>
      <c r="K677" s="12"/>
      <c r="L677" s="16"/>
    </row>
    <row r="678" spans="1:12" s="14" customFormat="1">
      <c r="A678" s="12"/>
      <c r="B678" s="13"/>
      <c r="C678" s="82"/>
      <c r="D678" s="15"/>
      <c r="E678" s="34"/>
      <c r="F678" s="34"/>
      <c r="G678" s="34"/>
      <c r="H678" s="34"/>
      <c r="I678" s="34"/>
      <c r="J678" s="34"/>
      <c r="K678" s="12"/>
      <c r="L678" s="16"/>
    </row>
    <row r="679" spans="1:12" s="14" customFormat="1">
      <c r="A679" s="12"/>
      <c r="B679" s="13"/>
      <c r="C679" s="82"/>
      <c r="D679" s="15"/>
      <c r="E679" s="34"/>
      <c r="F679" s="34"/>
      <c r="G679" s="34"/>
      <c r="H679" s="34"/>
      <c r="I679" s="34"/>
      <c r="J679" s="34"/>
      <c r="K679" s="12"/>
      <c r="L679" s="16"/>
    </row>
    <row r="680" spans="1:12" s="14" customFormat="1">
      <c r="A680" s="12"/>
      <c r="B680" s="13"/>
      <c r="C680" s="82"/>
      <c r="D680" s="15"/>
      <c r="E680" s="34"/>
      <c r="F680" s="34"/>
      <c r="G680" s="34"/>
      <c r="H680" s="34"/>
      <c r="I680" s="34"/>
      <c r="J680" s="34"/>
      <c r="K680" s="12"/>
      <c r="L680" s="16"/>
    </row>
    <row r="681" spans="1:12" s="14" customFormat="1">
      <c r="A681" s="12"/>
      <c r="B681" s="13"/>
      <c r="C681" s="82"/>
      <c r="D681" s="15"/>
      <c r="E681" s="34"/>
      <c r="F681" s="34"/>
      <c r="G681" s="34"/>
      <c r="H681" s="34"/>
      <c r="I681" s="34"/>
      <c r="J681" s="34"/>
      <c r="K681" s="12"/>
      <c r="L681" s="16"/>
    </row>
    <row r="682" spans="1:12" s="14" customFormat="1">
      <c r="A682" s="12"/>
      <c r="B682" s="13"/>
      <c r="C682" s="82"/>
      <c r="D682" s="15"/>
      <c r="E682" s="34"/>
      <c r="F682" s="34"/>
      <c r="G682" s="34"/>
      <c r="H682" s="34"/>
      <c r="I682" s="34"/>
      <c r="J682" s="34"/>
      <c r="K682" s="12"/>
      <c r="L682" s="16"/>
    </row>
    <row r="683" spans="1:12" s="14" customFormat="1">
      <c r="A683" s="12"/>
      <c r="B683" s="13"/>
      <c r="C683" s="82"/>
      <c r="D683" s="15"/>
      <c r="E683" s="34"/>
      <c r="F683" s="34"/>
      <c r="G683" s="34"/>
      <c r="H683" s="34"/>
      <c r="I683" s="34"/>
      <c r="J683" s="34"/>
      <c r="K683" s="12"/>
      <c r="L683" s="16"/>
    </row>
    <row r="684" spans="1:12" s="14" customFormat="1">
      <c r="A684" s="12"/>
      <c r="B684" s="13"/>
      <c r="C684" s="82"/>
      <c r="D684" s="15"/>
      <c r="E684" s="34"/>
      <c r="F684" s="34"/>
      <c r="G684" s="34"/>
      <c r="H684" s="34"/>
      <c r="I684" s="34"/>
      <c r="J684" s="34"/>
      <c r="K684" s="12"/>
      <c r="L684" s="16"/>
    </row>
    <row r="685" spans="1:12" s="14" customFormat="1">
      <c r="A685" s="12"/>
      <c r="B685" s="13"/>
      <c r="C685" s="82"/>
      <c r="D685" s="15"/>
      <c r="E685" s="34"/>
      <c r="F685" s="34"/>
      <c r="G685" s="34"/>
      <c r="H685" s="34"/>
      <c r="I685" s="34"/>
      <c r="J685" s="34"/>
      <c r="K685" s="12"/>
      <c r="L685" s="16"/>
    </row>
    <row r="686" spans="1:12" s="14" customFormat="1">
      <c r="A686" s="12"/>
      <c r="B686" s="13"/>
      <c r="C686" s="82"/>
      <c r="D686" s="15"/>
      <c r="E686" s="34"/>
      <c r="F686" s="34"/>
      <c r="G686" s="34"/>
      <c r="H686" s="34"/>
      <c r="I686" s="34"/>
      <c r="J686" s="34"/>
      <c r="K686" s="12"/>
      <c r="L686" s="16"/>
    </row>
    <row r="687" spans="1:12" s="14" customFormat="1">
      <c r="A687" s="12"/>
      <c r="B687" s="13"/>
      <c r="C687" s="82"/>
      <c r="D687" s="15"/>
      <c r="E687" s="34"/>
      <c r="F687" s="34"/>
      <c r="G687" s="34"/>
      <c r="H687" s="34"/>
      <c r="I687" s="34"/>
      <c r="J687" s="34"/>
      <c r="K687" s="12"/>
      <c r="L687" s="16"/>
    </row>
    <row r="688" spans="1:12" s="14" customFormat="1">
      <c r="A688" s="12"/>
      <c r="B688" s="13"/>
      <c r="C688" s="82"/>
      <c r="D688" s="15"/>
      <c r="E688" s="34"/>
      <c r="F688" s="34"/>
      <c r="G688" s="34"/>
      <c r="H688" s="34"/>
      <c r="I688" s="34"/>
      <c r="J688" s="34"/>
      <c r="K688" s="12"/>
      <c r="L688" s="16"/>
    </row>
    <row r="689" spans="1:12" s="14" customFormat="1">
      <c r="A689" s="12"/>
      <c r="B689" s="13"/>
      <c r="C689" s="82"/>
      <c r="D689" s="15"/>
      <c r="E689" s="34"/>
      <c r="F689" s="34"/>
      <c r="G689" s="34"/>
      <c r="H689" s="34"/>
      <c r="I689" s="34"/>
      <c r="J689" s="34"/>
      <c r="K689" s="12"/>
      <c r="L689" s="16"/>
    </row>
    <row r="690" spans="1:12" s="14" customFormat="1">
      <c r="A690" s="12"/>
      <c r="B690" s="13"/>
      <c r="C690" s="82"/>
      <c r="D690" s="15"/>
      <c r="E690" s="34"/>
      <c r="F690" s="34"/>
      <c r="G690" s="34"/>
      <c r="H690" s="34"/>
      <c r="I690" s="34"/>
      <c r="J690" s="34"/>
      <c r="K690" s="12"/>
      <c r="L690" s="16"/>
    </row>
    <row r="691" spans="1:12" s="14" customFormat="1">
      <c r="A691" s="12"/>
      <c r="B691" s="13"/>
      <c r="C691" s="82"/>
      <c r="D691" s="15"/>
      <c r="E691" s="34"/>
      <c r="F691" s="34"/>
      <c r="G691" s="34"/>
      <c r="H691" s="34"/>
      <c r="I691" s="34"/>
      <c r="J691" s="34"/>
      <c r="K691" s="12"/>
      <c r="L691" s="16"/>
    </row>
    <row r="692" spans="1:12" s="14" customFormat="1">
      <c r="A692" s="12"/>
      <c r="B692" s="13"/>
      <c r="C692" s="82"/>
      <c r="D692" s="15"/>
      <c r="E692" s="34"/>
      <c r="F692" s="34"/>
      <c r="G692" s="34"/>
      <c r="H692" s="34"/>
      <c r="I692" s="34"/>
      <c r="J692" s="34"/>
      <c r="K692" s="12"/>
      <c r="L692" s="16"/>
    </row>
    <row r="693" spans="1:12" s="14" customFormat="1">
      <c r="A693" s="12"/>
      <c r="B693" s="13"/>
      <c r="C693" s="82"/>
      <c r="D693" s="15"/>
      <c r="E693" s="34"/>
      <c r="F693" s="34"/>
      <c r="G693" s="34"/>
      <c r="H693" s="34"/>
      <c r="I693" s="34"/>
      <c r="J693" s="34"/>
      <c r="K693" s="12"/>
      <c r="L693" s="16"/>
    </row>
    <row r="694" spans="1:12" s="14" customFormat="1">
      <c r="A694" s="12"/>
      <c r="B694" s="13"/>
      <c r="C694" s="82"/>
      <c r="D694" s="15"/>
      <c r="E694" s="34"/>
      <c r="F694" s="34"/>
      <c r="G694" s="34"/>
      <c r="H694" s="34"/>
      <c r="I694" s="34"/>
      <c r="J694" s="34"/>
      <c r="K694" s="12"/>
      <c r="L694" s="16"/>
    </row>
    <row r="695" spans="1:12" s="14" customFormat="1">
      <c r="A695" s="12"/>
      <c r="B695" s="13"/>
      <c r="C695" s="82"/>
      <c r="D695" s="15"/>
      <c r="E695" s="34"/>
      <c r="F695" s="34"/>
      <c r="G695" s="34"/>
      <c r="H695" s="34"/>
      <c r="I695" s="34"/>
      <c r="J695" s="34"/>
      <c r="K695" s="12"/>
      <c r="L695" s="16"/>
    </row>
    <row r="696" spans="1:12" s="14" customFormat="1">
      <c r="A696" s="12"/>
      <c r="B696" s="13"/>
      <c r="C696" s="82"/>
      <c r="D696" s="15"/>
      <c r="E696" s="34"/>
      <c r="F696" s="34"/>
      <c r="G696" s="34"/>
      <c r="H696" s="34"/>
      <c r="I696" s="34"/>
      <c r="J696" s="34"/>
      <c r="K696" s="12"/>
      <c r="L696" s="16"/>
    </row>
    <row r="697" spans="1:12" s="14" customFormat="1">
      <c r="A697" s="12"/>
      <c r="B697" s="13"/>
      <c r="C697" s="82"/>
      <c r="D697" s="15"/>
      <c r="E697" s="34"/>
      <c r="F697" s="34"/>
      <c r="G697" s="34"/>
      <c r="H697" s="34"/>
      <c r="I697" s="34"/>
      <c r="J697" s="34"/>
      <c r="K697" s="12"/>
      <c r="L697" s="16"/>
    </row>
    <row r="698" spans="1:12" s="14" customFormat="1">
      <c r="A698" s="12"/>
      <c r="B698" s="13"/>
      <c r="C698" s="82"/>
      <c r="D698" s="15"/>
      <c r="E698" s="34"/>
      <c r="F698" s="34"/>
      <c r="G698" s="34"/>
      <c r="H698" s="34"/>
      <c r="I698" s="34"/>
      <c r="J698" s="34"/>
      <c r="K698" s="12"/>
      <c r="L698" s="16"/>
    </row>
    <row r="699" spans="1:12" s="14" customFormat="1">
      <c r="A699" s="12"/>
      <c r="B699" s="13"/>
      <c r="C699" s="82"/>
      <c r="D699" s="15"/>
      <c r="E699" s="34"/>
      <c r="F699" s="34"/>
      <c r="G699" s="34"/>
      <c r="H699" s="34"/>
      <c r="I699" s="34"/>
      <c r="J699" s="34"/>
      <c r="K699" s="12"/>
      <c r="L699" s="16"/>
    </row>
    <row r="700" spans="1:12" s="14" customFormat="1">
      <c r="A700" s="12"/>
      <c r="B700" s="13"/>
      <c r="C700" s="82"/>
      <c r="D700" s="15"/>
      <c r="E700" s="34"/>
      <c r="F700" s="34"/>
      <c r="G700" s="34"/>
      <c r="H700" s="34"/>
      <c r="I700" s="34"/>
      <c r="J700" s="34"/>
      <c r="K700" s="12"/>
      <c r="L700" s="16"/>
    </row>
    <row r="701" spans="1:12" s="14" customFormat="1">
      <c r="A701" s="12"/>
      <c r="B701" s="13"/>
      <c r="C701" s="82"/>
      <c r="D701" s="15"/>
      <c r="E701" s="34"/>
      <c r="F701" s="34"/>
      <c r="G701" s="34"/>
      <c r="H701" s="34"/>
      <c r="I701" s="34"/>
      <c r="J701" s="34"/>
      <c r="K701" s="12"/>
      <c r="L701" s="16"/>
    </row>
    <row r="702" spans="1:12" s="14" customFormat="1">
      <c r="A702" s="12"/>
      <c r="B702" s="13"/>
      <c r="C702" s="82"/>
      <c r="D702" s="15"/>
      <c r="E702" s="34"/>
      <c r="F702" s="34"/>
      <c r="G702" s="34"/>
      <c r="H702" s="34"/>
      <c r="I702" s="34"/>
      <c r="J702" s="34"/>
      <c r="K702" s="12"/>
      <c r="L702" s="16"/>
    </row>
    <row r="703" spans="1:12" s="14" customFormat="1">
      <c r="A703" s="12"/>
      <c r="B703" s="13"/>
      <c r="C703" s="82"/>
      <c r="D703" s="15"/>
      <c r="E703" s="34"/>
      <c r="F703" s="34"/>
      <c r="G703" s="34"/>
      <c r="H703" s="34"/>
      <c r="I703" s="34"/>
      <c r="J703" s="34"/>
      <c r="K703" s="12"/>
      <c r="L703" s="16"/>
    </row>
    <row r="704" spans="1:12" s="14" customFormat="1">
      <c r="A704" s="12"/>
      <c r="B704" s="13"/>
      <c r="C704" s="82"/>
      <c r="D704" s="15"/>
      <c r="E704" s="34"/>
      <c r="F704" s="34"/>
      <c r="G704" s="34"/>
      <c r="H704" s="34"/>
      <c r="I704" s="34"/>
      <c r="J704" s="34"/>
      <c r="K704" s="12"/>
      <c r="L704" s="16"/>
    </row>
    <row r="705" spans="1:12" s="14" customFormat="1">
      <c r="A705" s="12"/>
      <c r="B705" s="13"/>
      <c r="C705" s="82"/>
      <c r="D705" s="15"/>
      <c r="E705" s="34"/>
      <c r="F705" s="34"/>
      <c r="G705" s="34"/>
      <c r="H705" s="34"/>
      <c r="I705" s="34"/>
      <c r="J705" s="34"/>
      <c r="K705" s="12"/>
      <c r="L705" s="16"/>
    </row>
    <row r="706" spans="1:12" s="14" customFormat="1">
      <c r="A706" s="12"/>
      <c r="B706" s="13"/>
      <c r="C706" s="82"/>
      <c r="D706" s="15"/>
      <c r="E706" s="34"/>
      <c r="F706" s="34"/>
      <c r="G706" s="34"/>
      <c r="H706" s="34"/>
      <c r="I706" s="34"/>
      <c r="J706" s="34"/>
      <c r="K706" s="12"/>
      <c r="L706" s="16"/>
    </row>
    <row r="707" spans="1:12" s="14" customFormat="1">
      <c r="A707" s="12"/>
      <c r="B707" s="13"/>
      <c r="C707" s="82"/>
      <c r="D707" s="15"/>
      <c r="E707" s="34"/>
      <c r="F707" s="34"/>
      <c r="G707" s="34"/>
      <c r="H707" s="34"/>
      <c r="I707" s="34"/>
      <c r="J707" s="34"/>
      <c r="K707" s="12"/>
      <c r="L707" s="16"/>
    </row>
    <row r="708" spans="1:12" s="14" customFormat="1">
      <c r="A708" s="12"/>
      <c r="B708" s="13"/>
      <c r="C708" s="82"/>
      <c r="D708" s="15"/>
      <c r="E708" s="34"/>
      <c r="F708" s="34"/>
      <c r="G708" s="34"/>
      <c r="H708" s="34"/>
      <c r="I708" s="34"/>
      <c r="J708" s="34"/>
      <c r="K708" s="12"/>
      <c r="L708" s="16"/>
    </row>
    <row r="709" spans="1:12" s="14" customFormat="1">
      <c r="A709" s="12"/>
      <c r="B709" s="13"/>
      <c r="C709" s="82"/>
      <c r="D709" s="15"/>
      <c r="E709" s="34"/>
      <c r="F709" s="34"/>
      <c r="G709" s="34"/>
      <c r="H709" s="34"/>
      <c r="I709" s="34"/>
      <c r="J709" s="34"/>
      <c r="K709" s="12"/>
      <c r="L709" s="16"/>
    </row>
    <row r="710" spans="1:12" s="14" customFormat="1">
      <c r="A710" s="12"/>
      <c r="B710" s="13"/>
      <c r="C710" s="82"/>
      <c r="D710" s="15"/>
      <c r="E710" s="34"/>
      <c r="F710" s="34"/>
      <c r="G710" s="34"/>
      <c r="H710" s="34"/>
      <c r="I710" s="34"/>
      <c r="J710" s="34"/>
      <c r="K710" s="12"/>
      <c r="L710" s="16"/>
    </row>
    <row r="711" spans="1:12" s="14" customFormat="1">
      <c r="A711" s="12"/>
      <c r="B711" s="13"/>
      <c r="C711" s="82"/>
      <c r="D711" s="15"/>
      <c r="E711" s="34"/>
      <c r="F711" s="34"/>
      <c r="G711" s="34"/>
      <c r="H711" s="34"/>
      <c r="I711" s="34"/>
      <c r="J711" s="34"/>
      <c r="K711" s="12"/>
      <c r="L711" s="16"/>
    </row>
    <row r="712" spans="1:12" s="14" customFormat="1">
      <c r="A712" s="12"/>
      <c r="B712" s="13"/>
      <c r="C712" s="82"/>
      <c r="D712" s="15"/>
      <c r="E712" s="34"/>
      <c r="F712" s="34"/>
      <c r="G712" s="34"/>
      <c r="H712" s="34"/>
      <c r="I712" s="34"/>
      <c r="J712" s="34"/>
      <c r="K712" s="12"/>
      <c r="L712" s="16"/>
    </row>
    <row r="713" spans="1:12" s="14" customFormat="1">
      <c r="A713" s="12"/>
      <c r="B713" s="13"/>
      <c r="C713" s="82"/>
      <c r="D713" s="15"/>
      <c r="E713" s="34"/>
      <c r="F713" s="34"/>
      <c r="G713" s="34"/>
      <c r="H713" s="34"/>
      <c r="I713" s="34"/>
      <c r="J713" s="34"/>
      <c r="K713" s="12"/>
      <c r="L713" s="16"/>
    </row>
    <row r="714" spans="1:12" s="14" customFormat="1">
      <c r="A714" s="12"/>
      <c r="B714" s="13"/>
      <c r="C714" s="82"/>
      <c r="D714" s="15"/>
      <c r="E714" s="34"/>
      <c r="F714" s="34"/>
      <c r="G714" s="34"/>
      <c r="H714" s="34"/>
      <c r="I714" s="34"/>
      <c r="J714" s="34"/>
      <c r="K714" s="12"/>
      <c r="L714" s="16"/>
    </row>
    <row r="715" spans="1:12" s="14" customFormat="1">
      <c r="A715" s="12"/>
      <c r="B715" s="13"/>
      <c r="C715" s="82"/>
      <c r="D715" s="15"/>
      <c r="E715" s="34"/>
      <c r="F715" s="34"/>
      <c r="G715" s="34"/>
      <c r="H715" s="34"/>
      <c r="I715" s="34"/>
      <c r="J715" s="34"/>
      <c r="K715" s="12"/>
      <c r="L715" s="16"/>
    </row>
    <row r="716" spans="1:12" s="14" customFormat="1">
      <c r="A716" s="12"/>
      <c r="B716" s="13"/>
      <c r="C716" s="82"/>
      <c r="D716" s="15"/>
      <c r="E716" s="34"/>
      <c r="F716" s="34"/>
      <c r="G716" s="34"/>
      <c r="H716" s="34"/>
      <c r="I716" s="34"/>
      <c r="J716" s="34"/>
      <c r="K716" s="12"/>
      <c r="L716" s="16"/>
    </row>
    <row r="717" spans="1:12" s="14" customFormat="1">
      <c r="A717" s="12"/>
      <c r="B717" s="13"/>
      <c r="C717" s="82"/>
      <c r="D717" s="15"/>
      <c r="E717" s="34"/>
      <c r="F717" s="34"/>
      <c r="G717" s="34"/>
      <c r="H717" s="34"/>
      <c r="I717" s="34"/>
      <c r="J717" s="34"/>
      <c r="K717" s="12"/>
      <c r="L717" s="16"/>
    </row>
    <row r="718" spans="1:12" s="14" customFormat="1">
      <c r="A718" s="12"/>
      <c r="B718" s="13"/>
      <c r="C718" s="82"/>
      <c r="D718" s="15"/>
      <c r="E718" s="34"/>
      <c r="F718" s="34"/>
      <c r="G718" s="34"/>
      <c r="H718" s="34"/>
      <c r="I718" s="34"/>
      <c r="J718" s="34"/>
      <c r="K718" s="12"/>
      <c r="L718" s="16"/>
    </row>
    <row r="719" spans="1:12" s="14" customFormat="1">
      <c r="A719" s="12"/>
      <c r="B719" s="13"/>
      <c r="C719" s="82"/>
      <c r="D719" s="15"/>
      <c r="E719" s="34"/>
      <c r="F719" s="34"/>
      <c r="G719" s="34"/>
      <c r="H719" s="34"/>
      <c r="I719" s="34"/>
      <c r="J719" s="34"/>
      <c r="K719" s="12"/>
      <c r="L719" s="16"/>
    </row>
    <row r="720" spans="1:12" s="14" customFormat="1">
      <c r="A720" s="12"/>
      <c r="B720" s="13"/>
      <c r="C720" s="82"/>
      <c r="D720" s="15"/>
      <c r="E720" s="34"/>
      <c r="F720" s="34"/>
      <c r="G720" s="34"/>
      <c r="H720" s="34"/>
      <c r="I720" s="34"/>
      <c r="J720" s="34"/>
      <c r="K720" s="12"/>
      <c r="L720" s="16"/>
    </row>
    <row r="721" spans="1:12" s="14" customFormat="1">
      <c r="A721" s="12"/>
      <c r="B721" s="13"/>
      <c r="C721" s="82"/>
      <c r="D721" s="15"/>
      <c r="E721" s="34"/>
      <c r="F721" s="34"/>
      <c r="G721" s="34"/>
      <c r="H721" s="34"/>
      <c r="I721" s="34"/>
      <c r="J721" s="34"/>
      <c r="K721" s="12"/>
      <c r="L721" s="16"/>
    </row>
    <row r="722" spans="1:12" s="14" customFormat="1">
      <c r="A722" s="12"/>
      <c r="B722" s="13"/>
      <c r="C722" s="82"/>
      <c r="D722" s="15"/>
      <c r="E722" s="34"/>
      <c r="F722" s="34"/>
      <c r="G722" s="34"/>
      <c r="H722" s="34"/>
      <c r="I722" s="34"/>
      <c r="J722" s="34"/>
      <c r="K722" s="12"/>
      <c r="L722" s="16"/>
    </row>
    <row r="723" spans="1:12" s="14" customFormat="1">
      <c r="A723" s="12"/>
      <c r="B723" s="13"/>
      <c r="C723" s="82"/>
      <c r="D723" s="15"/>
      <c r="E723" s="34"/>
      <c r="F723" s="34"/>
      <c r="G723" s="34"/>
      <c r="H723" s="34"/>
      <c r="I723" s="34"/>
      <c r="J723" s="34"/>
      <c r="K723" s="12"/>
      <c r="L723" s="16"/>
    </row>
    <row r="724" spans="1:12" s="14" customFormat="1">
      <c r="A724" s="12"/>
      <c r="B724" s="13"/>
      <c r="C724" s="82"/>
      <c r="D724" s="15"/>
      <c r="E724" s="34"/>
      <c r="F724" s="34"/>
      <c r="G724" s="34"/>
      <c r="H724" s="34"/>
      <c r="I724" s="34"/>
      <c r="J724" s="34"/>
      <c r="K724" s="12"/>
      <c r="L724" s="16"/>
    </row>
    <row r="725" spans="1:12" s="14" customFormat="1">
      <c r="A725" s="12"/>
      <c r="B725" s="13"/>
      <c r="C725" s="82"/>
      <c r="D725" s="15"/>
      <c r="E725" s="34"/>
      <c r="F725" s="34"/>
      <c r="G725" s="34"/>
      <c r="H725" s="34"/>
      <c r="I725" s="34"/>
      <c r="J725" s="34"/>
      <c r="K725" s="12"/>
      <c r="L725" s="16"/>
    </row>
    <row r="726" spans="1:12" s="14" customFormat="1">
      <c r="A726" s="12"/>
      <c r="B726" s="13"/>
      <c r="C726" s="82"/>
      <c r="D726" s="15"/>
      <c r="E726" s="34"/>
      <c r="F726" s="34"/>
      <c r="G726" s="34"/>
      <c r="H726" s="34"/>
      <c r="I726" s="34"/>
      <c r="J726" s="34"/>
      <c r="K726" s="12"/>
      <c r="L726" s="16"/>
    </row>
    <row r="727" spans="1:12" s="14" customFormat="1">
      <c r="A727" s="12"/>
      <c r="B727" s="13"/>
      <c r="C727" s="82"/>
      <c r="D727" s="15"/>
      <c r="E727" s="34"/>
      <c r="F727" s="34"/>
      <c r="G727" s="34"/>
      <c r="H727" s="34"/>
      <c r="I727" s="34"/>
      <c r="J727" s="34"/>
      <c r="K727" s="12"/>
      <c r="L727" s="16"/>
    </row>
    <row r="728" spans="1:12" s="14" customFormat="1">
      <c r="A728" s="12"/>
      <c r="B728" s="13"/>
      <c r="C728" s="82"/>
      <c r="D728" s="15"/>
      <c r="E728" s="34"/>
      <c r="F728" s="34"/>
      <c r="G728" s="34"/>
      <c r="H728" s="34"/>
      <c r="I728" s="34"/>
      <c r="J728" s="34"/>
      <c r="K728" s="12"/>
      <c r="L728" s="16"/>
    </row>
    <row r="729" spans="1:12" s="14" customFormat="1">
      <c r="A729" s="12"/>
      <c r="B729" s="13"/>
      <c r="C729" s="82"/>
      <c r="D729" s="15"/>
      <c r="E729" s="34"/>
      <c r="F729" s="34"/>
      <c r="G729" s="34"/>
      <c r="H729" s="34"/>
      <c r="I729" s="34"/>
      <c r="J729" s="34"/>
      <c r="K729" s="12"/>
      <c r="L729" s="16"/>
    </row>
    <row r="730" spans="1:12" s="14" customFormat="1">
      <c r="A730" s="12"/>
      <c r="B730" s="13"/>
      <c r="C730" s="82"/>
      <c r="D730" s="15"/>
      <c r="E730" s="34"/>
      <c r="F730" s="34"/>
      <c r="G730" s="34"/>
      <c r="H730" s="34"/>
      <c r="I730" s="34"/>
      <c r="J730" s="34"/>
      <c r="K730" s="12"/>
      <c r="L730" s="16"/>
    </row>
    <row r="731" spans="1:12" s="14" customFormat="1">
      <c r="A731" s="12"/>
      <c r="B731" s="13"/>
      <c r="C731" s="82"/>
      <c r="D731" s="15"/>
      <c r="E731" s="34"/>
      <c r="F731" s="34"/>
      <c r="G731" s="34"/>
      <c r="H731" s="34"/>
      <c r="I731" s="34"/>
      <c r="J731" s="34"/>
      <c r="K731" s="12"/>
      <c r="L731" s="16"/>
    </row>
    <row r="732" spans="1:12" s="14" customFormat="1">
      <c r="A732" s="12"/>
      <c r="B732" s="13"/>
      <c r="C732" s="82"/>
      <c r="D732" s="15"/>
      <c r="E732" s="34"/>
      <c r="F732" s="34"/>
      <c r="G732" s="34"/>
      <c r="H732" s="34"/>
      <c r="I732" s="34"/>
      <c r="J732" s="34"/>
      <c r="K732" s="12"/>
      <c r="L732" s="16"/>
    </row>
    <row r="733" spans="1:12" s="14" customFormat="1">
      <c r="A733" s="12"/>
      <c r="B733" s="13"/>
      <c r="C733" s="82"/>
      <c r="D733" s="15"/>
      <c r="E733" s="34"/>
      <c r="F733" s="34"/>
      <c r="G733" s="34"/>
      <c r="H733" s="34"/>
      <c r="I733" s="34"/>
      <c r="J733" s="34"/>
      <c r="K733" s="12"/>
      <c r="L733" s="16"/>
    </row>
    <row r="734" spans="1:12" s="14" customFormat="1">
      <c r="A734" s="12"/>
      <c r="B734" s="13"/>
      <c r="C734" s="82"/>
      <c r="D734" s="15"/>
      <c r="E734" s="34"/>
      <c r="F734" s="34"/>
      <c r="G734" s="34"/>
      <c r="H734" s="34"/>
      <c r="I734" s="34"/>
      <c r="J734" s="34"/>
      <c r="K734" s="12"/>
      <c r="L734" s="16"/>
    </row>
    <row r="735" spans="1:12" s="14" customFormat="1">
      <c r="A735" s="12"/>
      <c r="B735" s="13"/>
      <c r="C735" s="82"/>
      <c r="D735" s="15"/>
      <c r="E735" s="34"/>
      <c r="F735" s="34"/>
      <c r="G735" s="34"/>
      <c r="H735" s="34"/>
      <c r="I735" s="34"/>
      <c r="J735" s="34"/>
      <c r="K735" s="12"/>
      <c r="L735" s="16"/>
    </row>
    <row r="736" spans="1:12" s="14" customFormat="1">
      <c r="A736" s="12"/>
      <c r="B736" s="13"/>
      <c r="C736" s="82"/>
      <c r="D736" s="15"/>
      <c r="E736" s="34"/>
      <c r="F736" s="34"/>
      <c r="G736" s="34"/>
      <c r="H736" s="34"/>
      <c r="I736" s="34"/>
      <c r="J736" s="34"/>
      <c r="K736" s="12"/>
      <c r="L736" s="16"/>
    </row>
    <row r="737" spans="1:12" s="14" customFormat="1">
      <c r="A737" s="12"/>
      <c r="B737" s="13"/>
      <c r="C737" s="82"/>
      <c r="D737" s="15"/>
      <c r="E737" s="34"/>
      <c r="F737" s="34"/>
      <c r="G737" s="34"/>
      <c r="H737" s="34"/>
      <c r="I737" s="34"/>
      <c r="J737" s="34"/>
      <c r="K737" s="12"/>
      <c r="L737" s="16"/>
    </row>
    <row r="738" spans="1:12" s="14" customFormat="1">
      <c r="A738" s="12"/>
      <c r="B738" s="13"/>
      <c r="C738" s="82"/>
      <c r="D738" s="15"/>
      <c r="E738" s="34"/>
      <c r="F738" s="34"/>
      <c r="G738" s="34"/>
      <c r="H738" s="34"/>
      <c r="I738" s="34"/>
      <c r="J738" s="34"/>
      <c r="K738" s="12"/>
      <c r="L738" s="16"/>
    </row>
    <row r="739" spans="1:12" s="14" customFormat="1">
      <c r="A739" s="12"/>
      <c r="B739" s="13"/>
      <c r="C739" s="82"/>
      <c r="D739" s="15"/>
      <c r="E739" s="34"/>
      <c r="F739" s="34"/>
      <c r="G739" s="34"/>
      <c r="H739" s="34"/>
      <c r="I739" s="34"/>
      <c r="J739" s="34"/>
      <c r="K739" s="12"/>
      <c r="L739" s="16"/>
    </row>
    <row r="740" spans="1:12" s="14" customFormat="1">
      <c r="A740" s="12"/>
      <c r="B740" s="13"/>
      <c r="C740" s="82"/>
      <c r="D740" s="15"/>
      <c r="E740" s="34"/>
      <c r="F740" s="34"/>
      <c r="G740" s="34"/>
      <c r="H740" s="34"/>
      <c r="I740" s="34"/>
      <c r="J740" s="34"/>
      <c r="K740" s="12"/>
      <c r="L740" s="16"/>
    </row>
    <row r="741" spans="1:12" s="14" customFormat="1">
      <c r="A741" s="12"/>
      <c r="B741" s="13"/>
      <c r="C741" s="82"/>
      <c r="D741" s="15"/>
      <c r="E741" s="34"/>
      <c r="F741" s="34"/>
      <c r="G741" s="34"/>
      <c r="H741" s="34"/>
      <c r="I741" s="34"/>
      <c r="J741" s="34"/>
      <c r="K741" s="12"/>
      <c r="L741" s="16"/>
    </row>
    <row r="742" spans="1:12" s="14" customFormat="1">
      <c r="A742" s="12"/>
      <c r="B742" s="13"/>
      <c r="C742" s="82"/>
      <c r="D742" s="15"/>
      <c r="E742" s="34"/>
      <c r="F742" s="34"/>
      <c r="G742" s="34"/>
      <c r="H742" s="34"/>
      <c r="I742" s="34"/>
      <c r="J742" s="34"/>
      <c r="K742" s="12"/>
      <c r="L742" s="16"/>
    </row>
    <row r="743" spans="1:12" s="14" customFormat="1">
      <c r="A743" s="12"/>
      <c r="B743" s="13"/>
      <c r="C743" s="82"/>
      <c r="D743" s="15"/>
      <c r="E743" s="34"/>
      <c r="F743" s="34"/>
      <c r="G743" s="34"/>
      <c r="H743" s="34"/>
      <c r="I743" s="34"/>
      <c r="J743" s="34"/>
      <c r="K743" s="12"/>
      <c r="L743" s="16"/>
    </row>
    <row r="744" spans="1:12" s="14" customFormat="1">
      <c r="A744" s="12"/>
      <c r="B744" s="13"/>
      <c r="C744" s="82"/>
      <c r="D744" s="15"/>
      <c r="E744" s="34"/>
      <c r="F744" s="34"/>
      <c r="G744" s="34"/>
      <c r="H744" s="34"/>
      <c r="I744" s="34"/>
      <c r="J744" s="34"/>
      <c r="K744" s="12"/>
      <c r="L744" s="16"/>
    </row>
    <row r="745" spans="1:12" s="14" customFormat="1">
      <c r="A745" s="12"/>
      <c r="B745" s="13"/>
      <c r="C745" s="82"/>
      <c r="D745" s="15"/>
      <c r="E745" s="34"/>
      <c r="F745" s="34"/>
      <c r="G745" s="34"/>
      <c r="H745" s="34"/>
      <c r="I745" s="34"/>
      <c r="J745" s="34"/>
      <c r="K745" s="12"/>
      <c r="L745" s="16"/>
    </row>
    <row r="746" spans="1:12" s="14" customFormat="1">
      <c r="A746" s="12"/>
      <c r="B746" s="13"/>
      <c r="C746" s="82"/>
      <c r="D746" s="15"/>
      <c r="E746" s="34"/>
      <c r="F746" s="34"/>
      <c r="G746" s="34"/>
      <c r="H746" s="34"/>
      <c r="I746" s="34"/>
      <c r="J746" s="34"/>
      <c r="K746" s="12"/>
      <c r="L746" s="16"/>
    </row>
    <row r="747" spans="1:12" s="14" customFormat="1">
      <c r="A747" s="12"/>
      <c r="B747" s="13"/>
      <c r="C747" s="82"/>
      <c r="D747" s="15"/>
      <c r="E747" s="34"/>
      <c r="F747" s="34"/>
      <c r="G747" s="34"/>
      <c r="H747" s="34"/>
      <c r="I747" s="34"/>
      <c r="J747" s="34"/>
      <c r="K747" s="12"/>
      <c r="L747" s="16"/>
    </row>
    <row r="748" spans="1:12" s="14" customFormat="1">
      <c r="A748" s="12"/>
      <c r="B748" s="13"/>
      <c r="C748" s="82"/>
      <c r="D748" s="15"/>
      <c r="E748" s="34"/>
      <c r="F748" s="34"/>
      <c r="G748" s="34"/>
      <c r="H748" s="34"/>
      <c r="I748" s="34"/>
      <c r="J748" s="34"/>
      <c r="K748" s="12"/>
      <c r="L748" s="16"/>
    </row>
    <row r="749" spans="1:12" s="14" customFormat="1">
      <c r="A749" s="12"/>
      <c r="B749" s="13"/>
      <c r="C749" s="82"/>
      <c r="D749" s="15"/>
      <c r="E749" s="34"/>
      <c r="F749" s="34"/>
      <c r="G749" s="34"/>
      <c r="H749" s="34"/>
      <c r="I749" s="34"/>
      <c r="J749" s="34"/>
      <c r="K749" s="12"/>
      <c r="L749" s="16"/>
    </row>
    <row r="750" spans="1:12" s="14" customFormat="1">
      <c r="A750" s="12"/>
      <c r="B750" s="13"/>
      <c r="C750" s="82"/>
      <c r="D750" s="15"/>
      <c r="E750" s="34"/>
      <c r="F750" s="34"/>
      <c r="G750" s="34"/>
      <c r="H750" s="34"/>
      <c r="I750" s="34"/>
      <c r="J750" s="34"/>
      <c r="K750" s="12"/>
      <c r="L750" s="16"/>
    </row>
    <row r="751" spans="1:12" s="14" customFormat="1">
      <c r="A751" s="12"/>
      <c r="B751" s="13"/>
      <c r="C751" s="82"/>
      <c r="D751" s="15"/>
      <c r="E751" s="34"/>
      <c r="F751" s="34"/>
      <c r="G751" s="34"/>
      <c r="H751" s="34"/>
      <c r="I751" s="34"/>
      <c r="J751" s="34"/>
      <c r="K751" s="12"/>
      <c r="L751" s="16"/>
    </row>
    <row r="752" spans="1:12" s="14" customFormat="1">
      <c r="A752" s="12"/>
      <c r="B752" s="13"/>
      <c r="C752" s="82"/>
      <c r="D752" s="15"/>
      <c r="E752" s="34"/>
      <c r="F752" s="34"/>
      <c r="G752" s="34"/>
      <c r="H752" s="34"/>
      <c r="I752" s="34"/>
      <c r="J752" s="34"/>
      <c r="K752" s="12"/>
      <c r="L752" s="16"/>
    </row>
    <row r="753" spans="1:12" s="14" customFormat="1">
      <c r="A753" s="12"/>
      <c r="B753" s="13"/>
      <c r="C753" s="82"/>
      <c r="D753" s="15"/>
      <c r="E753" s="34"/>
      <c r="F753" s="34"/>
      <c r="G753" s="34"/>
      <c r="H753" s="34"/>
      <c r="I753" s="34"/>
      <c r="J753" s="34"/>
      <c r="K753" s="12"/>
      <c r="L753" s="16"/>
    </row>
    <row r="754" spans="1:12" s="14" customFormat="1">
      <c r="A754" s="12"/>
      <c r="B754" s="13"/>
      <c r="C754" s="82"/>
      <c r="D754" s="15"/>
      <c r="E754" s="34"/>
      <c r="F754" s="34"/>
      <c r="G754" s="34"/>
      <c r="H754" s="34"/>
      <c r="I754" s="34"/>
      <c r="J754" s="34"/>
      <c r="K754" s="12"/>
      <c r="L754" s="16"/>
    </row>
    <row r="755" spans="1:12" s="14" customFormat="1">
      <c r="A755" s="12"/>
      <c r="B755" s="13"/>
      <c r="C755" s="82"/>
      <c r="D755" s="15"/>
      <c r="E755" s="34"/>
      <c r="F755" s="34"/>
      <c r="G755" s="34"/>
      <c r="H755" s="34"/>
      <c r="I755" s="34"/>
      <c r="J755" s="34"/>
      <c r="K755" s="12"/>
      <c r="L755" s="16"/>
    </row>
    <row r="756" spans="1:12" s="14" customFormat="1">
      <c r="A756" s="12"/>
      <c r="B756" s="13"/>
      <c r="C756" s="82"/>
      <c r="D756" s="15"/>
      <c r="E756" s="34"/>
      <c r="F756" s="34"/>
      <c r="G756" s="34"/>
      <c r="H756" s="34"/>
      <c r="I756" s="34"/>
      <c r="J756" s="34"/>
      <c r="K756" s="12"/>
      <c r="L756" s="16"/>
    </row>
    <row r="757" spans="1:12" s="14" customFormat="1">
      <c r="A757" s="12"/>
      <c r="B757" s="13"/>
      <c r="C757" s="82"/>
      <c r="D757" s="15"/>
      <c r="E757" s="34"/>
      <c r="F757" s="34"/>
      <c r="G757" s="34"/>
      <c r="H757" s="34"/>
      <c r="I757" s="34"/>
      <c r="J757" s="34"/>
      <c r="K757" s="12"/>
      <c r="L757" s="16"/>
    </row>
    <row r="758" spans="1:12" s="14" customFormat="1">
      <c r="A758" s="12"/>
      <c r="B758" s="13"/>
      <c r="C758" s="82"/>
      <c r="D758" s="15"/>
      <c r="E758" s="34"/>
      <c r="F758" s="34"/>
      <c r="G758" s="34"/>
      <c r="H758" s="34"/>
      <c r="I758" s="34"/>
      <c r="J758" s="34"/>
      <c r="K758" s="12"/>
      <c r="L758" s="16"/>
    </row>
    <row r="759" spans="1:12" s="14" customFormat="1">
      <c r="A759" s="12"/>
      <c r="B759" s="13"/>
      <c r="C759" s="82"/>
      <c r="D759" s="15"/>
      <c r="E759" s="34"/>
      <c r="F759" s="34"/>
      <c r="G759" s="34"/>
      <c r="H759" s="34"/>
      <c r="I759" s="34"/>
      <c r="J759" s="34"/>
      <c r="K759" s="12"/>
      <c r="L759" s="16"/>
    </row>
    <row r="760" spans="1:12" s="14" customFormat="1">
      <c r="A760" s="12"/>
      <c r="B760" s="13"/>
      <c r="C760" s="82"/>
      <c r="D760" s="15"/>
      <c r="E760" s="34"/>
      <c r="F760" s="34"/>
      <c r="G760" s="34"/>
      <c r="H760" s="34"/>
      <c r="I760" s="34"/>
      <c r="J760" s="34"/>
      <c r="K760" s="12"/>
      <c r="L760" s="16"/>
    </row>
    <row r="761" spans="1:12" s="14" customFormat="1">
      <c r="A761" s="12"/>
      <c r="B761" s="13"/>
      <c r="C761" s="82"/>
      <c r="D761" s="15"/>
      <c r="E761" s="34"/>
      <c r="F761" s="34"/>
      <c r="G761" s="34"/>
      <c r="H761" s="34"/>
      <c r="I761" s="34"/>
      <c r="J761" s="34"/>
      <c r="K761" s="12"/>
      <c r="L761" s="16"/>
    </row>
    <row r="762" spans="1:12" s="14" customFormat="1">
      <c r="A762" s="12"/>
      <c r="B762" s="13"/>
      <c r="C762" s="82"/>
      <c r="D762" s="15"/>
      <c r="E762" s="34"/>
      <c r="F762" s="34"/>
      <c r="G762" s="34"/>
      <c r="H762" s="34"/>
      <c r="I762" s="34"/>
      <c r="J762" s="34"/>
      <c r="K762" s="12"/>
      <c r="L762" s="16"/>
    </row>
    <row r="763" spans="1:12" s="14" customFormat="1">
      <c r="A763" s="12"/>
      <c r="B763" s="13"/>
      <c r="C763" s="82"/>
      <c r="D763" s="15"/>
      <c r="E763" s="34"/>
      <c r="F763" s="34"/>
      <c r="G763" s="34"/>
      <c r="H763" s="34"/>
      <c r="I763" s="34"/>
      <c r="J763" s="34"/>
      <c r="K763" s="12"/>
      <c r="L763" s="16"/>
    </row>
    <row r="764" spans="1:12" s="14" customFormat="1">
      <c r="A764" s="12"/>
      <c r="B764" s="13"/>
      <c r="C764" s="82"/>
      <c r="D764" s="15"/>
      <c r="E764" s="34"/>
      <c r="F764" s="34"/>
      <c r="G764" s="34"/>
      <c r="H764" s="34"/>
      <c r="I764" s="34"/>
      <c r="J764" s="34"/>
      <c r="K764" s="12"/>
      <c r="L764" s="16"/>
    </row>
    <row r="765" spans="1:12" s="14" customFormat="1">
      <c r="A765" s="12"/>
      <c r="B765" s="13"/>
      <c r="C765" s="82"/>
      <c r="D765" s="15"/>
      <c r="E765" s="34"/>
      <c r="F765" s="34"/>
      <c r="G765" s="34"/>
      <c r="H765" s="34"/>
      <c r="I765" s="34"/>
      <c r="J765" s="34"/>
      <c r="K765" s="12"/>
      <c r="L765" s="16"/>
    </row>
    <row r="766" spans="1:12" s="14" customFormat="1">
      <c r="A766" s="12"/>
      <c r="B766" s="13"/>
      <c r="C766" s="82"/>
      <c r="D766" s="15"/>
      <c r="E766" s="34"/>
      <c r="F766" s="34"/>
      <c r="G766" s="34"/>
      <c r="H766" s="34"/>
      <c r="I766" s="34"/>
      <c r="J766" s="34"/>
      <c r="K766" s="12"/>
      <c r="L766" s="16"/>
    </row>
    <row r="767" spans="1:12" s="14" customFormat="1">
      <c r="A767" s="12"/>
      <c r="B767" s="13"/>
      <c r="C767" s="82"/>
      <c r="D767" s="15"/>
      <c r="E767" s="34"/>
      <c r="F767" s="34"/>
      <c r="G767" s="34"/>
      <c r="H767" s="34"/>
      <c r="I767" s="34"/>
      <c r="J767" s="34"/>
      <c r="K767" s="12"/>
      <c r="L767" s="16"/>
    </row>
    <row r="768" spans="1:12" s="14" customFormat="1">
      <c r="A768" s="12"/>
      <c r="B768" s="13"/>
      <c r="C768" s="82"/>
      <c r="D768" s="15"/>
      <c r="E768" s="34"/>
      <c r="F768" s="34"/>
      <c r="G768" s="34"/>
      <c r="H768" s="34"/>
      <c r="I768" s="34"/>
      <c r="J768" s="34"/>
      <c r="K768" s="12"/>
      <c r="L768" s="16"/>
    </row>
    <row r="769" spans="1:12" s="14" customFormat="1">
      <c r="A769" s="12"/>
      <c r="B769" s="13"/>
      <c r="C769" s="82"/>
      <c r="D769" s="15"/>
      <c r="E769" s="34"/>
      <c r="F769" s="34"/>
      <c r="G769" s="34"/>
      <c r="H769" s="34"/>
      <c r="I769" s="34"/>
      <c r="J769" s="34"/>
      <c r="K769" s="12"/>
      <c r="L769" s="16"/>
    </row>
    <row r="770" spans="1:12" s="14" customFormat="1">
      <c r="A770" s="12"/>
      <c r="B770" s="13"/>
      <c r="C770" s="82"/>
      <c r="D770" s="15"/>
      <c r="E770" s="34"/>
      <c r="F770" s="34"/>
      <c r="G770" s="34"/>
      <c r="H770" s="34"/>
      <c r="I770" s="34"/>
      <c r="J770" s="34"/>
      <c r="K770" s="12"/>
      <c r="L770" s="16"/>
    </row>
    <row r="771" spans="1:12" s="14" customFormat="1">
      <c r="A771" s="12"/>
      <c r="B771" s="13"/>
      <c r="C771" s="82"/>
      <c r="D771" s="15"/>
      <c r="E771" s="34"/>
      <c r="F771" s="34"/>
      <c r="G771" s="34"/>
      <c r="H771" s="34"/>
      <c r="I771" s="34"/>
      <c r="J771" s="34"/>
      <c r="K771" s="12"/>
      <c r="L771" s="16"/>
    </row>
    <row r="772" spans="1:12" s="14" customFormat="1">
      <c r="A772" s="12"/>
      <c r="B772" s="13"/>
      <c r="C772" s="82"/>
      <c r="D772" s="15"/>
      <c r="E772" s="34"/>
      <c r="F772" s="34"/>
      <c r="G772" s="34"/>
      <c r="H772" s="34"/>
      <c r="I772" s="34"/>
      <c r="J772" s="34"/>
      <c r="K772" s="12"/>
      <c r="L772" s="16"/>
    </row>
    <row r="773" spans="1:12" s="14" customFormat="1">
      <c r="A773" s="12"/>
      <c r="B773" s="13"/>
      <c r="C773" s="82"/>
      <c r="D773" s="15"/>
      <c r="E773" s="34"/>
      <c r="F773" s="34"/>
      <c r="G773" s="34"/>
      <c r="H773" s="34"/>
      <c r="I773" s="34"/>
      <c r="J773" s="34"/>
      <c r="K773" s="12"/>
      <c r="L773" s="16"/>
    </row>
    <row r="774" spans="1:12" s="14" customFormat="1">
      <c r="A774" s="12"/>
      <c r="B774" s="13"/>
      <c r="C774" s="82"/>
      <c r="D774" s="15"/>
      <c r="E774" s="34"/>
      <c r="F774" s="34"/>
      <c r="G774" s="34"/>
      <c r="H774" s="34"/>
      <c r="I774" s="34"/>
      <c r="J774" s="34"/>
      <c r="K774" s="12"/>
      <c r="L774" s="16"/>
    </row>
    <row r="775" spans="1:12" s="14" customFormat="1">
      <c r="A775" s="12"/>
      <c r="B775" s="13"/>
      <c r="C775" s="82"/>
      <c r="D775" s="15"/>
      <c r="E775" s="34"/>
      <c r="F775" s="34"/>
      <c r="G775" s="34"/>
      <c r="H775" s="34"/>
      <c r="I775" s="34"/>
      <c r="J775" s="34"/>
      <c r="K775" s="12"/>
      <c r="L775" s="16"/>
    </row>
    <row r="776" spans="1:12" s="14" customFormat="1">
      <c r="A776" s="12"/>
      <c r="B776" s="13"/>
      <c r="C776" s="82"/>
      <c r="D776" s="15"/>
      <c r="E776" s="34"/>
      <c r="F776" s="34"/>
      <c r="G776" s="34"/>
      <c r="H776" s="34"/>
      <c r="I776" s="34"/>
      <c r="J776" s="34"/>
      <c r="K776" s="12"/>
      <c r="L776" s="16"/>
    </row>
    <row r="777" spans="1:12" s="14" customFormat="1">
      <c r="A777" s="12"/>
      <c r="B777" s="13"/>
      <c r="C777" s="82"/>
      <c r="D777" s="15"/>
      <c r="E777" s="34"/>
      <c r="F777" s="34"/>
      <c r="G777" s="34"/>
      <c r="H777" s="34"/>
      <c r="I777" s="34"/>
      <c r="J777" s="34"/>
      <c r="K777" s="12"/>
      <c r="L777" s="16"/>
    </row>
    <row r="778" spans="1:12" s="14" customFormat="1">
      <c r="A778" s="12"/>
      <c r="B778" s="13"/>
      <c r="C778" s="82"/>
      <c r="D778" s="15"/>
      <c r="E778" s="34"/>
      <c r="F778" s="34"/>
      <c r="G778" s="34"/>
      <c r="H778" s="34"/>
      <c r="I778" s="34"/>
      <c r="J778" s="34"/>
      <c r="K778" s="12"/>
      <c r="L778" s="16"/>
    </row>
    <row r="779" spans="1:12" s="14" customFormat="1">
      <c r="A779" s="12"/>
      <c r="B779" s="13"/>
      <c r="C779" s="82"/>
      <c r="D779" s="15"/>
      <c r="E779" s="34"/>
      <c r="F779" s="34"/>
      <c r="G779" s="34"/>
      <c r="H779" s="34"/>
      <c r="I779" s="34"/>
      <c r="J779" s="34"/>
      <c r="K779" s="12"/>
      <c r="L779" s="16"/>
    </row>
    <row r="780" spans="1:12" s="14" customFormat="1">
      <c r="A780" s="12"/>
      <c r="B780" s="13"/>
      <c r="C780" s="82"/>
      <c r="D780" s="15"/>
      <c r="E780" s="34"/>
      <c r="F780" s="34"/>
      <c r="G780" s="34"/>
      <c r="H780" s="34"/>
      <c r="I780" s="34"/>
      <c r="J780" s="34"/>
      <c r="K780" s="12"/>
      <c r="L780" s="16"/>
    </row>
    <row r="781" spans="1:12" s="14" customFormat="1">
      <c r="A781" s="12"/>
      <c r="B781" s="13"/>
      <c r="C781" s="82"/>
      <c r="D781" s="15"/>
      <c r="E781" s="34"/>
      <c r="F781" s="34"/>
      <c r="G781" s="34"/>
      <c r="H781" s="34"/>
      <c r="I781" s="34"/>
      <c r="J781" s="34"/>
      <c r="K781" s="12"/>
      <c r="L781" s="16"/>
    </row>
    <row r="782" spans="1:12" s="14" customFormat="1">
      <c r="A782" s="12"/>
      <c r="B782" s="13"/>
      <c r="C782" s="82"/>
      <c r="D782" s="15"/>
      <c r="E782" s="34"/>
      <c r="F782" s="34"/>
      <c r="G782" s="34"/>
      <c r="H782" s="34"/>
      <c r="I782" s="34"/>
      <c r="J782" s="34"/>
      <c r="K782" s="12"/>
      <c r="L782" s="16"/>
    </row>
    <row r="783" spans="1:12" s="14" customFormat="1">
      <c r="A783" s="12"/>
      <c r="B783" s="13"/>
      <c r="C783" s="82"/>
      <c r="D783" s="15"/>
      <c r="E783" s="34"/>
      <c r="F783" s="34"/>
      <c r="G783" s="34"/>
      <c r="H783" s="34"/>
      <c r="I783" s="34"/>
      <c r="J783" s="34"/>
      <c r="K783" s="12"/>
      <c r="L783" s="16"/>
    </row>
    <row r="784" spans="1:12" s="14" customFormat="1">
      <c r="A784" s="12"/>
      <c r="B784" s="13"/>
      <c r="C784" s="82"/>
      <c r="D784" s="15"/>
      <c r="E784" s="34"/>
      <c r="F784" s="34"/>
      <c r="G784" s="34"/>
      <c r="H784" s="34"/>
      <c r="I784" s="34"/>
      <c r="J784" s="34"/>
      <c r="K784" s="12"/>
      <c r="L784" s="16"/>
    </row>
    <row r="785" spans="1:12" s="14" customFormat="1">
      <c r="A785" s="12"/>
      <c r="B785" s="13"/>
      <c r="C785" s="82"/>
      <c r="D785" s="15"/>
      <c r="E785" s="34"/>
      <c r="F785" s="34"/>
      <c r="G785" s="34"/>
      <c r="H785" s="34"/>
      <c r="I785" s="34"/>
      <c r="J785" s="34"/>
      <c r="K785" s="12"/>
      <c r="L785" s="16"/>
    </row>
    <row r="786" spans="1:12" s="14" customFormat="1">
      <c r="A786" s="12"/>
      <c r="B786" s="13"/>
      <c r="C786" s="82"/>
      <c r="D786" s="15"/>
      <c r="E786" s="34"/>
      <c r="F786" s="34"/>
      <c r="G786" s="34"/>
      <c r="H786" s="34"/>
      <c r="I786" s="34"/>
      <c r="J786" s="34"/>
      <c r="K786" s="12"/>
      <c r="L786" s="16"/>
    </row>
    <row r="787" spans="1:12" s="14" customFormat="1">
      <c r="A787" s="12"/>
      <c r="B787" s="13"/>
      <c r="C787" s="82"/>
      <c r="D787" s="15"/>
      <c r="E787" s="34"/>
      <c r="F787" s="34"/>
      <c r="G787" s="34"/>
      <c r="H787" s="34"/>
      <c r="I787" s="34"/>
      <c r="J787" s="34"/>
      <c r="K787" s="12"/>
      <c r="L787" s="16"/>
    </row>
    <row r="788" spans="1:12" s="14" customFormat="1">
      <c r="A788" s="12"/>
      <c r="B788" s="13"/>
      <c r="C788" s="82"/>
      <c r="D788" s="15"/>
      <c r="E788" s="34"/>
      <c r="F788" s="34"/>
      <c r="G788" s="34"/>
      <c r="H788" s="34"/>
      <c r="I788" s="34"/>
      <c r="J788" s="34"/>
      <c r="K788" s="12"/>
      <c r="L788" s="16"/>
    </row>
    <row r="789" spans="1:12" s="14" customFormat="1">
      <c r="A789" s="12"/>
      <c r="B789" s="13"/>
      <c r="C789" s="82"/>
      <c r="D789" s="15"/>
      <c r="E789" s="34"/>
      <c r="F789" s="34"/>
      <c r="G789" s="34"/>
      <c r="H789" s="34"/>
      <c r="I789" s="34"/>
      <c r="J789" s="34"/>
      <c r="K789" s="12"/>
      <c r="L789" s="16"/>
    </row>
    <row r="790" spans="1:12" s="14" customFormat="1">
      <c r="A790" s="12"/>
      <c r="B790" s="13"/>
      <c r="C790" s="82"/>
      <c r="D790" s="15"/>
      <c r="E790" s="34"/>
      <c r="F790" s="34"/>
      <c r="G790" s="34"/>
      <c r="H790" s="34"/>
      <c r="I790" s="34"/>
      <c r="J790" s="34"/>
      <c r="K790" s="12"/>
      <c r="L790" s="16"/>
    </row>
    <row r="791" spans="1:12" s="14" customFormat="1">
      <c r="A791" s="12"/>
      <c r="B791" s="13"/>
      <c r="C791" s="82"/>
      <c r="D791" s="15"/>
      <c r="E791" s="34"/>
      <c r="F791" s="34"/>
      <c r="G791" s="34"/>
      <c r="H791" s="34"/>
      <c r="I791" s="34"/>
      <c r="J791" s="34"/>
      <c r="K791" s="12"/>
      <c r="L791" s="16"/>
    </row>
    <row r="792" spans="1:12" s="14" customFormat="1">
      <c r="A792" s="12"/>
      <c r="B792" s="13"/>
      <c r="C792" s="82"/>
      <c r="D792" s="15"/>
      <c r="E792" s="34"/>
      <c r="F792" s="34"/>
      <c r="G792" s="34"/>
      <c r="H792" s="34"/>
      <c r="I792" s="34"/>
      <c r="J792" s="34"/>
      <c r="K792" s="12"/>
      <c r="L792" s="16"/>
    </row>
    <row r="793" spans="1:12" s="14" customFormat="1">
      <c r="A793" s="12"/>
      <c r="B793" s="13"/>
      <c r="C793" s="82"/>
      <c r="D793" s="15"/>
      <c r="E793" s="34"/>
      <c r="F793" s="34"/>
      <c r="G793" s="34"/>
      <c r="H793" s="34"/>
      <c r="I793" s="34"/>
      <c r="J793" s="34"/>
      <c r="K793" s="12"/>
      <c r="L793" s="16"/>
    </row>
    <row r="794" spans="1:12" s="14" customFormat="1">
      <c r="A794" s="12"/>
      <c r="B794" s="13"/>
      <c r="C794" s="82"/>
      <c r="D794" s="15"/>
      <c r="E794" s="34"/>
      <c r="F794" s="34"/>
      <c r="G794" s="34"/>
      <c r="H794" s="34"/>
      <c r="I794" s="34"/>
      <c r="J794" s="34"/>
      <c r="K794" s="12"/>
      <c r="L794" s="16"/>
    </row>
    <row r="795" spans="1:12" s="14" customFormat="1">
      <c r="A795" s="12"/>
      <c r="B795" s="13"/>
      <c r="C795" s="82"/>
      <c r="D795" s="15"/>
      <c r="E795" s="34"/>
      <c r="F795" s="34"/>
      <c r="G795" s="34"/>
      <c r="H795" s="34"/>
      <c r="I795" s="34"/>
      <c r="J795" s="34"/>
      <c r="K795" s="12"/>
      <c r="L795" s="16"/>
    </row>
    <row r="796" spans="1:12" s="14" customFormat="1">
      <c r="A796" s="12"/>
      <c r="B796" s="13"/>
      <c r="C796" s="82"/>
      <c r="D796" s="15"/>
      <c r="E796" s="34"/>
      <c r="F796" s="34"/>
      <c r="G796" s="34"/>
      <c r="H796" s="34"/>
      <c r="I796" s="34"/>
      <c r="J796" s="34"/>
      <c r="K796" s="12"/>
      <c r="L796" s="16"/>
    </row>
    <row r="797" spans="1:12" s="14" customFormat="1">
      <c r="A797" s="12"/>
      <c r="B797" s="13"/>
      <c r="C797" s="82"/>
      <c r="D797" s="15"/>
      <c r="E797" s="34"/>
      <c r="F797" s="34"/>
      <c r="G797" s="34"/>
      <c r="H797" s="34"/>
      <c r="I797" s="34"/>
      <c r="J797" s="34"/>
      <c r="K797" s="12"/>
      <c r="L797" s="16"/>
    </row>
    <row r="798" spans="1:12" s="14" customFormat="1">
      <c r="A798" s="12"/>
      <c r="B798" s="13"/>
      <c r="C798" s="82"/>
      <c r="D798" s="15"/>
      <c r="E798" s="34"/>
      <c r="F798" s="34"/>
      <c r="G798" s="34"/>
      <c r="H798" s="34"/>
      <c r="I798" s="34"/>
      <c r="J798" s="34"/>
      <c r="K798" s="12"/>
      <c r="L798" s="16"/>
    </row>
    <row r="799" spans="1:12" s="14" customFormat="1">
      <c r="A799" s="12"/>
      <c r="B799" s="13"/>
      <c r="C799" s="82"/>
      <c r="D799" s="15"/>
      <c r="E799" s="34"/>
      <c r="F799" s="34"/>
      <c r="G799" s="34"/>
      <c r="H799" s="34"/>
      <c r="I799" s="34"/>
      <c r="J799" s="34"/>
      <c r="K799" s="12"/>
      <c r="L799" s="16"/>
    </row>
    <row r="800" spans="1:12" s="14" customFormat="1">
      <c r="A800" s="12"/>
      <c r="B800" s="13"/>
      <c r="C800" s="82"/>
      <c r="D800" s="15"/>
      <c r="E800" s="34"/>
      <c r="F800" s="34"/>
      <c r="G800" s="34"/>
      <c r="H800" s="34"/>
      <c r="I800" s="34"/>
      <c r="J800" s="34"/>
      <c r="K800" s="12"/>
      <c r="L800" s="16"/>
    </row>
    <row r="801" spans="1:12" s="14" customFormat="1">
      <c r="A801" s="12"/>
      <c r="B801" s="13"/>
      <c r="C801" s="82"/>
      <c r="D801" s="15"/>
      <c r="E801" s="34"/>
      <c r="F801" s="34"/>
      <c r="G801" s="34"/>
      <c r="H801" s="34"/>
      <c r="I801" s="34"/>
      <c r="J801" s="34"/>
      <c r="K801" s="12"/>
      <c r="L801" s="16"/>
    </row>
    <row r="802" spans="1:12" s="14" customFormat="1">
      <c r="A802" s="12"/>
      <c r="B802" s="13"/>
      <c r="C802" s="82"/>
      <c r="D802" s="15"/>
      <c r="E802" s="34"/>
      <c r="F802" s="34"/>
      <c r="G802" s="34"/>
      <c r="H802" s="34"/>
      <c r="I802" s="34"/>
      <c r="J802" s="34"/>
      <c r="K802" s="12"/>
      <c r="L802" s="16"/>
    </row>
    <row r="803" spans="1:12" s="14" customFormat="1">
      <c r="A803" s="12"/>
      <c r="B803" s="13"/>
      <c r="C803" s="82"/>
      <c r="D803" s="15"/>
      <c r="E803" s="34"/>
      <c r="F803" s="34"/>
      <c r="G803" s="34"/>
      <c r="H803" s="34"/>
      <c r="I803" s="34"/>
      <c r="J803" s="34"/>
      <c r="K803" s="12"/>
      <c r="L803" s="16"/>
    </row>
    <row r="804" spans="1:12" s="14" customFormat="1">
      <c r="A804" s="12"/>
      <c r="B804" s="13"/>
      <c r="C804" s="82"/>
      <c r="D804" s="15"/>
      <c r="E804" s="34"/>
      <c r="F804" s="34"/>
      <c r="G804" s="34"/>
      <c r="H804" s="34"/>
      <c r="I804" s="34"/>
      <c r="J804" s="34"/>
      <c r="K804" s="12"/>
      <c r="L804" s="16"/>
    </row>
    <row r="805" spans="1:12" s="14" customFormat="1">
      <c r="A805" s="12"/>
      <c r="B805" s="13"/>
      <c r="C805" s="82"/>
      <c r="D805" s="15"/>
      <c r="E805" s="34"/>
      <c r="F805" s="34"/>
      <c r="G805" s="34"/>
      <c r="H805" s="34"/>
      <c r="I805" s="34"/>
      <c r="J805" s="34"/>
      <c r="K805" s="12"/>
      <c r="L805" s="16"/>
    </row>
    <row r="806" spans="1:12" s="14" customFormat="1">
      <c r="A806" s="12"/>
      <c r="B806" s="13"/>
      <c r="C806" s="82"/>
      <c r="D806" s="15"/>
      <c r="E806" s="34"/>
      <c r="F806" s="34"/>
      <c r="G806" s="34"/>
      <c r="H806" s="34"/>
      <c r="I806" s="34"/>
      <c r="J806" s="34"/>
      <c r="K806" s="12"/>
      <c r="L806" s="16"/>
    </row>
    <row r="807" spans="1:12" s="14" customFormat="1">
      <c r="A807" s="12"/>
      <c r="B807" s="13"/>
      <c r="C807" s="82"/>
      <c r="D807" s="15"/>
      <c r="E807" s="34"/>
      <c r="F807" s="34"/>
      <c r="G807" s="34"/>
      <c r="H807" s="34"/>
      <c r="I807" s="34"/>
      <c r="J807" s="34"/>
      <c r="K807" s="12"/>
      <c r="L807" s="16"/>
    </row>
    <row r="808" spans="1:12" s="14" customFormat="1">
      <c r="A808" s="12"/>
      <c r="B808" s="13"/>
      <c r="C808" s="82"/>
      <c r="D808" s="15"/>
      <c r="E808" s="34"/>
      <c r="F808" s="34"/>
      <c r="G808" s="34"/>
      <c r="H808" s="34"/>
      <c r="I808" s="34"/>
      <c r="J808" s="34"/>
      <c r="K808" s="12"/>
      <c r="L808" s="16"/>
    </row>
    <row r="809" spans="1:12" s="14" customFormat="1">
      <c r="A809" s="12"/>
      <c r="B809" s="13"/>
      <c r="C809" s="82"/>
      <c r="D809" s="15"/>
      <c r="E809" s="34"/>
      <c r="F809" s="34"/>
      <c r="G809" s="34"/>
      <c r="H809" s="34"/>
      <c r="I809" s="34"/>
      <c r="J809" s="34"/>
      <c r="K809" s="12"/>
      <c r="L809" s="16"/>
    </row>
    <row r="810" spans="1:12" s="14" customFormat="1">
      <c r="A810" s="12"/>
      <c r="B810" s="13"/>
      <c r="C810" s="82"/>
      <c r="D810" s="15"/>
      <c r="E810" s="34"/>
      <c r="F810" s="34"/>
      <c r="G810" s="34"/>
      <c r="H810" s="34"/>
      <c r="I810" s="34"/>
      <c r="J810" s="34"/>
      <c r="K810" s="12"/>
      <c r="L810" s="16"/>
    </row>
    <row r="811" spans="1:12" s="14" customFormat="1">
      <c r="A811" s="12"/>
      <c r="B811" s="13"/>
      <c r="C811" s="82"/>
      <c r="D811" s="15"/>
      <c r="E811" s="34"/>
      <c r="F811" s="34"/>
      <c r="G811" s="34"/>
      <c r="H811" s="34"/>
      <c r="I811" s="34"/>
      <c r="J811" s="34"/>
      <c r="K811" s="12"/>
      <c r="L811" s="16"/>
    </row>
    <row r="812" spans="1:12" s="14" customFormat="1">
      <c r="A812" s="12"/>
      <c r="B812" s="13"/>
      <c r="C812" s="82"/>
      <c r="D812" s="15"/>
      <c r="E812" s="34"/>
      <c r="F812" s="34"/>
      <c r="G812" s="34"/>
      <c r="H812" s="34"/>
      <c r="I812" s="34"/>
      <c r="J812" s="34"/>
      <c r="K812" s="12"/>
      <c r="L812" s="16"/>
    </row>
    <row r="813" spans="1:12" s="14" customFormat="1">
      <c r="A813" s="12"/>
      <c r="B813" s="13"/>
      <c r="C813" s="82"/>
      <c r="D813" s="15"/>
      <c r="E813" s="34"/>
      <c r="F813" s="34"/>
      <c r="G813" s="34"/>
      <c r="H813" s="34"/>
      <c r="I813" s="34"/>
      <c r="J813" s="34"/>
      <c r="K813" s="12"/>
      <c r="L813" s="16"/>
    </row>
    <row r="814" spans="1:12" s="14" customFormat="1">
      <c r="A814" s="12"/>
      <c r="B814" s="13"/>
      <c r="C814" s="82"/>
      <c r="D814" s="15"/>
      <c r="E814" s="34"/>
      <c r="F814" s="34"/>
      <c r="G814" s="34"/>
      <c r="H814" s="34"/>
      <c r="I814" s="34"/>
      <c r="J814" s="34"/>
      <c r="K814" s="12"/>
      <c r="L814" s="16"/>
    </row>
    <row r="815" spans="1:12" s="14" customFormat="1">
      <c r="A815" s="12"/>
      <c r="B815" s="13"/>
      <c r="C815" s="82"/>
      <c r="D815" s="15"/>
      <c r="E815" s="34"/>
      <c r="F815" s="34"/>
      <c r="G815" s="34"/>
      <c r="H815" s="34"/>
      <c r="I815" s="34"/>
      <c r="J815" s="34"/>
      <c r="K815" s="12"/>
      <c r="L815" s="16"/>
    </row>
    <row r="816" spans="1:12" s="14" customFormat="1">
      <c r="A816" s="12"/>
      <c r="B816" s="13"/>
      <c r="C816" s="82"/>
      <c r="D816" s="15"/>
      <c r="E816" s="34"/>
      <c r="F816" s="34"/>
      <c r="G816" s="34"/>
      <c r="H816" s="34"/>
      <c r="I816" s="34"/>
      <c r="J816" s="34"/>
      <c r="K816" s="12"/>
      <c r="L816" s="16"/>
    </row>
    <row r="817" spans="1:12" s="14" customFormat="1">
      <c r="A817" s="12"/>
      <c r="B817" s="13"/>
      <c r="C817" s="82"/>
      <c r="D817" s="15"/>
      <c r="E817" s="34"/>
      <c r="F817" s="34"/>
      <c r="G817" s="34"/>
      <c r="H817" s="34"/>
      <c r="I817" s="34"/>
      <c r="J817" s="34"/>
      <c r="K817" s="12"/>
      <c r="L817" s="16"/>
    </row>
    <row r="818" spans="1:12" s="14" customFormat="1">
      <c r="A818" s="12"/>
      <c r="B818" s="13"/>
      <c r="C818" s="82"/>
      <c r="D818" s="15"/>
      <c r="E818" s="34"/>
      <c r="F818" s="34"/>
      <c r="G818" s="34"/>
      <c r="H818" s="34"/>
      <c r="I818" s="34"/>
      <c r="J818" s="34"/>
      <c r="K818" s="12"/>
      <c r="L818" s="16"/>
    </row>
    <row r="819" spans="1:12" s="14" customFormat="1">
      <c r="A819" s="12"/>
      <c r="B819" s="13"/>
      <c r="C819" s="82"/>
      <c r="D819" s="15"/>
      <c r="E819" s="34"/>
      <c r="F819" s="34"/>
      <c r="G819" s="34"/>
      <c r="H819" s="34"/>
      <c r="I819" s="34"/>
      <c r="J819" s="34"/>
      <c r="K819" s="12"/>
      <c r="L819" s="16"/>
    </row>
    <row r="820" spans="1:12" s="14" customFormat="1">
      <c r="A820" s="12"/>
      <c r="B820" s="13"/>
      <c r="C820" s="82"/>
      <c r="D820" s="15"/>
      <c r="E820" s="34"/>
      <c r="F820" s="34"/>
      <c r="G820" s="34"/>
      <c r="H820" s="34"/>
      <c r="I820" s="34"/>
      <c r="J820" s="34"/>
      <c r="K820" s="12"/>
      <c r="L820" s="16"/>
    </row>
    <row r="821" spans="1:12" s="14" customFormat="1">
      <c r="A821" s="12"/>
      <c r="B821" s="13"/>
      <c r="C821" s="82"/>
      <c r="D821" s="15"/>
      <c r="E821" s="34"/>
      <c r="F821" s="34"/>
      <c r="G821" s="34"/>
      <c r="H821" s="34"/>
      <c r="I821" s="34"/>
      <c r="J821" s="34"/>
      <c r="K821" s="12"/>
      <c r="L821" s="16"/>
    </row>
    <row r="822" spans="1:12" s="14" customFormat="1">
      <c r="A822" s="12"/>
      <c r="B822" s="13"/>
      <c r="C822" s="82"/>
      <c r="D822" s="15"/>
      <c r="E822" s="34"/>
      <c r="F822" s="34"/>
      <c r="G822" s="34"/>
      <c r="H822" s="34"/>
      <c r="I822" s="34"/>
      <c r="J822" s="34"/>
      <c r="K822" s="12"/>
      <c r="L822" s="16"/>
    </row>
    <row r="823" spans="1:12" s="14" customFormat="1">
      <c r="A823" s="12"/>
      <c r="B823" s="13"/>
      <c r="C823" s="82"/>
      <c r="D823" s="15"/>
      <c r="E823" s="34"/>
      <c r="F823" s="34"/>
      <c r="G823" s="34"/>
      <c r="H823" s="34"/>
      <c r="I823" s="34"/>
      <c r="J823" s="34"/>
      <c r="K823" s="12"/>
      <c r="L823" s="16"/>
    </row>
    <row r="824" spans="1:12" s="14" customFormat="1">
      <c r="A824" s="12"/>
      <c r="B824" s="13"/>
      <c r="C824" s="82"/>
      <c r="D824" s="15"/>
      <c r="E824" s="34"/>
      <c r="F824" s="34"/>
      <c r="G824" s="34"/>
      <c r="H824" s="34"/>
      <c r="I824" s="34"/>
      <c r="J824" s="34"/>
      <c r="K824" s="12"/>
      <c r="L824" s="16"/>
    </row>
    <row r="825" spans="1:12" s="14" customFormat="1">
      <c r="A825" s="12"/>
      <c r="B825" s="13"/>
      <c r="C825" s="82"/>
      <c r="D825" s="15"/>
      <c r="E825" s="34"/>
      <c r="F825" s="34"/>
      <c r="G825" s="34"/>
      <c r="H825" s="34"/>
      <c r="I825" s="34"/>
      <c r="J825" s="34"/>
      <c r="K825" s="12"/>
      <c r="L825" s="16"/>
    </row>
    <row r="826" spans="1:12" s="14" customFormat="1">
      <c r="A826" s="12"/>
      <c r="B826" s="13"/>
      <c r="C826" s="82"/>
      <c r="D826" s="15"/>
      <c r="E826" s="34"/>
      <c r="F826" s="34"/>
      <c r="G826" s="34"/>
      <c r="H826" s="34"/>
      <c r="I826" s="34"/>
      <c r="J826" s="34"/>
      <c r="K826" s="12"/>
      <c r="L826" s="16"/>
    </row>
    <row r="827" spans="1:12" s="14" customFormat="1">
      <c r="A827" s="12"/>
      <c r="B827" s="13"/>
      <c r="C827" s="82"/>
      <c r="D827" s="15"/>
      <c r="E827" s="34"/>
      <c r="F827" s="34"/>
      <c r="G827" s="34"/>
      <c r="H827" s="34"/>
      <c r="I827" s="34"/>
      <c r="J827" s="34"/>
      <c r="K827" s="12"/>
      <c r="L827" s="16"/>
    </row>
    <row r="828" spans="1:12" s="14" customFormat="1">
      <c r="A828" s="12"/>
      <c r="B828" s="13"/>
      <c r="C828" s="82"/>
      <c r="D828" s="15"/>
      <c r="E828" s="34"/>
      <c r="F828" s="34"/>
      <c r="G828" s="34"/>
      <c r="H828" s="34"/>
      <c r="I828" s="34"/>
      <c r="J828" s="34"/>
      <c r="K828" s="12"/>
      <c r="L828" s="16"/>
    </row>
    <row r="829" spans="1:12" s="14" customFormat="1">
      <c r="A829" s="12"/>
      <c r="B829" s="13"/>
      <c r="C829" s="82"/>
      <c r="D829" s="15"/>
      <c r="E829" s="34"/>
      <c r="F829" s="34"/>
      <c r="G829" s="34"/>
      <c r="H829" s="34"/>
      <c r="I829" s="34"/>
      <c r="J829" s="34"/>
      <c r="K829" s="12"/>
      <c r="L829" s="16"/>
    </row>
    <row r="830" spans="1:12" s="14" customFormat="1">
      <c r="A830" s="12"/>
      <c r="B830" s="13"/>
      <c r="C830" s="82"/>
      <c r="D830" s="15"/>
      <c r="E830" s="34"/>
      <c r="F830" s="34"/>
      <c r="G830" s="34"/>
      <c r="H830" s="34"/>
      <c r="I830" s="34"/>
      <c r="J830" s="34"/>
      <c r="K830" s="12"/>
      <c r="L830" s="16"/>
    </row>
    <row r="831" spans="1:12" s="14" customFormat="1">
      <c r="A831" s="12"/>
      <c r="B831" s="13"/>
      <c r="C831" s="82"/>
      <c r="D831" s="15"/>
      <c r="E831" s="34"/>
      <c r="F831" s="34"/>
      <c r="G831" s="34"/>
      <c r="H831" s="34"/>
      <c r="I831" s="34"/>
      <c r="J831" s="34"/>
      <c r="K831" s="12"/>
      <c r="L831" s="16"/>
    </row>
    <row r="832" spans="1:12" s="14" customFormat="1">
      <c r="A832" s="12"/>
      <c r="B832" s="13"/>
      <c r="C832" s="82"/>
      <c r="D832" s="15"/>
      <c r="E832" s="34"/>
      <c r="F832" s="34"/>
      <c r="G832" s="34"/>
      <c r="H832" s="34"/>
      <c r="I832" s="34"/>
      <c r="J832" s="34"/>
      <c r="K832" s="12"/>
      <c r="L832" s="16"/>
    </row>
    <row r="833" spans="1:12" s="14" customFormat="1">
      <c r="A833" s="12"/>
      <c r="B833" s="13"/>
      <c r="C833" s="82"/>
      <c r="D833" s="15"/>
      <c r="E833" s="34"/>
      <c r="F833" s="34"/>
      <c r="G833" s="34"/>
      <c r="H833" s="34"/>
      <c r="I833" s="34"/>
      <c r="J833" s="34"/>
      <c r="K833" s="12"/>
      <c r="L833" s="16"/>
    </row>
    <row r="834" spans="1:12" s="14" customFormat="1">
      <c r="A834" s="12"/>
      <c r="B834" s="13"/>
      <c r="C834" s="82"/>
      <c r="D834" s="15"/>
      <c r="E834" s="34"/>
      <c r="F834" s="34"/>
      <c r="G834" s="34"/>
      <c r="H834" s="34"/>
      <c r="I834" s="34"/>
      <c r="J834" s="34"/>
      <c r="K834" s="12"/>
      <c r="L834" s="16"/>
    </row>
    <row r="835" spans="1:12" s="14" customFormat="1">
      <c r="A835" s="12"/>
      <c r="B835" s="13"/>
      <c r="C835" s="82"/>
      <c r="D835" s="15"/>
      <c r="E835" s="34"/>
      <c r="F835" s="34"/>
      <c r="G835" s="34"/>
      <c r="H835" s="34"/>
      <c r="I835" s="34"/>
      <c r="J835" s="34"/>
      <c r="K835" s="12"/>
      <c r="L835" s="16"/>
    </row>
    <row r="836" spans="1:12" s="14" customFormat="1">
      <c r="A836" s="12"/>
      <c r="B836" s="13"/>
      <c r="C836" s="82"/>
      <c r="D836" s="15"/>
      <c r="E836" s="34"/>
      <c r="F836" s="34"/>
      <c r="G836" s="34"/>
      <c r="H836" s="34"/>
      <c r="I836" s="34"/>
      <c r="J836" s="34"/>
      <c r="K836" s="12"/>
      <c r="L836" s="16"/>
    </row>
    <row r="837" spans="1:12" s="14" customFormat="1">
      <c r="A837" s="12"/>
      <c r="B837" s="13"/>
      <c r="C837" s="82"/>
      <c r="D837" s="15"/>
      <c r="E837" s="34"/>
      <c r="F837" s="34"/>
      <c r="G837" s="34"/>
      <c r="H837" s="34"/>
      <c r="I837" s="34"/>
      <c r="J837" s="34"/>
      <c r="K837" s="12"/>
      <c r="L837" s="16"/>
    </row>
    <row r="838" spans="1:12" s="14" customFormat="1">
      <c r="A838" s="12"/>
      <c r="B838" s="13"/>
      <c r="C838" s="82"/>
      <c r="D838" s="15"/>
      <c r="E838" s="34"/>
      <c r="F838" s="34"/>
      <c r="G838" s="34"/>
      <c r="H838" s="34"/>
      <c r="I838" s="34"/>
      <c r="J838" s="34"/>
      <c r="K838" s="12"/>
      <c r="L838" s="16"/>
    </row>
    <row r="839" spans="1:12" s="14" customFormat="1">
      <c r="A839" s="12"/>
      <c r="B839" s="13"/>
      <c r="C839" s="82"/>
      <c r="D839" s="15"/>
      <c r="E839" s="34"/>
      <c r="F839" s="34"/>
      <c r="G839" s="34"/>
      <c r="H839" s="34"/>
      <c r="I839" s="34"/>
      <c r="J839" s="34"/>
      <c r="K839" s="12"/>
      <c r="L839" s="16"/>
    </row>
    <row r="840" spans="1:12" s="14" customFormat="1">
      <c r="A840" s="12"/>
      <c r="B840" s="13"/>
      <c r="C840" s="82"/>
      <c r="D840" s="15"/>
      <c r="E840" s="34"/>
      <c r="F840" s="34"/>
      <c r="G840" s="34"/>
      <c r="H840" s="34"/>
      <c r="I840" s="34"/>
      <c r="J840" s="34"/>
      <c r="K840" s="12"/>
      <c r="L840" s="16"/>
    </row>
    <row r="841" spans="1:12" s="14" customFormat="1">
      <c r="A841" s="12"/>
      <c r="B841" s="13"/>
      <c r="C841" s="82"/>
      <c r="D841" s="15"/>
      <c r="E841" s="34"/>
      <c r="F841" s="34"/>
      <c r="G841" s="34"/>
      <c r="H841" s="34"/>
      <c r="I841" s="34"/>
      <c r="J841" s="34"/>
      <c r="K841" s="12"/>
      <c r="L841" s="16"/>
    </row>
    <row r="842" spans="1:12" s="14" customFormat="1">
      <c r="A842" s="12"/>
      <c r="B842" s="13"/>
      <c r="C842" s="82"/>
      <c r="D842" s="15"/>
      <c r="E842" s="34"/>
      <c r="F842" s="34"/>
      <c r="G842" s="34"/>
      <c r="H842" s="34"/>
      <c r="I842" s="34"/>
      <c r="J842" s="34"/>
      <c r="K842" s="12"/>
      <c r="L842" s="16"/>
    </row>
    <row r="843" spans="1:12" s="14" customFormat="1">
      <c r="A843" s="12"/>
      <c r="B843" s="13"/>
      <c r="C843" s="82"/>
      <c r="D843" s="15"/>
      <c r="E843" s="34"/>
      <c r="F843" s="34"/>
      <c r="G843" s="34"/>
      <c r="H843" s="34"/>
      <c r="I843" s="34"/>
      <c r="J843" s="34"/>
      <c r="K843" s="12"/>
      <c r="L843" s="16"/>
    </row>
    <row r="844" spans="1:12" s="14" customFormat="1">
      <c r="A844" s="12"/>
      <c r="B844" s="13"/>
      <c r="C844" s="82"/>
      <c r="D844" s="15"/>
      <c r="E844" s="34"/>
      <c r="F844" s="34"/>
      <c r="G844" s="34"/>
      <c r="H844" s="34"/>
      <c r="I844" s="34"/>
      <c r="J844" s="34"/>
      <c r="K844" s="12"/>
      <c r="L844" s="16"/>
    </row>
    <row r="845" spans="1:12" s="14" customFormat="1">
      <c r="A845" s="12"/>
      <c r="B845" s="13"/>
      <c r="C845" s="82"/>
      <c r="D845" s="15"/>
      <c r="E845" s="34"/>
      <c r="F845" s="34"/>
      <c r="G845" s="34"/>
      <c r="H845" s="34"/>
      <c r="I845" s="34"/>
      <c r="J845" s="34"/>
      <c r="K845" s="12"/>
      <c r="L845" s="16"/>
    </row>
    <row r="846" spans="1:12" s="14" customFormat="1">
      <c r="A846" s="12"/>
      <c r="B846" s="13"/>
      <c r="C846" s="82"/>
      <c r="D846" s="15"/>
      <c r="E846" s="34"/>
      <c r="F846" s="34"/>
      <c r="G846" s="34"/>
      <c r="H846" s="34"/>
      <c r="I846" s="34"/>
      <c r="J846" s="34"/>
      <c r="K846" s="12"/>
      <c r="L846" s="16"/>
    </row>
    <row r="847" spans="1:12" s="14" customFormat="1">
      <c r="A847" s="12"/>
      <c r="B847" s="13"/>
      <c r="C847" s="82"/>
      <c r="D847" s="15"/>
      <c r="E847" s="34"/>
      <c r="F847" s="34"/>
      <c r="G847" s="34"/>
      <c r="H847" s="34"/>
      <c r="I847" s="34"/>
      <c r="J847" s="34"/>
      <c r="K847" s="12"/>
      <c r="L847" s="16"/>
    </row>
    <row r="848" spans="1:12" s="14" customFormat="1">
      <c r="A848" s="12"/>
      <c r="B848" s="13"/>
      <c r="C848" s="82"/>
      <c r="D848" s="15"/>
      <c r="E848" s="34"/>
      <c r="F848" s="34"/>
      <c r="G848" s="34"/>
      <c r="H848" s="34"/>
      <c r="I848" s="34"/>
      <c r="J848" s="34"/>
      <c r="K848" s="12"/>
      <c r="L848" s="16"/>
    </row>
    <row r="849" spans="1:13" s="14" customFormat="1">
      <c r="A849" s="12"/>
      <c r="B849" s="13"/>
      <c r="C849" s="82"/>
      <c r="D849" s="15"/>
      <c r="E849" s="34"/>
      <c r="F849" s="34"/>
      <c r="G849" s="34"/>
      <c r="H849" s="34"/>
      <c r="I849" s="34"/>
      <c r="J849" s="34"/>
      <c r="K849" s="12"/>
      <c r="L849" s="16"/>
    </row>
    <row r="850" spans="1:13" s="14" customFormat="1">
      <c r="A850" s="12"/>
      <c r="B850" s="13"/>
      <c r="C850" s="82"/>
      <c r="D850" s="15"/>
      <c r="E850" s="34"/>
      <c r="F850" s="34"/>
      <c r="G850" s="34"/>
      <c r="H850" s="34"/>
      <c r="I850" s="34"/>
      <c r="J850" s="34"/>
      <c r="K850" s="12"/>
      <c r="L850" s="16"/>
    </row>
    <row r="851" spans="1:13" s="14" customFormat="1">
      <c r="A851" s="12"/>
      <c r="B851" s="13"/>
      <c r="C851" s="82"/>
      <c r="D851" s="15"/>
      <c r="E851" s="34"/>
      <c r="F851" s="34"/>
      <c r="G851" s="34"/>
      <c r="H851" s="34"/>
      <c r="I851" s="34"/>
      <c r="J851" s="34"/>
      <c r="K851" s="12"/>
      <c r="L851" s="16"/>
    </row>
    <row r="852" spans="1:13" s="14" customFormat="1">
      <c r="A852" s="12"/>
      <c r="B852" s="13"/>
      <c r="C852" s="82"/>
      <c r="D852" s="15"/>
      <c r="E852" s="34"/>
      <c r="F852" s="34"/>
      <c r="G852" s="34"/>
      <c r="H852" s="34"/>
      <c r="I852" s="34"/>
      <c r="J852" s="34"/>
      <c r="K852" s="12"/>
      <c r="L852" s="16"/>
    </row>
    <row r="853" spans="1:13" s="14" customFormat="1">
      <c r="A853" s="12"/>
      <c r="B853" s="13"/>
      <c r="C853" s="82"/>
      <c r="D853" s="15"/>
      <c r="E853" s="34"/>
      <c r="F853" s="34"/>
      <c r="G853" s="34"/>
      <c r="H853" s="34"/>
      <c r="I853" s="34"/>
      <c r="J853" s="34"/>
      <c r="K853" s="12"/>
      <c r="L853" s="16"/>
    </row>
    <row r="854" spans="1:13" s="14" customFormat="1">
      <c r="A854" s="12"/>
      <c r="B854" s="13"/>
      <c r="C854" s="82"/>
      <c r="D854" s="15"/>
      <c r="E854" s="34"/>
      <c r="F854" s="34"/>
      <c r="G854" s="34"/>
      <c r="H854" s="34"/>
      <c r="I854" s="34"/>
      <c r="J854" s="34"/>
      <c r="K854" s="18"/>
      <c r="L854" s="16"/>
      <c r="M854" s="25"/>
    </row>
    <row r="855" spans="1:13" s="14" customFormat="1">
      <c r="A855" s="12"/>
      <c r="B855" s="13"/>
      <c r="C855" s="82"/>
      <c r="D855" s="15"/>
      <c r="E855" s="34"/>
      <c r="F855" s="34"/>
      <c r="G855" s="34"/>
      <c r="H855" s="34"/>
      <c r="I855" s="34"/>
      <c r="J855" s="34"/>
      <c r="K855" s="12"/>
      <c r="L855" s="16"/>
    </row>
    <row r="856" spans="1:13" s="14" customFormat="1">
      <c r="A856" s="12"/>
      <c r="B856" s="13"/>
      <c r="C856" s="82"/>
      <c r="D856" s="15"/>
      <c r="E856" s="34"/>
      <c r="F856" s="34"/>
      <c r="G856" s="34"/>
      <c r="H856" s="34"/>
      <c r="I856" s="34"/>
      <c r="J856" s="34"/>
      <c r="K856" s="12"/>
      <c r="L856" s="16"/>
    </row>
    <row r="857" spans="1:13" s="14" customFormat="1">
      <c r="A857" s="12"/>
      <c r="B857" s="13"/>
      <c r="C857" s="82"/>
      <c r="D857" s="15"/>
      <c r="E857" s="34"/>
      <c r="F857" s="34"/>
      <c r="G857" s="34"/>
      <c r="H857" s="34"/>
      <c r="I857" s="34"/>
      <c r="J857" s="34"/>
      <c r="K857" s="12"/>
      <c r="L857" s="16"/>
    </row>
    <row r="858" spans="1:13" s="14" customFormat="1">
      <c r="A858" s="12"/>
      <c r="B858" s="13"/>
      <c r="C858" s="82"/>
      <c r="D858" s="15"/>
      <c r="E858" s="34"/>
      <c r="F858" s="34"/>
      <c r="G858" s="34"/>
      <c r="H858" s="34"/>
      <c r="I858" s="34"/>
      <c r="J858" s="34"/>
      <c r="K858" s="12"/>
      <c r="L858" s="16"/>
    </row>
    <row r="859" spans="1:13" s="14" customFormat="1">
      <c r="A859" s="12"/>
      <c r="B859" s="13"/>
      <c r="C859" s="82"/>
      <c r="D859" s="15"/>
      <c r="E859" s="34"/>
      <c r="F859" s="34"/>
      <c r="G859" s="34"/>
      <c r="H859" s="34"/>
      <c r="I859" s="34"/>
      <c r="J859" s="34"/>
      <c r="K859" s="12"/>
      <c r="L859" s="16"/>
    </row>
    <row r="860" spans="1:13" s="14" customFormat="1">
      <c r="A860" s="12"/>
      <c r="B860" s="13"/>
      <c r="C860" s="82"/>
      <c r="D860" s="15"/>
      <c r="E860" s="34"/>
      <c r="F860" s="34"/>
      <c r="G860" s="34"/>
      <c r="H860" s="34"/>
      <c r="I860" s="34"/>
      <c r="J860" s="34"/>
      <c r="K860" s="12"/>
      <c r="L860" s="16"/>
    </row>
    <row r="861" spans="1:13" s="14" customFormat="1">
      <c r="A861" s="12"/>
      <c r="B861" s="13"/>
      <c r="C861" s="82"/>
      <c r="D861" s="15"/>
      <c r="E861" s="34"/>
      <c r="F861" s="34"/>
      <c r="G861" s="34"/>
      <c r="H861" s="34"/>
      <c r="I861" s="34"/>
      <c r="J861" s="34"/>
      <c r="K861" s="12"/>
      <c r="L861" s="16"/>
    </row>
    <row r="862" spans="1:13" s="14" customFormat="1">
      <c r="A862" s="12"/>
      <c r="B862" s="13"/>
      <c r="C862" s="82"/>
      <c r="D862" s="15"/>
      <c r="E862" s="34"/>
      <c r="F862" s="34"/>
      <c r="G862" s="34"/>
      <c r="H862" s="34"/>
      <c r="I862" s="34"/>
      <c r="J862" s="34"/>
      <c r="K862" s="12"/>
      <c r="L862" s="16"/>
    </row>
    <row r="863" spans="1:13" s="14" customFormat="1">
      <c r="A863" s="12"/>
      <c r="B863" s="13"/>
      <c r="C863" s="82"/>
      <c r="D863" s="15"/>
      <c r="E863" s="34"/>
      <c r="F863" s="34"/>
      <c r="G863" s="34"/>
      <c r="H863" s="34"/>
      <c r="I863" s="34"/>
      <c r="J863" s="34"/>
      <c r="K863" s="12"/>
      <c r="L863" s="16"/>
    </row>
    <row r="864" spans="1:13" s="14" customFormat="1">
      <c r="A864" s="12"/>
      <c r="B864" s="13"/>
      <c r="C864" s="82"/>
      <c r="D864" s="15"/>
      <c r="E864" s="34"/>
      <c r="F864" s="34"/>
      <c r="G864" s="34"/>
      <c r="H864" s="34"/>
      <c r="I864" s="34"/>
      <c r="J864" s="34"/>
      <c r="K864" s="12"/>
      <c r="L864" s="16"/>
    </row>
    <row r="865" spans="1:12" s="14" customFormat="1">
      <c r="A865" s="12"/>
      <c r="B865" s="13"/>
      <c r="C865" s="82"/>
      <c r="D865" s="15"/>
      <c r="E865" s="34"/>
      <c r="F865" s="34"/>
      <c r="G865" s="34"/>
      <c r="H865" s="34"/>
      <c r="I865" s="34"/>
      <c r="J865" s="34"/>
      <c r="K865" s="12"/>
      <c r="L865" s="16"/>
    </row>
    <row r="866" spans="1:12" s="14" customFormat="1">
      <c r="A866" s="12"/>
      <c r="B866" s="13"/>
      <c r="C866" s="82"/>
      <c r="D866" s="15"/>
      <c r="E866" s="34"/>
      <c r="F866" s="34"/>
      <c r="G866" s="34"/>
      <c r="H866" s="34"/>
      <c r="I866" s="34"/>
      <c r="J866" s="34"/>
      <c r="K866" s="12"/>
      <c r="L866" s="16"/>
    </row>
    <row r="867" spans="1:12" s="14" customFormat="1">
      <c r="A867" s="12"/>
      <c r="B867" s="13"/>
      <c r="C867" s="82"/>
      <c r="D867" s="15"/>
      <c r="E867" s="34"/>
      <c r="F867" s="34"/>
      <c r="G867" s="34"/>
      <c r="H867" s="34"/>
      <c r="I867" s="34"/>
      <c r="J867" s="34"/>
      <c r="K867" s="12"/>
      <c r="L867" s="16"/>
    </row>
    <row r="868" spans="1:12" s="14" customFormat="1">
      <c r="A868" s="12"/>
      <c r="B868" s="13"/>
      <c r="C868" s="82"/>
      <c r="D868" s="15"/>
      <c r="E868" s="34"/>
      <c r="F868" s="34"/>
      <c r="G868" s="34"/>
      <c r="H868" s="34"/>
      <c r="I868" s="34"/>
      <c r="J868" s="34"/>
      <c r="K868" s="12"/>
      <c r="L868" s="16"/>
    </row>
    <row r="869" spans="1:12" s="14" customFormat="1">
      <c r="A869" s="12"/>
      <c r="B869" s="13"/>
      <c r="C869" s="82"/>
      <c r="D869" s="15"/>
      <c r="E869" s="34"/>
      <c r="F869" s="34"/>
      <c r="G869" s="34"/>
      <c r="H869" s="34"/>
      <c r="I869" s="34"/>
      <c r="J869" s="34"/>
      <c r="K869" s="12"/>
      <c r="L869" s="16"/>
    </row>
    <row r="870" spans="1:12" s="14" customFormat="1">
      <c r="A870" s="12"/>
      <c r="B870" s="13"/>
      <c r="C870" s="82"/>
      <c r="D870" s="15"/>
      <c r="E870" s="34"/>
      <c r="F870" s="34"/>
      <c r="G870" s="34"/>
      <c r="H870" s="34"/>
      <c r="I870" s="34"/>
      <c r="J870" s="34"/>
      <c r="K870" s="12"/>
      <c r="L870" s="16"/>
    </row>
    <row r="871" spans="1:12" s="14" customFormat="1">
      <c r="A871" s="12"/>
      <c r="B871" s="13"/>
      <c r="C871" s="82"/>
      <c r="D871" s="15"/>
      <c r="E871" s="34"/>
      <c r="F871" s="34"/>
      <c r="G871" s="34"/>
      <c r="H871" s="34"/>
      <c r="I871" s="34"/>
      <c r="J871" s="34"/>
      <c r="K871" s="12"/>
      <c r="L871" s="16"/>
    </row>
    <row r="872" spans="1:12" s="14" customFormat="1">
      <c r="A872" s="12"/>
      <c r="B872" s="13"/>
      <c r="C872" s="82"/>
      <c r="D872" s="15"/>
      <c r="E872" s="34"/>
      <c r="F872" s="34"/>
      <c r="G872" s="34"/>
      <c r="H872" s="34"/>
      <c r="I872" s="34"/>
      <c r="J872" s="34"/>
      <c r="K872" s="12"/>
      <c r="L872" s="16"/>
    </row>
    <row r="873" spans="1:12" s="14" customFormat="1">
      <c r="A873" s="12"/>
      <c r="B873" s="13"/>
      <c r="C873" s="82"/>
      <c r="D873" s="15"/>
      <c r="E873" s="34"/>
      <c r="F873" s="34"/>
      <c r="G873" s="34"/>
      <c r="H873" s="34"/>
      <c r="I873" s="34"/>
      <c r="J873" s="34"/>
      <c r="K873" s="12"/>
      <c r="L873" s="16"/>
    </row>
    <row r="874" spans="1:12" s="14" customFormat="1">
      <c r="A874" s="12"/>
      <c r="B874" s="13"/>
      <c r="C874" s="82"/>
      <c r="D874" s="15"/>
      <c r="E874" s="34"/>
      <c r="F874" s="34"/>
      <c r="G874" s="34"/>
      <c r="H874" s="34"/>
      <c r="I874" s="34"/>
      <c r="J874" s="34"/>
      <c r="K874" s="12"/>
      <c r="L874" s="16"/>
    </row>
    <row r="875" spans="1:12" s="14" customFormat="1">
      <c r="A875" s="12"/>
      <c r="B875" s="13"/>
      <c r="C875" s="82"/>
      <c r="D875" s="15"/>
      <c r="E875" s="34"/>
      <c r="F875" s="34"/>
      <c r="G875" s="34"/>
      <c r="H875" s="34"/>
      <c r="I875" s="34"/>
      <c r="J875" s="34"/>
      <c r="K875" s="12"/>
      <c r="L875" s="16"/>
    </row>
    <row r="876" spans="1:12" s="14" customFormat="1">
      <c r="A876" s="12"/>
      <c r="B876" s="13"/>
      <c r="C876" s="82"/>
      <c r="D876" s="15"/>
      <c r="E876" s="34"/>
      <c r="F876" s="34"/>
      <c r="G876" s="34"/>
      <c r="H876" s="34"/>
      <c r="I876" s="34"/>
      <c r="J876" s="34"/>
      <c r="K876" s="12"/>
      <c r="L876" s="16"/>
    </row>
    <row r="877" spans="1:12" s="14" customFormat="1">
      <c r="A877" s="12"/>
      <c r="B877" s="13"/>
      <c r="C877" s="82"/>
      <c r="D877" s="15"/>
      <c r="E877" s="34"/>
      <c r="F877" s="34"/>
      <c r="G877" s="34"/>
      <c r="H877" s="34"/>
      <c r="I877" s="34"/>
      <c r="J877" s="34"/>
      <c r="K877" s="12"/>
      <c r="L877" s="16"/>
    </row>
    <row r="878" spans="1:12" s="14" customFormat="1">
      <c r="A878" s="12"/>
      <c r="B878" s="13"/>
      <c r="C878" s="82"/>
      <c r="D878" s="15"/>
      <c r="E878" s="34"/>
      <c r="F878" s="34"/>
      <c r="G878" s="34"/>
      <c r="H878" s="34"/>
      <c r="I878" s="34"/>
      <c r="J878" s="34"/>
      <c r="K878" s="12"/>
      <c r="L878" s="16"/>
    </row>
    <row r="879" spans="1:12" s="14" customFormat="1">
      <c r="A879" s="12"/>
      <c r="B879" s="13"/>
      <c r="C879" s="82"/>
      <c r="D879" s="15"/>
      <c r="E879" s="34"/>
      <c r="F879" s="34"/>
      <c r="G879" s="34"/>
      <c r="H879" s="34"/>
      <c r="I879" s="34"/>
      <c r="J879" s="34"/>
      <c r="K879" s="12"/>
      <c r="L879" s="16"/>
    </row>
    <row r="880" spans="1:12" s="14" customFormat="1">
      <c r="A880" s="12"/>
      <c r="B880" s="13"/>
      <c r="C880" s="82"/>
      <c r="D880" s="15"/>
      <c r="E880" s="34"/>
      <c r="F880" s="34"/>
      <c r="G880" s="34"/>
      <c r="H880" s="34"/>
      <c r="I880" s="34"/>
      <c r="J880" s="34"/>
      <c r="K880" s="12"/>
      <c r="L880" s="16"/>
    </row>
    <row r="881" spans="1:12" s="14" customFormat="1">
      <c r="A881" s="12"/>
      <c r="B881" s="13"/>
      <c r="C881" s="82"/>
      <c r="D881" s="15"/>
      <c r="E881" s="34"/>
      <c r="F881" s="34"/>
      <c r="G881" s="34"/>
      <c r="H881" s="34"/>
      <c r="I881" s="34"/>
      <c r="J881" s="34"/>
      <c r="K881" s="12"/>
      <c r="L881" s="16"/>
    </row>
    <row r="882" spans="1:12" s="14" customFormat="1">
      <c r="A882" s="12"/>
      <c r="B882" s="13"/>
      <c r="C882" s="82"/>
      <c r="D882" s="15"/>
      <c r="E882" s="34"/>
      <c r="F882" s="34"/>
      <c r="G882" s="34"/>
      <c r="H882" s="34"/>
      <c r="I882" s="34"/>
      <c r="J882" s="34"/>
      <c r="K882" s="12"/>
      <c r="L882" s="16"/>
    </row>
    <row r="883" spans="1:12" s="14" customFormat="1">
      <c r="A883" s="12"/>
      <c r="B883" s="13"/>
      <c r="C883" s="82"/>
      <c r="D883" s="15"/>
      <c r="E883" s="34"/>
      <c r="F883" s="34"/>
      <c r="G883" s="34"/>
      <c r="H883" s="34"/>
      <c r="I883" s="34"/>
      <c r="J883" s="34"/>
      <c r="K883" s="12"/>
      <c r="L883" s="16"/>
    </row>
    <row r="884" spans="1:12" s="14" customFormat="1">
      <c r="A884" s="12"/>
      <c r="B884" s="13"/>
      <c r="C884" s="82"/>
      <c r="D884" s="15"/>
      <c r="E884" s="34"/>
      <c r="F884" s="34"/>
      <c r="G884" s="34"/>
      <c r="H884" s="34"/>
      <c r="I884" s="34"/>
      <c r="J884" s="34"/>
      <c r="K884" s="12"/>
      <c r="L884" s="16"/>
    </row>
    <row r="885" spans="1:12" s="14" customFormat="1">
      <c r="A885" s="12"/>
      <c r="B885" s="13"/>
      <c r="C885" s="82"/>
      <c r="D885" s="15"/>
      <c r="E885" s="34"/>
      <c r="F885" s="34"/>
      <c r="G885" s="34"/>
      <c r="H885" s="34"/>
      <c r="I885" s="34"/>
      <c r="J885" s="34"/>
      <c r="K885" s="12"/>
      <c r="L885" s="16"/>
    </row>
    <row r="886" spans="1:12" s="14" customFormat="1">
      <c r="A886" s="12"/>
      <c r="B886" s="13"/>
      <c r="C886" s="82"/>
      <c r="D886" s="15"/>
      <c r="E886" s="34"/>
      <c r="F886" s="34"/>
      <c r="G886" s="34"/>
      <c r="H886" s="34"/>
      <c r="I886" s="34"/>
      <c r="J886" s="34"/>
      <c r="K886" s="12"/>
      <c r="L886" s="16"/>
    </row>
    <row r="887" spans="1:12" s="14" customFormat="1">
      <c r="A887" s="12"/>
      <c r="B887" s="13"/>
      <c r="C887" s="82"/>
      <c r="D887" s="15"/>
      <c r="E887" s="34"/>
      <c r="F887" s="34"/>
      <c r="G887" s="34"/>
      <c r="H887" s="34"/>
      <c r="I887" s="34"/>
      <c r="J887" s="34"/>
      <c r="K887" s="12"/>
      <c r="L887" s="16"/>
    </row>
    <row r="888" spans="1:12" s="14" customFormat="1">
      <c r="A888" s="12"/>
      <c r="B888" s="13"/>
      <c r="C888" s="82"/>
      <c r="D888" s="15"/>
      <c r="E888" s="34"/>
      <c r="F888" s="34"/>
      <c r="G888" s="34"/>
      <c r="H888" s="34"/>
      <c r="I888" s="34"/>
      <c r="J888" s="34"/>
      <c r="K888" s="12"/>
      <c r="L888" s="16"/>
    </row>
    <row r="889" spans="1:12" s="14" customFormat="1">
      <c r="A889" s="12"/>
      <c r="B889" s="13"/>
      <c r="C889" s="82"/>
      <c r="D889" s="15"/>
      <c r="E889" s="34"/>
      <c r="F889" s="34"/>
      <c r="G889" s="34"/>
      <c r="H889" s="34"/>
      <c r="I889" s="34"/>
      <c r="J889" s="34"/>
      <c r="K889" s="12"/>
      <c r="L889" s="16"/>
    </row>
    <row r="890" spans="1:12" s="14" customFormat="1">
      <c r="A890" s="12"/>
      <c r="B890" s="13"/>
      <c r="C890" s="82"/>
      <c r="D890" s="15"/>
      <c r="E890" s="34"/>
      <c r="F890" s="34"/>
      <c r="G890" s="34"/>
      <c r="H890" s="34"/>
      <c r="I890" s="34"/>
      <c r="J890" s="34"/>
      <c r="K890" s="12"/>
      <c r="L890" s="16"/>
    </row>
    <row r="891" spans="1:12" s="14" customFormat="1">
      <c r="A891" s="12"/>
      <c r="B891" s="13"/>
      <c r="C891" s="82"/>
      <c r="D891" s="15"/>
      <c r="E891" s="34"/>
      <c r="F891" s="34"/>
      <c r="G891" s="34"/>
      <c r="H891" s="34"/>
      <c r="I891" s="34"/>
      <c r="J891" s="34"/>
      <c r="K891" s="12"/>
      <c r="L891" s="16"/>
    </row>
    <row r="892" spans="1:12" s="14" customFormat="1">
      <c r="A892" s="12"/>
      <c r="B892" s="13"/>
      <c r="C892" s="82"/>
      <c r="D892" s="15"/>
      <c r="E892" s="34"/>
      <c r="F892" s="34"/>
      <c r="G892" s="34"/>
      <c r="H892" s="34"/>
      <c r="I892" s="34"/>
      <c r="J892" s="34"/>
      <c r="K892" s="12"/>
      <c r="L892" s="16"/>
    </row>
    <row r="893" spans="1:12" s="14" customFormat="1">
      <c r="A893" s="12"/>
      <c r="B893" s="13"/>
      <c r="C893" s="82"/>
      <c r="D893" s="15"/>
      <c r="E893" s="34"/>
      <c r="F893" s="34"/>
      <c r="G893" s="34"/>
      <c r="H893" s="34"/>
      <c r="I893" s="34"/>
      <c r="J893" s="34"/>
      <c r="K893" s="12"/>
      <c r="L893" s="16"/>
    </row>
    <row r="894" spans="1:12" s="14" customFormat="1">
      <c r="A894" s="12"/>
      <c r="B894" s="13"/>
      <c r="C894" s="82"/>
      <c r="D894" s="15"/>
      <c r="E894" s="34"/>
      <c r="F894" s="34"/>
      <c r="G894" s="34"/>
      <c r="H894" s="34"/>
      <c r="I894" s="34"/>
      <c r="J894" s="34"/>
      <c r="K894" s="12"/>
      <c r="L894" s="16"/>
    </row>
    <row r="895" spans="1:12" s="14" customFormat="1">
      <c r="A895" s="12"/>
      <c r="B895" s="13"/>
      <c r="C895" s="82"/>
      <c r="D895" s="15"/>
      <c r="E895" s="34"/>
      <c r="F895" s="34"/>
      <c r="G895" s="34"/>
      <c r="H895" s="34"/>
      <c r="I895" s="34"/>
      <c r="J895" s="34"/>
      <c r="K895" s="12"/>
      <c r="L895" s="16"/>
    </row>
    <row r="896" spans="1:12" s="14" customFormat="1">
      <c r="A896" s="12"/>
      <c r="B896" s="13"/>
      <c r="C896" s="82"/>
      <c r="D896" s="15"/>
      <c r="E896" s="34"/>
      <c r="F896" s="34"/>
      <c r="G896" s="34"/>
      <c r="H896" s="34"/>
      <c r="I896" s="34"/>
      <c r="J896" s="34"/>
      <c r="K896" s="12"/>
      <c r="L896" s="16"/>
    </row>
    <row r="897" spans="1:12" s="14" customFormat="1">
      <c r="A897" s="12"/>
      <c r="B897" s="13"/>
      <c r="C897" s="82"/>
      <c r="D897" s="15"/>
      <c r="E897" s="34"/>
      <c r="F897" s="34"/>
      <c r="G897" s="34"/>
      <c r="H897" s="34"/>
      <c r="I897" s="34"/>
      <c r="J897" s="34"/>
      <c r="K897" s="12"/>
      <c r="L897" s="16"/>
    </row>
    <row r="898" spans="1:12" s="14" customFormat="1">
      <c r="A898" s="12"/>
      <c r="B898" s="13"/>
      <c r="C898" s="82"/>
      <c r="D898" s="15"/>
      <c r="E898" s="34"/>
      <c r="F898" s="34"/>
      <c r="G898" s="34"/>
      <c r="H898" s="34"/>
      <c r="I898" s="34"/>
      <c r="J898" s="34"/>
      <c r="K898" s="12"/>
      <c r="L898" s="16"/>
    </row>
    <row r="899" spans="1:12" s="14" customFormat="1">
      <c r="A899" s="12"/>
      <c r="B899" s="13"/>
      <c r="C899" s="82"/>
      <c r="D899" s="15"/>
      <c r="E899" s="34"/>
      <c r="F899" s="34"/>
      <c r="G899" s="34"/>
      <c r="H899" s="34"/>
      <c r="I899" s="34"/>
      <c r="J899" s="34"/>
      <c r="K899" s="12"/>
      <c r="L899" s="16"/>
    </row>
    <row r="900" spans="1:12" s="14" customFormat="1">
      <c r="A900" s="12"/>
      <c r="B900" s="13"/>
      <c r="C900" s="82"/>
      <c r="D900" s="15"/>
      <c r="E900" s="34"/>
      <c r="F900" s="34"/>
      <c r="G900" s="34"/>
      <c r="H900" s="34"/>
      <c r="I900" s="34"/>
      <c r="J900" s="34"/>
      <c r="K900" s="12"/>
      <c r="L900" s="16"/>
    </row>
  </sheetData>
  <sheetProtection password="EF32" sheet="1" objects="1" scenarios="1"/>
  <phoneticPr fontId="10" type="noConversion"/>
  <conditionalFormatting sqref="A7:A900">
    <cfRule type="expression" dxfId="14" priority="27" stopIfTrue="1">
      <formula>AND(OR(ISBLANK(D7)=FALSE,ISBLANK(B7)=FALSE,ISBLANK(K7)=FALSE),ISBLANK(A7)=TRUE)</formula>
    </cfRule>
  </conditionalFormatting>
  <conditionalFormatting sqref="B7:B900">
    <cfRule type="expression" dxfId="13" priority="28" stopIfTrue="1">
      <formula>AND(OR(ISBLANK(A7)=FALSE,ISBLANK(D7)=FALSE,ISBLANK(K7)=FALSE),ISBLANK(B7)=TRUE)</formula>
    </cfRule>
  </conditionalFormatting>
  <conditionalFormatting sqref="D7:D900">
    <cfRule type="expression" dxfId="12" priority="29" stopIfTrue="1">
      <formula>AND(OR(ISBLANK(B7)=FALSE,ISBLANK(K7)=FALSE,ISBLANK(A7)=FALSE),ISBLANK(D7)=TRUE)</formula>
    </cfRule>
  </conditionalFormatting>
  <conditionalFormatting sqref="F7:F23">
    <cfRule type="expression" dxfId="11" priority="1" stopIfTrue="1">
      <formula>AND(OR(ISBLANK(D7)=FALSE,ISBLANK(M7)=FALSE,ISBLANK(C7)=FALSE),ISBLANK(F7)=TRUE)</formula>
    </cfRule>
  </conditionalFormatting>
  <conditionalFormatting sqref="K7:K900">
    <cfRule type="expression" dxfId="10" priority="25" stopIfTrue="1">
      <formula>AND(OR(ISBLANK(A7)=FALSE,ISBLANK(D7)=FALSE,ISBLANK(B7)=FALSE),ISBLANK(K7)=TRUE)</formula>
    </cfRule>
  </conditionalFormatting>
  <dataValidations count="1">
    <dataValidation type="list" allowBlank="1" showInputMessage="1" showErrorMessage="1" sqref="B7:B900" xr:uid="{00000000-0002-0000-0500-000000000000}">
      <formula1>site</formula1>
    </dataValidation>
  </dataValidations>
  <pageMargins left="0.5" right="0.5" top="0.75" bottom="0.75" header="0.5" footer="0.5"/>
  <pageSetup scale="60" orientation="landscape" r:id="rId1"/>
  <headerFooter alignWithMargins="0">
    <oddFooter>&amp;LPage &amp;P of &amp;N&amp;C&amp;D &amp;T&amp;R&amp;A</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'Data Valid'!#REF!</xm:f>
          </x14:formula1>
          <xm:sqref>A7:A900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900"/>
  <sheetViews>
    <sheetView workbookViewId="0"/>
  </sheetViews>
  <sheetFormatPr defaultColWidth="0" defaultRowHeight="12.75" customHeight="1" zeroHeight="1"/>
  <cols>
    <col min="1" max="1" width="34.28515625" style="26" customWidth="1"/>
    <col min="2" max="2" width="21" style="26" customWidth="1"/>
    <col min="3" max="3" width="9.28515625" style="26" customWidth="1"/>
    <col min="4" max="4" width="12.5703125" style="26" customWidth="1"/>
    <col min="5" max="5" width="14.7109375" style="26" customWidth="1"/>
    <col min="6" max="6" width="34.42578125" style="26" customWidth="1"/>
    <col min="7" max="7" width="15.28515625" style="17" customWidth="1"/>
    <col min="8" max="8" width="17" style="17" hidden="1" customWidth="1"/>
    <col min="9" max="16384" width="0" style="17" hidden="1"/>
  </cols>
  <sheetData>
    <row r="1" spans="1:7">
      <c r="A1" s="64" t="str">
        <f>'Cover Page'!$A$1</f>
        <v>COLORADO ADULT EDUCATION &amp; LITERACY GRANT</v>
      </c>
      <c r="B1" s="64"/>
      <c r="C1" s="64"/>
      <c r="D1" s="64"/>
      <c r="E1" s="64"/>
      <c r="F1" s="64"/>
      <c r="G1" s="64"/>
    </row>
    <row r="2" spans="1:7">
      <c r="A2" s="64" t="s">
        <v>14</v>
      </c>
      <c r="B2" s="64"/>
      <c r="C2" s="64"/>
      <c r="D2" s="64"/>
      <c r="E2" s="64"/>
      <c r="F2" s="64"/>
      <c r="G2" s="64"/>
    </row>
    <row r="3" spans="1:7">
      <c r="A3" s="65">
        <f>'Cover Page'!C7</f>
        <v>0</v>
      </c>
      <c r="B3" s="66"/>
      <c r="C3" s="67"/>
      <c r="D3" s="68"/>
      <c r="E3" s="68"/>
      <c r="F3" s="68"/>
      <c r="G3" s="69">
        <f>'Cover Page'!C10</f>
        <v>0</v>
      </c>
    </row>
    <row r="4" spans="1:7">
      <c r="A4" s="70">
        <v>1</v>
      </c>
      <c r="B4" s="71">
        <v>2</v>
      </c>
      <c r="C4" s="71">
        <v>3</v>
      </c>
      <c r="D4" s="43">
        <v>4</v>
      </c>
      <c r="E4" s="43">
        <v>5</v>
      </c>
      <c r="F4" s="43">
        <v>6</v>
      </c>
      <c r="G4" s="72">
        <v>7</v>
      </c>
    </row>
    <row r="5" spans="1:7" ht="38.25">
      <c r="A5" s="50" t="s">
        <v>73</v>
      </c>
      <c r="B5" s="73" t="s">
        <v>17</v>
      </c>
      <c r="C5" s="54" t="s">
        <v>18</v>
      </c>
      <c r="D5" s="74" t="s">
        <v>19</v>
      </c>
      <c r="E5" s="75" t="s">
        <v>35</v>
      </c>
      <c r="F5" s="54" t="s">
        <v>20</v>
      </c>
      <c r="G5" s="76" t="s">
        <v>37</v>
      </c>
    </row>
    <row r="6" spans="1:7">
      <c r="A6" s="18"/>
      <c r="B6" s="19"/>
      <c r="C6" s="20"/>
      <c r="D6" s="21"/>
      <c r="E6" s="22"/>
      <c r="F6" s="18"/>
      <c r="G6" s="23"/>
    </row>
    <row r="7" spans="1:7">
      <c r="A7" s="18"/>
      <c r="B7" s="19"/>
      <c r="C7" s="20"/>
      <c r="D7" s="21"/>
      <c r="E7" s="22"/>
      <c r="F7" s="18"/>
      <c r="G7" s="23"/>
    </row>
    <row r="8" spans="1:7">
      <c r="A8" s="18"/>
      <c r="B8" s="19"/>
      <c r="C8" s="20"/>
      <c r="D8" s="21"/>
      <c r="E8" s="22"/>
      <c r="F8" s="18"/>
      <c r="G8" s="23"/>
    </row>
    <row r="9" spans="1:7">
      <c r="A9" s="18"/>
      <c r="B9" s="19"/>
      <c r="C9" s="20"/>
      <c r="D9" s="21"/>
      <c r="E9" s="22"/>
      <c r="F9" s="18"/>
      <c r="G9" s="23"/>
    </row>
    <row r="10" spans="1:7">
      <c r="A10" s="18"/>
      <c r="B10" s="19"/>
      <c r="C10" s="20"/>
      <c r="D10" s="21"/>
      <c r="E10" s="22"/>
      <c r="F10" s="18"/>
      <c r="G10" s="23"/>
    </row>
    <row r="11" spans="1:7">
      <c r="A11" s="18"/>
      <c r="B11" s="19"/>
      <c r="C11" s="20"/>
      <c r="D11" s="21"/>
      <c r="E11" s="22"/>
      <c r="F11" s="18"/>
      <c r="G11" s="23"/>
    </row>
    <row r="12" spans="1:7">
      <c r="A12" s="18"/>
      <c r="B12" s="19"/>
      <c r="C12" s="20"/>
      <c r="D12" s="21"/>
      <c r="E12" s="22"/>
      <c r="F12" s="18"/>
      <c r="G12" s="23"/>
    </row>
    <row r="13" spans="1:7">
      <c r="A13" s="18"/>
      <c r="B13" s="19"/>
      <c r="C13" s="20"/>
      <c r="D13" s="21"/>
      <c r="E13" s="22"/>
      <c r="F13" s="18"/>
      <c r="G13" s="23"/>
    </row>
    <row r="14" spans="1:7">
      <c r="A14" s="18"/>
      <c r="B14" s="19"/>
      <c r="C14" s="20"/>
      <c r="D14" s="21"/>
      <c r="E14" s="22"/>
      <c r="F14" s="18"/>
      <c r="G14" s="23"/>
    </row>
    <row r="15" spans="1:7">
      <c r="A15" s="18"/>
      <c r="B15" s="19"/>
      <c r="C15" s="20"/>
      <c r="D15" s="21"/>
      <c r="E15" s="22"/>
      <c r="F15" s="18"/>
      <c r="G15" s="23"/>
    </row>
    <row r="16" spans="1:7">
      <c r="A16" s="18"/>
      <c r="B16" s="19"/>
      <c r="C16" s="20"/>
      <c r="D16" s="21"/>
      <c r="E16" s="22"/>
      <c r="F16" s="18"/>
      <c r="G16" s="23"/>
    </row>
    <row r="17" spans="1:7">
      <c r="A17" s="18"/>
      <c r="B17" s="19"/>
      <c r="C17" s="20"/>
      <c r="D17" s="21"/>
      <c r="E17" s="22"/>
      <c r="F17" s="18"/>
      <c r="G17" s="23"/>
    </row>
    <row r="18" spans="1:7">
      <c r="A18" s="18"/>
      <c r="B18" s="19"/>
      <c r="C18" s="20"/>
      <c r="D18" s="21"/>
      <c r="E18" s="22"/>
      <c r="F18" s="18"/>
      <c r="G18" s="23"/>
    </row>
    <row r="19" spans="1:7">
      <c r="A19" s="18"/>
      <c r="B19" s="19"/>
      <c r="C19" s="20"/>
      <c r="D19" s="21"/>
      <c r="E19" s="22"/>
      <c r="F19" s="18"/>
      <c r="G19" s="23"/>
    </row>
    <row r="20" spans="1:7">
      <c r="A20" s="18"/>
      <c r="B20" s="19"/>
      <c r="C20" s="20"/>
      <c r="D20" s="21"/>
      <c r="E20" s="22"/>
      <c r="F20" s="18"/>
      <c r="G20" s="23"/>
    </row>
    <row r="21" spans="1:7">
      <c r="A21" s="18"/>
      <c r="B21" s="19"/>
      <c r="C21" s="20"/>
      <c r="D21" s="21"/>
      <c r="E21" s="22"/>
      <c r="F21" s="18"/>
      <c r="G21" s="23"/>
    </row>
    <row r="22" spans="1:7">
      <c r="A22" s="18"/>
      <c r="B22" s="19"/>
      <c r="C22" s="20"/>
      <c r="D22" s="21"/>
      <c r="E22" s="22"/>
      <c r="F22" s="18"/>
      <c r="G22" s="23"/>
    </row>
    <row r="23" spans="1:7">
      <c r="A23" s="18"/>
      <c r="B23" s="19"/>
      <c r="C23" s="20"/>
      <c r="D23" s="21"/>
      <c r="E23" s="22"/>
      <c r="F23" s="18"/>
      <c r="G23" s="23"/>
    </row>
    <row r="24" spans="1:7">
      <c r="A24" s="18"/>
      <c r="B24" s="19"/>
      <c r="C24" s="20"/>
      <c r="D24" s="21"/>
      <c r="E24" s="22"/>
      <c r="F24" s="18"/>
      <c r="G24" s="23"/>
    </row>
    <row r="25" spans="1:7">
      <c r="A25" s="18"/>
      <c r="B25" s="19"/>
      <c r="C25" s="20"/>
      <c r="D25" s="21"/>
      <c r="E25" s="22"/>
      <c r="F25" s="18"/>
      <c r="G25" s="23"/>
    </row>
    <row r="26" spans="1:7">
      <c r="A26" s="18"/>
      <c r="B26" s="19"/>
      <c r="C26" s="20"/>
      <c r="D26" s="21"/>
      <c r="E26" s="22"/>
      <c r="F26" s="18"/>
      <c r="G26" s="23"/>
    </row>
    <row r="27" spans="1:7">
      <c r="A27" s="18"/>
      <c r="B27" s="19"/>
      <c r="C27" s="20"/>
      <c r="D27" s="21"/>
      <c r="E27" s="22"/>
      <c r="F27" s="18"/>
      <c r="G27" s="23"/>
    </row>
    <row r="28" spans="1:7">
      <c r="A28" s="18"/>
      <c r="B28" s="19"/>
      <c r="C28" s="20"/>
      <c r="D28" s="21"/>
      <c r="E28" s="22"/>
      <c r="F28" s="18"/>
      <c r="G28" s="23"/>
    </row>
    <row r="29" spans="1:7">
      <c r="A29" s="18"/>
      <c r="B29" s="19"/>
      <c r="C29" s="20"/>
      <c r="D29" s="21"/>
      <c r="E29" s="22"/>
      <c r="F29" s="18"/>
      <c r="G29" s="23"/>
    </row>
    <row r="30" spans="1:7">
      <c r="A30" s="18"/>
      <c r="B30" s="19"/>
      <c r="C30" s="20"/>
      <c r="D30" s="21"/>
      <c r="E30" s="22"/>
      <c r="F30" s="18"/>
      <c r="G30" s="23"/>
    </row>
    <row r="31" spans="1:7">
      <c r="A31" s="18"/>
      <c r="B31" s="19"/>
      <c r="C31" s="20"/>
      <c r="D31" s="21"/>
      <c r="E31" s="22"/>
      <c r="F31" s="18"/>
      <c r="G31" s="23"/>
    </row>
    <row r="32" spans="1:7">
      <c r="A32" s="18"/>
      <c r="B32" s="19"/>
      <c r="C32" s="20"/>
      <c r="D32" s="21"/>
      <c r="E32" s="22"/>
      <c r="F32" s="18"/>
      <c r="G32" s="23"/>
    </row>
    <row r="33" spans="1:7">
      <c r="A33" s="18"/>
      <c r="B33" s="19"/>
      <c r="C33" s="20"/>
      <c r="D33" s="21"/>
      <c r="E33" s="22"/>
      <c r="F33" s="18"/>
      <c r="G33" s="23"/>
    </row>
    <row r="34" spans="1:7">
      <c r="A34" s="18"/>
      <c r="B34" s="19"/>
      <c r="C34" s="20"/>
      <c r="D34" s="21"/>
      <c r="E34" s="22"/>
      <c r="F34" s="18"/>
      <c r="G34" s="23"/>
    </row>
    <row r="35" spans="1:7">
      <c r="A35" s="18"/>
      <c r="B35" s="19"/>
      <c r="C35" s="20"/>
      <c r="D35" s="21"/>
      <c r="E35" s="22"/>
      <c r="F35" s="18"/>
      <c r="G35" s="23"/>
    </row>
    <row r="36" spans="1:7">
      <c r="A36" s="18"/>
      <c r="B36" s="19"/>
      <c r="C36" s="20"/>
      <c r="D36" s="21"/>
      <c r="E36" s="22"/>
      <c r="F36" s="18"/>
      <c r="G36" s="23"/>
    </row>
    <row r="37" spans="1:7">
      <c r="A37" s="18"/>
      <c r="B37" s="19"/>
      <c r="C37" s="20"/>
      <c r="D37" s="21"/>
      <c r="E37" s="22"/>
      <c r="F37" s="18"/>
      <c r="G37" s="23"/>
    </row>
    <row r="38" spans="1:7">
      <c r="A38" s="18"/>
      <c r="B38" s="19"/>
      <c r="C38" s="20"/>
      <c r="D38" s="21"/>
      <c r="E38" s="22"/>
      <c r="F38" s="18"/>
      <c r="G38" s="23"/>
    </row>
    <row r="39" spans="1:7">
      <c r="A39" s="18"/>
      <c r="B39" s="19"/>
      <c r="C39" s="20"/>
      <c r="D39" s="21"/>
      <c r="E39" s="22"/>
      <c r="F39" s="18"/>
      <c r="G39" s="23"/>
    </row>
    <row r="40" spans="1:7">
      <c r="A40" s="18"/>
      <c r="B40" s="19"/>
      <c r="C40" s="20"/>
      <c r="D40" s="21"/>
      <c r="E40" s="22"/>
      <c r="F40" s="18"/>
      <c r="G40" s="23"/>
    </row>
    <row r="41" spans="1:7">
      <c r="A41" s="18"/>
      <c r="B41" s="19"/>
      <c r="C41" s="20"/>
      <c r="D41" s="21"/>
      <c r="E41" s="22"/>
      <c r="F41" s="18"/>
      <c r="G41" s="23"/>
    </row>
    <row r="42" spans="1:7">
      <c r="A42" s="18"/>
      <c r="B42" s="19"/>
      <c r="C42" s="20"/>
      <c r="D42" s="21"/>
      <c r="E42" s="22"/>
      <c r="F42" s="18"/>
      <c r="G42" s="23"/>
    </row>
    <row r="43" spans="1:7">
      <c r="A43" s="18"/>
      <c r="B43" s="19"/>
      <c r="C43" s="20"/>
      <c r="D43" s="21"/>
      <c r="E43" s="22"/>
      <c r="F43" s="18"/>
      <c r="G43" s="23"/>
    </row>
    <row r="44" spans="1:7">
      <c r="A44" s="18"/>
      <c r="B44" s="91"/>
      <c r="C44" s="20"/>
      <c r="D44" s="21"/>
      <c r="E44" s="22"/>
      <c r="F44" s="18"/>
      <c r="G44" s="23"/>
    </row>
    <row r="45" spans="1:7">
      <c r="A45" s="18"/>
      <c r="B45" s="19"/>
      <c r="C45" s="20"/>
      <c r="D45" s="21"/>
      <c r="E45" s="22"/>
      <c r="F45" s="18"/>
      <c r="G45" s="23"/>
    </row>
    <row r="46" spans="1:7">
      <c r="A46" s="18"/>
      <c r="B46" s="19"/>
      <c r="C46" s="20"/>
      <c r="D46" s="21"/>
      <c r="E46" s="22"/>
      <c r="F46" s="18"/>
      <c r="G46" s="23"/>
    </row>
    <row r="47" spans="1:7">
      <c r="A47" s="18"/>
      <c r="B47" s="19"/>
      <c r="C47" s="20"/>
      <c r="D47" s="21"/>
      <c r="E47" s="22"/>
      <c r="F47" s="18"/>
      <c r="G47" s="23"/>
    </row>
    <row r="48" spans="1:7">
      <c r="A48" s="18"/>
      <c r="B48" s="19"/>
      <c r="C48" s="20"/>
      <c r="D48" s="21"/>
      <c r="E48" s="22"/>
      <c r="F48" s="18"/>
      <c r="G48" s="23"/>
    </row>
    <row r="49" spans="1:7">
      <c r="A49" s="18"/>
      <c r="B49" s="19"/>
      <c r="C49" s="20"/>
      <c r="D49" s="21"/>
      <c r="E49" s="22"/>
      <c r="F49" s="18"/>
      <c r="G49" s="23"/>
    </row>
    <row r="50" spans="1:7">
      <c r="A50" s="18"/>
      <c r="B50" s="19"/>
      <c r="C50" s="20"/>
      <c r="D50" s="21"/>
      <c r="E50" s="22"/>
      <c r="F50" s="18"/>
      <c r="G50" s="23"/>
    </row>
    <row r="51" spans="1:7">
      <c r="A51" s="18"/>
      <c r="B51" s="19"/>
      <c r="C51" s="20"/>
      <c r="D51" s="21"/>
      <c r="E51" s="22"/>
      <c r="F51" s="18"/>
      <c r="G51" s="23"/>
    </row>
    <row r="52" spans="1:7">
      <c r="A52" s="18"/>
      <c r="B52" s="19"/>
      <c r="C52" s="20"/>
      <c r="D52" s="21"/>
      <c r="E52" s="22"/>
      <c r="F52" s="18"/>
      <c r="G52" s="23"/>
    </row>
    <row r="53" spans="1:7">
      <c r="A53" s="18"/>
      <c r="B53" s="19"/>
      <c r="C53" s="20"/>
      <c r="D53" s="21"/>
      <c r="E53" s="22"/>
      <c r="F53" s="18"/>
      <c r="G53" s="23"/>
    </row>
    <row r="54" spans="1:7">
      <c r="A54" s="18"/>
      <c r="B54" s="19"/>
      <c r="C54" s="20"/>
      <c r="D54" s="21"/>
      <c r="E54" s="22"/>
      <c r="F54" s="18"/>
      <c r="G54" s="23"/>
    </row>
    <row r="55" spans="1:7">
      <c r="A55" s="18"/>
      <c r="B55" s="19"/>
      <c r="C55" s="20"/>
      <c r="D55" s="21"/>
      <c r="E55" s="22"/>
      <c r="F55" s="18"/>
      <c r="G55" s="23"/>
    </row>
    <row r="56" spans="1:7">
      <c r="A56" s="18"/>
      <c r="B56" s="19"/>
      <c r="C56" s="20"/>
      <c r="D56" s="21"/>
      <c r="E56" s="22"/>
      <c r="F56" s="18"/>
      <c r="G56" s="23"/>
    </row>
    <row r="57" spans="1:7">
      <c r="A57" s="18"/>
      <c r="B57" s="19"/>
      <c r="C57" s="20"/>
      <c r="D57" s="21"/>
      <c r="E57" s="22"/>
      <c r="F57" s="18"/>
      <c r="G57" s="23"/>
    </row>
    <row r="58" spans="1:7">
      <c r="A58" s="18"/>
      <c r="B58" s="19"/>
      <c r="C58" s="20"/>
      <c r="D58" s="21"/>
      <c r="E58" s="22"/>
      <c r="F58" s="18"/>
      <c r="G58" s="23"/>
    </row>
    <row r="59" spans="1:7">
      <c r="A59" s="18"/>
      <c r="B59" s="19"/>
      <c r="C59" s="20"/>
      <c r="D59" s="21"/>
      <c r="E59" s="22"/>
      <c r="F59" s="18"/>
      <c r="G59" s="23"/>
    </row>
    <row r="60" spans="1:7">
      <c r="A60" s="18"/>
      <c r="B60" s="19"/>
      <c r="C60" s="20"/>
      <c r="D60" s="21"/>
      <c r="E60" s="22"/>
      <c r="F60" s="18"/>
      <c r="G60" s="23"/>
    </row>
    <row r="61" spans="1:7">
      <c r="A61" s="18"/>
      <c r="B61" s="19"/>
      <c r="C61" s="20"/>
      <c r="D61" s="21"/>
      <c r="E61" s="22"/>
      <c r="F61" s="18"/>
      <c r="G61" s="23"/>
    </row>
    <row r="62" spans="1:7">
      <c r="A62" s="18"/>
      <c r="B62" s="19"/>
      <c r="C62" s="20"/>
      <c r="D62" s="21"/>
      <c r="E62" s="22"/>
      <c r="F62" s="18"/>
      <c r="G62" s="23"/>
    </row>
    <row r="63" spans="1:7">
      <c r="A63" s="18"/>
      <c r="B63" s="19"/>
      <c r="C63" s="20"/>
      <c r="D63" s="21"/>
      <c r="E63" s="22"/>
      <c r="F63" s="18"/>
      <c r="G63" s="23"/>
    </row>
    <row r="64" spans="1:7">
      <c r="A64" s="18"/>
      <c r="B64" s="19"/>
      <c r="C64" s="20"/>
      <c r="D64" s="21"/>
      <c r="E64" s="22"/>
      <c r="F64" s="18"/>
      <c r="G64" s="23"/>
    </row>
    <row r="65" spans="1:7">
      <c r="A65" s="18"/>
      <c r="B65" s="19"/>
      <c r="C65" s="20"/>
      <c r="D65" s="21"/>
      <c r="E65" s="22"/>
      <c r="F65" s="18"/>
      <c r="G65" s="23"/>
    </row>
    <row r="66" spans="1:7">
      <c r="A66" s="18"/>
      <c r="B66" s="19"/>
      <c r="C66" s="20"/>
      <c r="D66" s="21"/>
      <c r="E66" s="22"/>
      <c r="F66" s="18"/>
      <c r="G66" s="23"/>
    </row>
    <row r="67" spans="1:7">
      <c r="A67" s="18"/>
      <c r="B67" s="19"/>
      <c r="C67" s="20"/>
      <c r="D67" s="21"/>
      <c r="E67" s="22"/>
      <c r="F67" s="18"/>
      <c r="G67" s="23"/>
    </row>
    <row r="68" spans="1:7">
      <c r="A68" s="18"/>
      <c r="B68" s="19"/>
      <c r="C68" s="20"/>
      <c r="D68" s="21"/>
      <c r="E68" s="22"/>
      <c r="F68" s="18"/>
      <c r="G68" s="23"/>
    </row>
    <row r="69" spans="1:7">
      <c r="A69" s="18"/>
      <c r="B69" s="19"/>
      <c r="C69" s="20"/>
      <c r="D69" s="21"/>
      <c r="E69" s="22"/>
      <c r="F69" s="18"/>
      <c r="G69" s="23"/>
    </row>
    <row r="70" spans="1:7">
      <c r="A70" s="18"/>
      <c r="B70" s="19"/>
      <c r="C70" s="20"/>
      <c r="D70" s="21"/>
      <c r="E70" s="22"/>
      <c r="F70" s="18"/>
      <c r="G70" s="23"/>
    </row>
    <row r="71" spans="1:7">
      <c r="A71" s="18"/>
      <c r="B71" s="19"/>
      <c r="C71" s="20"/>
      <c r="D71" s="21"/>
      <c r="E71" s="22"/>
      <c r="F71" s="18"/>
      <c r="G71" s="23"/>
    </row>
    <row r="72" spans="1:7">
      <c r="A72" s="18"/>
      <c r="B72" s="19"/>
      <c r="C72" s="20"/>
      <c r="D72" s="21"/>
      <c r="E72" s="22"/>
      <c r="F72" s="18"/>
      <c r="G72" s="23"/>
    </row>
    <row r="73" spans="1:7">
      <c r="A73" s="18"/>
      <c r="B73" s="19"/>
      <c r="C73" s="20"/>
      <c r="D73" s="21"/>
      <c r="E73" s="22"/>
      <c r="F73" s="18"/>
      <c r="G73" s="23"/>
    </row>
    <row r="74" spans="1:7">
      <c r="A74" s="18"/>
      <c r="B74" s="19"/>
      <c r="C74" s="20"/>
      <c r="D74" s="21"/>
      <c r="E74" s="22"/>
      <c r="F74" s="18"/>
      <c r="G74" s="23"/>
    </row>
    <row r="75" spans="1:7">
      <c r="A75" s="18"/>
      <c r="B75" s="19"/>
      <c r="C75" s="20"/>
      <c r="D75" s="21"/>
      <c r="E75" s="22"/>
      <c r="F75" s="18"/>
      <c r="G75" s="23"/>
    </row>
    <row r="76" spans="1:7">
      <c r="A76" s="18"/>
      <c r="B76" s="19"/>
      <c r="C76" s="20"/>
      <c r="D76" s="21"/>
      <c r="E76" s="22"/>
      <c r="F76" s="18"/>
      <c r="G76" s="23"/>
    </row>
    <row r="77" spans="1:7">
      <c r="A77" s="18"/>
      <c r="B77" s="19"/>
      <c r="C77" s="20"/>
      <c r="D77" s="21"/>
      <c r="E77" s="22"/>
      <c r="F77" s="18"/>
      <c r="G77" s="23"/>
    </row>
    <row r="78" spans="1:7">
      <c r="A78" s="18"/>
      <c r="B78" s="19"/>
      <c r="C78" s="20"/>
      <c r="D78" s="21"/>
      <c r="E78" s="22"/>
      <c r="F78" s="18"/>
      <c r="G78" s="23"/>
    </row>
    <row r="79" spans="1:7">
      <c r="A79" s="18"/>
      <c r="B79" s="19"/>
      <c r="C79" s="20"/>
      <c r="D79" s="21"/>
      <c r="E79" s="22"/>
      <c r="F79" s="18"/>
      <c r="G79" s="23"/>
    </row>
    <row r="80" spans="1:7">
      <c r="A80" s="18"/>
      <c r="B80" s="19"/>
      <c r="C80" s="20"/>
      <c r="D80" s="21"/>
      <c r="E80" s="22"/>
      <c r="F80" s="18"/>
      <c r="G80" s="23"/>
    </row>
    <row r="81" spans="1:7">
      <c r="A81" s="18"/>
      <c r="B81" s="19"/>
      <c r="C81" s="20"/>
      <c r="D81" s="21"/>
      <c r="E81" s="22"/>
      <c r="F81" s="18"/>
      <c r="G81" s="23"/>
    </row>
    <row r="82" spans="1:7">
      <c r="A82" s="18"/>
      <c r="B82" s="19"/>
      <c r="C82" s="20"/>
      <c r="D82" s="21"/>
      <c r="E82" s="22"/>
      <c r="F82" s="18"/>
      <c r="G82" s="23"/>
    </row>
    <row r="83" spans="1:7">
      <c r="A83" s="18"/>
      <c r="B83" s="19"/>
      <c r="C83" s="20"/>
      <c r="D83" s="21"/>
      <c r="E83" s="22"/>
      <c r="F83" s="18"/>
      <c r="G83" s="23"/>
    </row>
    <row r="84" spans="1:7">
      <c r="A84" s="18"/>
      <c r="B84" s="19"/>
      <c r="C84" s="20"/>
      <c r="D84" s="21"/>
      <c r="E84" s="22"/>
      <c r="F84" s="18"/>
      <c r="G84" s="23"/>
    </row>
    <row r="85" spans="1:7">
      <c r="A85" s="18"/>
      <c r="B85" s="19"/>
      <c r="C85" s="20"/>
      <c r="D85" s="21"/>
      <c r="E85" s="22"/>
      <c r="F85" s="18"/>
      <c r="G85" s="23"/>
    </row>
    <row r="86" spans="1:7">
      <c r="A86" s="18"/>
      <c r="B86" s="19"/>
      <c r="C86" s="20"/>
      <c r="D86" s="21"/>
      <c r="E86" s="22"/>
      <c r="F86" s="18"/>
      <c r="G86" s="23"/>
    </row>
    <row r="87" spans="1:7">
      <c r="A87" s="18"/>
      <c r="B87" s="19"/>
      <c r="C87" s="20"/>
      <c r="D87" s="21"/>
      <c r="E87" s="22"/>
      <c r="F87" s="18"/>
      <c r="G87" s="23"/>
    </row>
    <row r="88" spans="1:7">
      <c r="A88" s="18"/>
      <c r="B88" s="19"/>
      <c r="C88" s="20"/>
      <c r="D88" s="21"/>
      <c r="E88" s="22"/>
      <c r="F88" s="18"/>
      <c r="G88" s="23"/>
    </row>
    <row r="89" spans="1:7">
      <c r="A89" s="18"/>
      <c r="B89" s="19"/>
      <c r="C89" s="20"/>
      <c r="D89" s="21"/>
      <c r="E89" s="22"/>
      <c r="F89" s="18"/>
      <c r="G89" s="23"/>
    </row>
    <row r="90" spans="1:7">
      <c r="A90" s="18"/>
      <c r="B90" s="19"/>
      <c r="C90" s="20"/>
      <c r="D90" s="21"/>
      <c r="E90" s="22"/>
      <c r="F90" s="18"/>
      <c r="G90" s="23"/>
    </row>
    <row r="91" spans="1:7">
      <c r="A91" s="18"/>
      <c r="B91" s="19"/>
      <c r="C91" s="20"/>
      <c r="D91" s="21"/>
      <c r="E91" s="22"/>
      <c r="F91" s="18"/>
      <c r="G91" s="23"/>
    </row>
    <row r="92" spans="1:7">
      <c r="A92" s="18"/>
      <c r="B92" s="19"/>
      <c r="C92" s="20"/>
      <c r="D92" s="21"/>
      <c r="E92" s="22"/>
      <c r="F92" s="18"/>
      <c r="G92" s="23"/>
    </row>
    <row r="93" spans="1:7">
      <c r="A93" s="18"/>
      <c r="B93" s="19"/>
      <c r="C93" s="20"/>
      <c r="D93" s="21"/>
      <c r="E93" s="22"/>
      <c r="F93" s="18"/>
      <c r="G93" s="23"/>
    </row>
    <row r="94" spans="1:7">
      <c r="A94" s="18"/>
      <c r="B94" s="19"/>
      <c r="C94" s="20"/>
      <c r="D94" s="21"/>
      <c r="E94" s="22"/>
      <c r="F94" s="18"/>
      <c r="G94" s="23"/>
    </row>
    <row r="95" spans="1:7">
      <c r="A95" s="18"/>
      <c r="B95" s="19"/>
      <c r="C95" s="20"/>
      <c r="D95" s="21"/>
      <c r="E95" s="22"/>
      <c r="F95" s="18"/>
      <c r="G95" s="23"/>
    </row>
    <row r="96" spans="1:7">
      <c r="A96" s="18"/>
      <c r="B96" s="19"/>
      <c r="C96" s="20"/>
      <c r="D96" s="21"/>
      <c r="E96" s="22"/>
      <c r="F96" s="18"/>
      <c r="G96" s="23"/>
    </row>
    <row r="97" spans="1:7">
      <c r="A97" s="18"/>
      <c r="B97" s="19"/>
      <c r="C97" s="20"/>
      <c r="D97" s="21"/>
      <c r="E97" s="22"/>
      <c r="F97" s="18"/>
      <c r="G97" s="23"/>
    </row>
    <row r="98" spans="1:7">
      <c r="A98" s="18"/>
      <c r="B98" s="19"/>
      <c r="C98" s="20"/>
      <c r="D98" s="21"/>
      <c r="E98" s="22"/>
      <c r="F98" s="18"/>
      <c r="G98" s="23"/>
    </row>
    <row r="99" spans="1:7">
      <c r="A99" s="18"/>
      <c r="B99" s="19"/>
      <c r="C99" s="20"/>
      <c r="D99" s="21"/>
      <c r="E99" s="22"/>
      <c r="F99" s="18"/>
      <c r="G99" s="23"/>
    </row>
    <row r="100" spans="1:7">
      <c r="A100" s="18"/>
      <c r="B100" s="19"/>
      <c r="C100" s="20"/>
      <c r="D100" s="21"/>
      <c r="E100" s="22"/>
      <c r="F100" s="18"/>
      <c r="G100" s="23"/>
    </row>
    <row r="101" spans="1:7">
      <c r="A101" s="18"/>
      <c r="B101" s="19"/>
      <c r="C101" s="20"/>
      <c r="D101" s="21"/>
      <c r="E101" s="22"/>
      <c r="F101" s="18"/>
      <c r="G101" s="23"/>
    </row>
    <row r="102" spans="1:7">
      <c r="A102" s="18"/>
      <c r="B102" s="19"/>
      <c r="C102" s="20"/>
      <c r="D102" s="21"/>
      <c r="E102" s="22"/>
      <c r="F102" s="18"/>
      <c r="G102" s="23"/>
    </row>
    <row r="103" spans="1:7">
      <c r="A103" s="18"/>
      <c r="B103" s="19"/>
      <c r="C103" s="20"/>
      <c r="D103" s="21"/>
      <c r="E103" s="22"/>
      <c r="F103" s="18"/>
      <c r="G103" s="23"/>
    </row>
    <row r="104" spans="1:7">
      <c r="A104" s="18"/>
      <c r="B104" s="19"/>
      <c r="C104" s="20"/>
      <c r="D104" s="21"/>
      <c r="E104" s="22"/>
      <c r="F104" s="18"/>
      <c r="G104" s="23"/>
    </row>
    <row r="105" spans="1:7">
      <c r="A105" s="18"/>
      <c r="B105" s="19"/>
      <c r="C105" s="20"/>
      <c r="D105" s="21"/>
      <c r="E105" s="22"/>
      <c r="F105" s="18"/>
      <c r="G105" s="23"/>
    </row>
    <row r="106" spans="1:7">
      <c r="A106" s="18"/>
      <c r="B106" s="19"/>
      <c r="C106" s="20"/>
      <c r="D106" s="21"/>
      <c r="E106" s="22"/>
      <c r="F106" s="18"/>
      <c r="G106" s="23"/>
    </row>
    <row r="107" spans="1:7">
      <c r="A107" s="18"/>
      <c r="B107" s="19"/>
      <c r="C107" s="20"/>
      <c r="D107" s="21"/>
      <c r="E107" s="22"/>
      <c r="F107" s="18"/>
      <c r="G107" s="23"/>
    </row>
    <row r="108" spans="1:7">
      <c r="A108" s="18"/>
      <c r="B108" s="19"/>
      <c r="C108" s="20"/>
      <c r="D108" s="21"/>
      <c r="E108" s="22"/>
      <c r="F108" s="18"/>
      <c r="G108" s="23"/>
    </row>
    <row r="109" spans="1:7">
      <c r="A109" s="18"/>
      <c r="B109" s="19"/>
      <c r="C109" s="20"/>
      <c r="D109" s="21"/>
      <c r="E109" s="22"/>
      <c r="F109" s="18"/>
      <c r="G109" s="23"/>
    </row>
    <row r="110" spans="1:7">
      <c r="A110" s="18"/>
      <c r="B110" s="19"/>
      <c r="C110" s="20"/>
      <c r="D110" s="21"/>
      <c r="E110" s="22"/>
      <c r="F110" s="18"/>
      <c r="G110" s="23"/>
    </row>
    <row r="111" spans="1:7">
      <c r="A111" s="18"/>
      <c r="B111" s="19"/>
      <c r="C111" s="20"/>
      <c r="D111" s="21"/>
      <c r="E111" s="22"/>
      <c r="F111" s="18"/>
      <c r="G111" s="23"/>
    </row>
    <row r="112" spans="1:7">
      <c r="A112" s="18"/>
      <c r="B112" s="19"/>
      <c r="C112" s="20"/>
      <c r="D112" s="21"/>
      <c r="E112" s="22"/>
      <c r="F112" s="18"/>
      <c r="G112" s="23"/>
    </row>
    <row r="113" spans="1:7">
      <c r="A113" s="18"/>
      <c r="B113" s="19"/>
      <c r="C113" s="20"/>
      <c r="D113" s="21"/>
      <c r="E113" s="22"/>
      <c r="F113" s="18"/>
      <c r="G113" s="23"/>
    </row>
    <row r="114" spans="1:7">
      <c r="A114" s="18"/>
      <c r="B114" s="19"/>
      <c r="C114" s="20"/>
      <c r="D114" s="21"/>
      <c r="E114" s="22"/>
      <c r="F114" s="18"/>
      <c r="G114" s="23"/>
    </row>
    <row r="115" spans="1:7">
      <c r="A115" s="18"/>
      <c r="B115" s="19"/>
      <c r="C115" s="20"/>
      <c r="D115" s="21"/>
      <c r="E115" s="22"/>
      <c r="F115" s="18"/>
      <c r="G115" s="23"/>
    </row>
    <row r="116" spans="1:7">
      <c r="A116" s="18"/>
      <c r="B116" s="19"/>
      <c r="C116" s="20"/>
      <c r="D116" s="21"/>
      <c r="E116" s="22"/>
      <c r="F116" s="18"/>
      <c r="G116" s="23"/>
    </row>
    <row r="117" spans="1:7">
      <c r="A117" s="18"/>
      <c r="B117" s="19"/>
      <c r="C117" s="20"/>
      <c r="D117" s="21"/>
      <c r="E117" s="22"/>
      <c r="F117" s="18"/>
      <c r="G117" s="23"/>
    </row>
    <row r="118" spans="1:7">
      <c r="A118" s="18"/>
      <c r="B118" s="19"/>
      <c r="C118" s="20"/>
      <c r="D118" s="21"/>
      <c r="E118" s="22"/>
      <c r="F118" s="18"/>
      <c r="G118" s="23"/>
    </row>
    <row r="119" spans="1:7">
      <c r="A119" s="18"/>
      <c r="B119" s="19"/>
      <c r="C119" s="20"/>
      <c r="D119" s="21"/>
      <c r="E119" s="22"/>
      <c r="F119" s="18"/>
      <c r="G119" s="23"/>
    </row>
    <row r="120" spans="1:7">
      <c r="A120" s="18"/>
      <c r="B120" s="19"/>
      <c r="C120" s="20"/>
      <c r="D120" s="21"/>
      <c r="E120" s="22"/>
      <c r="F120" s="18"/>
      <c r="G120" s="23"/>
    </row>
    <row r="121" spans="1:7">
      <c r="A121" s="18"/>
      <c r="B121" s="19"/>
      <c r="C121" s="20"/>
      <c r="D121" s="21"/>
      <c r="E121" s="22"/>
      <c r="F121" s="18"/>
      <c r="G121" s="23"/>
    </row>
    <row r="122" spans="1:7">
      <c r="A122" s="18"/>
      <c r="B122" s="19"/>
      <c r="C122" s="20"/>
      <c r="D122" s="21"/>
      <c r="E122" s="22"/>
      <c r="F122" s="18"/>
      <c r="G122" s="23"/>
    </row>
    <row r="123" spans="1:7">
      <c r="A123" s="18"/>
      <c r="B123" s="19"/>
      <c r="C123" s="20"/>
      <c r="D123" s="21"/>
      <c r="E123" s="22"/>
      <c r="F123" s="18"/>
      <c r="G123" s="23"/>
    </row>
    <row r="124" spans="1:7">
      <c r="A124" s="18"/>
      <c r="B124" s="19"/>
      <c r="C124" s="20"/>
      <c r="D124" s="21"/>
      <c r="E124" s="22"/>
      <c r="F124" s="18"/>
      <c r="G124" s="23"/>
    </row>
    <row r="125" spans="1:7">
      <c r="A125" s="18"/>
      <c r="B125" s="19"/>
      <c r="C125" s="20"/>
      <c r="D125" s="21"/>
      <c r="E125" s="22"/>
      <c r="F125" s="18"/>
      <c r="G125" s="23"/>
    </row>
    <row r="126" spans="1:7">
      <c r="A126" s="18"/>
      <c r="B126" s="19"/>
      <c r="C126" s="20"/>
      <c r="D126" s="21"/>
      <c r="E126" s="22"/>
      <c r="F126" s="18"/>
      <c r="G126" s="23"/>
    </row>
    <row r="127" spans="1:7">
      <c r="A127" s="18"/>
      <c r="B127" s="19"/>
      <c r="C127" s="20"/>
      <c r="D127" s="21"/>
      <c r="E127" s="22"/>
      <c r="F127" s="18"/>
      <c r="G127" s="23"/>
    </row>
    <row r="128" spans="1:7">
      <c r="A128" s="18"/>
      <c r="B128" s="19"/>
      <c r="C128" s="20"/>
      <c r="D128" s="21"/>
      <c r="E128" s="22"/>
      <c r="F128" s="18"/>
      <c r="G128" s="23"/>
    </row>
    <row r="129" spans="1:7">
      <c r="A129" s="18"/>
      <c r="B129" s="19"/>
      <c r="C129" s="20"/>
      <c r="D129" s="21"/>
      <c r="E129" s="22"/>
      <c r="F129" s="18"/>
      <c r="G129" s="23"/>
    </row>
    <row r="130" spans="1:7">
      <c r="A130" s="18"/>
      <c r="B130" s="19"/>
      <c r="C130" s="20"/>
      <c r="D130" s="21"/>
      <c r="E130" s="22"/>
      <c r="F130" s="18"/>
      <c r="G130" s="23"/>
    </row>
    <row r="131" spans="1:7">
      <c r="A131" s="18"/>
      <c r="B131" s="19"/>
      <c r="C131" s="20"/>
      <c r="D131" s="21"/>
      <c r="E131" s="22"/>
      <c r="F131" s="18"/>
      <c r="G131" s="23"/>
    </row>
    <row r="132" spans="1:7">
      <c r="A132" s="18"/>
      <c r="B132" s="19"/>
      <c r="C132" s="20"/>
      <c r="D132" s="21"/>
      <c r="E132" s="22"/>
      <c r="F132" s="18"/>
      <c r="G132" s="23"/>
    </row>
    <row r="133" spans="1:7">
      <c r="A133" s="18"/>
      <c r="B133" s="19"/>
      <c r="C133" s="20"/>
      <c r="D133" s="21"/>
      <c r="E133" s="22"/>
      <c r="F133" s="18"/>
      <c r="G133" s="23"/>
    </row>
    <row r="134" spans="1:7">
      <c r="A134" s="18"/>
      <c r="B134" s="19"/>
      <c r="C134" s="20"/>
      <c r="D134" s="21"/>
      <c r="E134" s="22"/>
      <c r="F134" s="18"/>
      <c r="G134" s="23"/>
    </row>
    <row r="135" spans="1:7">
      <c r="A135" s="18"/>
      <c r="B135" s="19"/>
      <c r="C135" s="20"/>
      <c r="D135" s="21"/>
      <c r="E135" s="22"/>
      <c r="F135" s="18"/>
      <c r="G135" s="23"/>
    </row>
    <row r="136" spans="1:7">
      <c r="A136" s="18"/>
      <c r="B136" s="19"/>
      <c r="C136" s="20"/>
      <c r="D136" s="21"/>
      <c r="E136" s="22"/>
      <c r="F136" s="18"/>
      <c r="G136" s="23"/>
    </row>
    <row r="137" spans="1:7">
      <c r="A137" s="18"/>
      <c r="B137" s="19"/>
      <c r="C137" s="20"/>
      <c r="D137" s="21"/>
      <c r="E137" s="22"/>
      <c r="F137" s="18"/>
      <c r="G137" s="23"/>
    </row>
    <row r="138" spans="1:7">
      <c r="A138" s="18"/>
      <c r="B138" s="19"/>
      <c r="C138" s="20"/>
      <c r="D138" s="21"/>
      <c r="E138" s="22"/>
      <c r="F138" s="18"/>
      <c r="G138" s="23"/>
    </row>
    <row r="139" spans="1:7">
      <c r="A139" s="18"/>
      <c r="B139" s="19"/>
      <c r="C139" s="20"/>
      <c r="D139" s="21"/>
      <c r="E139" s="22"/>
      <c r="F139" s="18"/>
      <c r="G139" s="23"/>
    </row>
    <row r="140" spans="1:7">
      <c r="A140" s="18"/>
      <c r="B140" s="19"/>
      <c r="C140" s="20"/>
      <c r="D140" s="21"/>
      <c r="E140" s="22"/>
      <c r="F140" s="18"/>
      <c r="G140" s="23"/>
    </row>
    <row r="141" spans="1:7">
      <c r="A141" s="18"/>
      <c r="B141" s="19"/>
      <c r="C141" s="20"/>
      <c r="D141" s="21"/>
      <c r="E141" s="22"/>
      <c r="F141" s="18"/>
      <c r="G141" s="23"/>
    </row>
    <row r="142" spans="1:7">
      <c r="A142" s="18"/>
      <c r="B142" s="19"/>
      <c r="C142" s="20"/>
      <c r="D142" s="21"/>
      <c r="E142" s="22"/>
      <c r="F142" s="18"/>
      <c r="G142" s="23"/>
    </row>
    <row r="143" spans="1:7">
      <c r="A143" s="18"/>
      <c r="B143" s="19"/>
      <c r="C143" s="20"/>
      <c r="D143" s="21"/>
      <c r="E143" s="22"/>
      <c r="F143" s="18"/>
      <c r="G143" s="23"/>
    </row>
    <row r="144" spans="1:7">
      <c r="A144" s="18"/>
      <c r="B144" s="19"/>
      <c r="C144" s="20"/>
      <c r="D144" s="21"/>
      <c r="E144" s="22"/>
      <c r="F144" s="18"/>
      <c r="G144" s="23"/>
    </row>
    <row r="145" spans="1:7">
      <c r="A145" s="18"/>
      <c r="B145" s="19"/>
      <c r="C145" s="20"/>
      <c r="D145" s="21"/>
      <c r="E145" s="22"/>
      <c r="F145" s="18"/>
      <c r="G145" s="23"/>
    </row>
    <row r="146" spans="1:7">
      <c r="A146" s="18"/>
      <c r="B146" s="19"/>
      <c r="C146" s="20"/>
      <c r="D146" s="21"/>
      <c r="E146" s="22"/>
      <c r="F146" s="18"/>
      <c r="G146" s="23"/>
    </row>
    <row r="147" spans="1:7">
      <c r="A147" s="18"/>
      <c r="B147" s="19"/>
      <c r="C147" s="20"/>
      <c r="D147" s="21"/>
      <c r="E147" s="22"/>
      <c r="F147" s="18"/>
      <c r="G147" s="23"/>
    </row>
    <row r="148" spans="1:7">
      <c r="A148" s="18"/>
      <c r="B148" s="19"/>
      <c r="C148" s="20"/>
      <c r="D148" s="21"/>
      <c r="E148" s="22"/>
      <c r="F148" s="18"/>
      <c r="G148" s="23"/>
    </row>
    <row r="149" spans="1:7">
      <c r="A149" s="18"/>
      <c r="B149" s="19"/>
      <c r="C149" s="20"/>
      <c r="D149" s="21"/>
      <c r="E149" s="22"/>
      <c r="F149" s="18"/>
      <c r="G149" s="23"/>
    </row>
    <row r="150" spans="1:7">
      <c r="A150" s="18"/>
      <c r="B150" s="19"/>
      <c r="C150" s="20"/>
      <c r="D150" s="21"/>
      <c r="E150" s="22"/>
      <c r="F150" s="18"/>
      <c r="G150" s="23"/>
    </row>
    <row r="151" spans="1:7">
      <c r="A151" s="18"/>
      <c r="B151" s="19"/>
      <c r="C151" s="20"/>
      <c r="D151" s="21"/>
      <c r="E151" s="22"/>
      <c r="F151" s="18"/>
      <c r="G151" s="23"/>
    </row>
    <row r="152" spans="1:7">
      <c r="A152" s="18"/>
      <c r="B152" s="19"/>
      <c r="C152" s="20"/>
      <c r="D152" s="21"/>
      <c r="E152" s="22"/>
      <c r="F152" s="18"/>
      <c r="G152" s="23"/>
    </row>
    <row r="153" spans="1:7">
      <c r="A153" s="18"/>
      <c r="B153" s="19"/>
      <c r="C153" s="20"/>
      <c r="D153" s="21"/>
      <c r="E153" s="22"/>
      <c r="F153" s="18"/>
      <c r="G153" s="23"/>
    </row>
    <row r="154" spans="1:7">
      <c r="A154" s="18"/>
      <c r="B154" s="19"/>
      <c r="C154" s="20"/>
      <c r="D154" s="21"/>
      <c r="E154" s="22"/>
      <c r="F154" s="18"/>
      <c r="G154" s="23"/>
    </row>
    <row r="155" spans="1:7">
      <c r="A155" s="18"/>
      <c r="B155" s="19"/>
      <c r="C155" s="20"/>
      <c r="D155" s="21"/>
      <c r="E155" s="22"/>
      <c r="F155" s="18"/>
      <c r="G155" s="23"/>
    </row>
    <row r="156" spans="1:7">
      <c r="A156" s="18"/>
      <c r="B156" s="19"/>
      <c r="C156" s="20"/>
      <c r="D156" s="21"/>
      <c r="E156" s="22"/>
      <c r="F156" s="18"/>
      <c r="G156" s="23"/>
    </row>
    <row r="157" spans="1:7">
      <c r="A157" s="18"/>
      <c r="B157" s="19"/>
      <c r="C157" s="20"/>
      <c r="D157" s="21"/>
      <c r="E157" s="22"/>
      <c r="F157" s="18"/>
      <c r="G157" s="23"/>
    </row>
    <row r="158" spans="1:7">
      <c r="A158" s="18"/>
      <c r="B158" s="19"/>
      <c r="C158" s="20"/>
      <c r="D158" s="21"/>
      <c r="E158" s="22"/>
      <c r="F158" s="18"/>
      <c r="G158" s="23"/>
    </row>
    <row r="159" spans="1:7">
      <c r="A159" s="18"/>
      <c r="B159" s="19"/>
      <c r="C159" s="20"/>
      <c r="D159" s="21"/>
      <c r="E159" s="22"/>
      <c r="F159" s="18"/>
      <c r="G159" s="23"/>
    </row>
    <row r="160" spans="1:7">
      <c r="A160" s="18"/>
      <c r="B160" s="19"/>
      <c r="C160" s="20"/>
      <c r="D160" s="21"/>
      <c r="E160" s="22"/>
      <c r="F160" s="18"/>
      <c r="G160" s="23"/>
    </row>
    <row r="161" spans="1:7">
      <c r="A161" s="18"/>
      <c r="B161" s="19"/>
      <c r="C161" s="20"/>
      <c r="D161" s="21"/>
      <c r="E161" s="22"/>
      <c r="F161" s="18"/>
      <c r="G161" s="23"/>
    </row>
    <row r="162" spans="1:7">
      <c r="A162" s="18"/>
      <c r="B162" s="19"/>
      <c r="C162" s="20"/>
      <c r="D162" s="21"/>
      <c r="E162" s="22"/>
      <c r="F162" s="18"/>
      <c r="G162" s="23"/>
    </row>
    <row r="163" spans="1:7">
      <c r="A163" s="18"/>
      <c r="B163" s="19"/>
      <c r="C163" s="20"/>
      <c r="D163" s="21"/>
      <c r="E163" s="22"/>
      <c r="F163" s="18"/>
      <c r="G163" s="23"/>
    </row>
    <row r="164" spans="1:7">
      <c r="A164" s="18"/>
      <c r="B164" s="19"/>
      <c r="C164" s="20"/>
      <c r="D164" s="21"/>
      <c r="E164" s="22"/>
      <c r="F164" s="18"/>
      <c r="G164" s="23"/>
    </row>
    <row r="165" spans="1:7">
      <c r="A165" s="18"/>
      <c r="B165" s="19"/>
      <c r="C165" s="20"/>
      <c r="D165" s="21"/>
      <c r="E165" s="22"/>
      <c r="F165" s="18"/>
      <c r="G165" s="23"/>
    </row>
    <row r="166" spans="1:7">
      <c r="A166" s="18"/>
      <c r="B166" s="19"/>
      <c r="C166" s="20"/>
      <c r="D166" s="21"/>
      <c r="E166" s="22"/>
      <c r="F166" s="18"/>
      <c r="G166" s="23"/>
    </row>
    <row r="167" spans="1:7">
      <c r="A167" s="18"/>
      <c r="B167" s="19"/>
      <c r="C167" s="20"/>
      <c r="D167" s="21"/>
      <c r="E167" s="22"/>
      <c r="F167" s="18"/>
      <c r="G167" s="23"/>
    </row>
    <row r="168" spans="1:7">
      <c r="A168" s="18"/>
      <c r="B168" s="19"/>
      <c r="C168" s="20"/>
      <c r="D168" s="21"/>
      <c r="E168" s="22"/>
      <c r="F168" s="18"/>
      <c r="G168" s="23"/>
    </row>
    <row r="169" spans="1:7">
      <c r="A169" s="18"/>
      <c r="B169" s="19"/>
      <c r="C169" s="20"/>
      <c r="D169" s="21"/>
      <c r="E169" s="22"/>
      <c r="F169" s="18"/>
      <c r="G169" s="23"/>
    </row>
    <row r="170" spans="1:7">
      <c r="A170" s="18"/>
      <c r="B170" s="19"/>
      <c r="C170" s="20"/>
      <c r="D170" s="21"/>
      <c r="E170" s="22"/>
      <c r="F170" s="18"/>
      <c r="G170" s="23"/>
    </row>
    <row r="171" spans="1:7">
      <c r="A171" s="18"/>
      <c r="B171" s="19"/>
      <c r="C171" s="20"/>
      <c r="D171" s="21"/>
      <c r="E171" s="22"/>
      <c r="F171" s="18"/>
      <c r="G171" s="23"/>
    </row>
    <row r="172" spans="1:7">
      <c r="A172" s="18"/>
      <c r="B172" s="19"/>
      <c r="C172" s="20"/>
      <c r="D172" s="21"/>
      <c r="E172" s="22"/>
      <c r="F172" s="18"/>
      <c r="G172" s="23"/>
    </row>
    <row r="173" spans="1:7">
      <c r="A173" s="18"/>
      <c r="B173" s="19"/>
      <c r="C173" s="20"/>
      <c r="D173" s="21"/>
      <c r="E173" s="22"/>
      <c r="F173" s="18"/>
      <c r="G173" s="23"/>
    </row>
    <row r="174" spans="1:7">
      <c r="A174" s="18"/>
      <c r="B174" s="19"/>
      <c r="C174" s="20"/>
      <c r="D174" s="21"/>
      <c r="E174" s="22"/>
      <c r="F174" s="18"/>
      <c r="G174" s="23"/>
    </row>
    <row r="175" spans="1:7">
      <c r="A175" s="18"/>
      <c r="B175" s="19"/>
      <c r="C175" s="20"/>
      <c r="D175" s="21"/>
      <c r="E175" s="22"/>
      <c r="F175" s="18"/>
      <c r="G175" s="23"/>
    </row>
    <row r="176" spans="1:7">
      <c r="A176" s="18"/>
      <c r="B176" s="19"/>
      <c r="C176" s="20"/>
      <c r="D176" s="21"/>
      <c r="E176" s="22"/>
      <c r="F176" s="18"/>
      <c r="G176" s="23"/>
    </row>
    <row r="177" spans="1:7">
      <c r="A177" s="18"/>
      <c r="B177" s="19"/>
      <c r="C177" s="20"/>
      <c r="D177" s="21"/>
      <c r="E177" s="22"/>
      <c r="F177" s="18"/>
      <c r="G177" s="23"/>
    </row>
    <row r="178" spans="1:7">
      <c r="A178" s="18"/>
      <c r="B178" s="19"/>
      <c r="C178" s="20"/>
      <c r="D178" s="21"/>
      <c r="E178" s="22"/>
      <c r="F178" s="18"/>
      <c r="G178" s="23"/>
    </row>
    <row r="179" spans="1:7">
      <c r="A179" s="18"/>
      <c r="B179" s="19"/>
      <c r="C179" s="20"/>
      <c r="D179" s="21"/>
      <c r="E179" s="22"/>
      <c r="F179" s="18"/>
      <c r="G179" s="23"/>
    </row>
    <row r="180" spans="1:7">
      <c r="A180" s="18"/>
      <c r="B180" s="19"/>
      <c r="C180" s="20"/>
      <c r="D180" s="21"/>
      <c r="E180" s="22"/>
      <c r="F180" s="18"/>
      <c r="G180" s="23"/>
    </row>
    <row r="181" spans="1:7">
      <c r="A181" s="18"/>
      <c r="B181" s="19"/>
      <c r="C181" s="20"/>
      <c r="D181" s="21"/>
      <c r="E181" s="22"/>
      <c r="F181" s="18"/>
      <c r="G181" s="23"/>
    </row>
    <row r="182" spans="1:7">
      <c r="A182" s="18"/>
      <c r="B182" s="19"/>
      <c r="C182" s="20"/>
      <c r="D182" s="21"/>
      <c r="E182" s="22"/>
      <c r="F182" s="18"/>
      <c r="G182" s="23"/>
    </row>
    <row r="183" spans="1:7">
      <c r="A183" s="18"/>
      <c r="B183" s="19"/>
      <c r="C183" s="20"/>
      <c r="D183" s="21"/>
      <c r="E183" s="22"/>
      <c r="F183" s="18"/>
      <c r="G183" s="23"/>
    </row>
    <row r="184" spans="1:7">
      <c r="A184" s="18"/>
      <c r="B184" s="19"/>
      <c r="C184" s="20"/>
      <c r="D184" s="21"/>
      <c r="E184" s="22"/>
      <c r="F184" s="18"/>
      <c r="G184" s="23"/>
    </row>
    <row r="185" spans="1:7">
      <c r="A185" s="18"/>
      <c r="B185" s="19"/>
      <c r="C185" s="20"/>
      <c r="D185" s="21"/>
      <c r="E185" s="22"/>
      <c r="F185" s="18"/>
      <c r="G185" s="23"/>
    </row>
    <row r="186" spans="1:7">
      <c r="A186" s="18"/>
      <c r="B186" s="19"/>
      <c r="C186" s="20"/>
      <c r="D186" s="21"/>
      <c r="E186" s="22"/>
      <c r="F186" s="18"/>
      <c r="G186" s="23"/>
    </row>
    <row r="187" spans="1:7">
      <c r="A187" s="18"/>
      <c r="B187" s="19"/>
      <c r="C187" s="20"/>
      <c r="D187" s="21"/>
      <c r="E187" s="22"/>
      <c r="F187" s="18"/>
      <c r="G187" s="23"/>
    </row>
    <row r="188" spans="1:7">
      <c r="A188" s="18"/>
      <c r="B188" s="19"/>
      <c r="C188" s="20"/>
      <c r="D188" s="21"/>
      <c r="E188" s="22"/>
      <c r="F188" s="18"/>
      <c r="G188" s="23"/>
    </row>
    <row r="189" spans="1:7">
      <c r="A189" s="18"/>
      <c r="B189" s="19"/>
      <c r="C189" s="20"/>
      <c r="D189" s="21"/>
      <c r="E189" s="22"/>
      <c r="F189" s="18"/>
      <c r="G189" s="23"/>
    </row>
    <row r="190" spans="1:7">
      <c r="A190" s="18"/>
      <c r="B190" s="19"/>
      <c r="C190" s="20"/>
      <c r="D190" s="21"/>
      <c r="E190" s="22"/>
      <c r="F190" s="18"/>
      <c r="G190" s="23"/>
    </row>
    <row r="191" spans="1:7">
      <c r="A191" s="18"/>
      <c r="B191" s="19"/>
      <c r="C191" s="20"/>
      <c r="D191" s="21"/>
      <c r="E191" s="22"/>
      <c r="F191" s="18"/>
      <c r="G191" s="23"/>
    </row>
    <row r="192" spans="1:7">
      <c r="A192" s="18"/>
      <c r="B192" s="19"/>
      <c r="C192" s="20"/>
      <c r="D192" s="21"/>
      <c r="E192" s="22"/>
      <c r="F192" s="18"/>
      <c r="G192" s="23"/>
    </row>
    <row r="193" spans="1:7">
      <c r="A193" s="18"/>
      <c r="B193" s="19"/>
      <c r="C193" s="20"/>
      <c r="D193" s="21"/>
      <c r="E193" s="22"/>
      <c r="F193" s="18"/>
      <c r="G193" s="23"/>
    </row>
    <row r="194" spans="1:7">
      <c r="A194" s="18"/>
      <c r="B194" s="19"/>
      <c r="C194" s="20"/>
      <c r="D194" s="21"/>
      <c r="E194" s="22"/>
      <c r="F194" s="18"/>
      <c r="G194" s="23"/>
    </row>
    <row r="195" spans="1:7">
      <c r="A195" s="18"/>
      <c r="B195" s="19"/>
      <c r="C195" s="20"/>
      <c r="D195" s="21"/>
      <c r="E195" s="22"/>
      <c r="F195" s="18"/>
      <c r="G195" s="23"/>
    </row>
    <row r="196" spans="1:7">
      <c r="A196" s="18"/>
      <c r="B196" s="19"/>
      <c r="C196" s="20"/>
      <c r="D196" s="21"/>
      <c r="E196" s="22"/>
      <c r="F196" s="18"/>
      <c r="G196" s="23"/>
    </row>
    <row r="197" spans="1:7">
      <c r="A197" s="18"/>
      <c r="B197" s="19"/>
      <c r="C197" s="20"/>
      <c r="D197" s="21"/>
      <c r="E197" s="22"/>
      <c r="F197" s="18"/>
      <c r="G197" s="23"/>
    </row>
    <row r="198" spans="1:7">
      <c r="A198" s="18"/>
      <c r="B198" s="19"/>
      <c r="C198" s="20"/>
      <c r="D198" s="21"/>
      <c r="E198" s="22"/>
      <c r="F198" s="18"/>
      <c r="G198" s="23"/>
    </row>
    <row r="199" spans="1:7">
      <c r="A199" s="18"/>
      <c r="B199" s="19"/>
      <c r="C199" s="20"/>
      <c r="D199" s="21"/>
      <c r="E199" s="22"/>
      <c r="F199" s="18"/>
      <c r="G199" s="23"/>
    </row>
    <row r="200" spans="1:7">
      <c r="A200" s="18"/>
      <c r="B200" s="19"/>
      <c r="C200" s="20"/>
      <c r="D200" s="21"/>
      <c r="E200" s="22"/>
      <c r="F200" s="18"/>
      <c r="G200" s="23"/>
    </row>
    <row r="201" spans="1:7">
      <c r="A201" s="18"/>
      <c r="B201" s="19"/>
      <c r="C201" s="20"/>
      <c r="D201" s="21"/>
      <c r="E201" s="22"/>
      <c r="F201" s="18"/>
      <c r="G201" s="23"/>
    </row>
    <row r="202" spans="1:7">
      <c r="A202" s="18"/>
      <c r="B202" s="19"/>
      <c r="C202" s="20"/>
      <c r="D202" s="21"/>
      <c r="E202" s="22"/>
      <c r="F202" s="18"/>
      <c r="G202" s="23"/>
    </row>
    <row r="203" spans="1:7">
      <c r="A203" s="18"/>
      <c r="B203" s="19"/>
      <c r="C203" s="20"/>
      <c r="D203" s="21"/>
      <c r="E203" s="22"/>
      <c r="F203" s="18"/>
      <c r="G203" s="23"/>
    </row>
    <row r="204" spans="1:7">
      <c r="A204" s="18"/>
      <c r="B204" s="19"/>
      <c r="C204" s="20"/>
      <c r="D204" s="21"/>
      <c r="E204" s="22"/>
      <c r="F204" s="18"/>
      <c r="G204" s="23"/>
    </row>
    <row r="205" spans="1:7">
      <c r="A205" s="18"/>
      <c r="B205" s="19"/>
      <c r="C205" s="20"/>
      <c r="D205" s="21"/>
      <c r="E205" s="22"/>
      <c r="F205" s="18"/>
      <c r="G205" s="23"/>
    </row>
    <row r="206" spans="1:7">
      <c r="A206" s="18"/>
      <c r="B206" s="19"/>
      <c r="C206" s="20"/>
      <c r="D206" s="21"/>
      <c r="E206" s="22"/>
      <c r="F206" s="18"/>
      <c r="G206" s="23"/>
    </row>
    <row r="207" spans="1:7">
      <c r="A207" s="18"/>
      <c r="B207" s="19"/>
      <c r="C207" s="20"/>
      <c r="D207" s="21"/>
      <c r="E207" s="22"/>
      <c r="F207" s="18"/>
      <c r="G207" s="23"/>
    </row>
    <row r="208" spans="1:7">
      <c r="A208" s="18"/>
      <c r="B208" s="19"/>
      <c r="C208" s="20"/>
      <c r="D208" s="21"/>
      <c r="E208" s="22"/>
      <c r="F208" s="18"/>
      <c r="G208" s="23"/>
    </row>
    <row r="209" spans="1:7">
      <c r="A209" s="18"/>
      <c r="B209" s="19"/>
      <c r="C209" s="20"/>
      <c r="D209" s="21"/>
      <c r="E209" s="22"/>
      <c r="F209" s="18"/>
      <c r="G209" s="23"/>
    </row>
    <row r="210" spans="1:7">
      <c r="A210" s="18"/>
      <c r="B210" s="19"/>
      <c r="C210" s="20"/>
      <c r="D210" s="21"/>
      <c r="E210" s="22"/>
      <c r="F210" s="18"/>
      <c r="G210" s="23"/>
    </row>
    <row r="211" spans="1:7">
      <c r="A211" s="18"/>
      <c r="B211" s="19"/>
      <c r="C211" s="20"/>
      <c r="D211" s="21"/>
      <c r="E211" s="22"/>
      <c r="F211" s="18"/>
      <c r="G211" s="23"/>
    </row>
    <row r="212" spans="1:7">
      <c r="A212" s="18"/>
      <c r="B212" s="19"/>
      <c r="C212" s="20"/>
      <c r="D212" s="21"/>
      <c r="E212" s="22"/>
      <c r="F212" s="18"/>
      <c r="G212" s="23"/>
    </row>
    <row r="213" spans="1:7">
      <c r="A213" s="18"/>
      <c r="B213" s="19"/>
      <c r="C213" s="20"/>
      <c r="D213" s="21"/>
      <c r="E213" s="22"/>
      <c r="F213" s="18"/>
      <c r="G213" s="23"/>
    </row>
    <row r="214" spans="1:7">
      <c r="A214" s="18"/>
      <c r="B214" s="19"/>
      <c r="C214" s="20"/>
      <c r="D214" s="21"/>
      <c r="E214" s="22"/>
      <c r="F214" s="18"/>
      <c r="G214" s="23"/>
    </row>
    <row r="215" spans="1:7">
      <c r="A215" s="18"/>
      <c r="B215" s="19"/>
      <c r="C215" s="20"/>
      <c r="D215" s="21"/>
      <c r="E215" s="22"/>
      <c r="F215" s="18"/>
      <c r="G215" s="23"/>
    </row>
    <row r="216" spans="1:7">
      <c r="A216" s="18"/>
      <c r="B216" s="19"/>
      <c r="C216" s="20"/>
      <c r="D216" s="21"/>
      <c r="E216" s="22"/>
      <c r="F216" s="18"/>
      <c r="G216" s="23"/>
    </row>
    <row r="217" spans="1:7">
      <c r="A217" s="18"/>
      <c r="B217" s="19"/>
      <c r="C217" s="20"/>
      <c r="D217" s="21"/>
      <c r="E217" s="22"/>
      <c r="F217" s="18"/>
      <c r="G217" s="23"/>
    </row>
    <row r="218" spans="1:7">
      <c r="A218" s="18"/>
      <c r="B218" s="19"/>
      <c r="C218" s="20"/>
      <c r="D218" s="21"/>
      <c r="E218" s="22"/>
      <c r="F218" s="18"/>
      <c r="G218" s="23"/>
    </row>
    <row r="219" spans="1:7">
      <c r="A219" s="18"/>
      <c r="B219" s="19"/>
      <c r="C219" s="20"/>
      <c r="D219" s="21"/>
      <c r="E219" s="22"/>
      <c r="F219" s="18"/>
      <c r="G219" s="23"/>
    </row>
    <row r="220" spans="1:7">
      <c r="A220" s="18"/>
      <c r="B220" s="19"/>
      <c r="C220" s="20"/>
      <c r="D220" s="21"/>
      <c r="E220" s="22"/>
      <c r="F220" s="18"/>
      <c r="G220" s="23"/>
    </row>
    <row r="221" spans="1:7">
      <c r="A221" s="18"/>
      <c r="B221" s="19"/>
      <c r="C221" s="20"/>
      <c r="D221" s="21"/>
      <c r="E221" s="22"/>
      <c r="F221" s="18"/>
      <c r="G221" s="23"/>
    </row>
    <row r="222" spans="1:7">
      <c r="A222" s="18"/>
      <c r="B222" s="19"/>
      <c r="C222" s="20"/>
      <c r="D222" s="21"/>
      <c r="E222" s="22"/>
      <c r="F222" s="18"/>
      <c r="G222" s="23"/>
    </row>
    <row r="223" spans="1:7">
      <c r="A223" s="18"/>
      <c r="B223" s="19"/>
      <c r="C223" s="20"/>
      <c r="D223" s="21"/>
      <c r="E223" s="22"/>
      <c r="F223" s="18"/>
      <c r="G223" s="23"/>
    </row>
    <row r="224" spans="1:7">
      <c r="A224" s="18"/>
      <c r="B224" s="19"/>
      <c r="C224" s="20"/>
      <c r="D224" s="21"/>
      <c r="E224" s="22"/>
      <c r="F224" s="18"/>
      <c r="G224" s="23"/>
    </row>
    <row r="225" spans="1:7">
      <c r="A225" s="18"/>
      <c r="B225" s="19"/>
      <c r="C225" s="20"/>
      <c r="D225" s="21"/>
      <c r="E225" s="22"/>
      <c r="F225" s="18"/>
      <c r="G225" s="23"/>
    </row>
    <row r="226" spans="1:7">
      <c r="A226" s="18"/>
      <c r="B226" s="19"/>
      <c r="C226" s="20"/>
      <c r="D226" s="21"/>
      <c r="E226" s="22"/>
      <c r="F226" s="18"/>
      <c r="G226" s="23"/>
    </row>
    <row r="227" spans="1:7">
      <c r="A227" s="18"/>
      <c r="B227" s="19"/>
      <c r="C227" s="20"/>
      <c r="D227" s="21"/>
      <c r="E227" s="22"/>
      <c r="F227" s="18"/>
      <c r="G227" s="23"/>
    </row>
    <row r="228" spans="1:7">
      <c r="A228" s="18"/>
      <c r="B228" s="19"/>
      <c r="C228" s="20"/>
      <c r="D228" s="21"/>
      <c r="E228" s="22"/>
      <c r="F228" s="18"/>
      <c r="G228" s="23"/>
    </row>
    <row r="229" spans="1:7">
      <c r="A229" s="18"/>
      <c r="B229" s="19"/>
      <c r="C229" s="20"/>
      <c r="D229" s="21"/>
      <c r="E229" s="22"/>
      <c r="F229" s="18"/>
      <c r="G229" s="23"/>
    </row>
    <row r="230" spans="1:7">
      <c r="A230" s="18"/>
      <c r="B230" s="19"/>
      <c r="C230" s="20"/>
      <c r="D230" s="21"/>
      <c r="E230" s="22"/>
      <c r="F230" s="18"/>
      <c r="G230" s="23"/>
    </row>
    <row r="231" spans="1:7">
      <c r="A231" s="18"/>
      <c r="B231" s="19"/>
      <c r="C231" s="20"/>
      <c r="D231" s="21"/>
      <c r="E231" s="22"/>
      <c r="F231" s="18"/>
      <c r="G231" s="23"/>
    </row>
    <row r="232" spans="1:7">
      <c r="A232" s="18"/>
      <c r="B232" s="19"/>
      <c r="C232" s="20"/>
      <c r="D232" s="21"/>
      <c r="E232" s="22"/>
      <c r="F232" s="18"/>
      <c r="G232" s="23"/>
    </row>
    <row r="233" spans="1:7">
      <c r="A233" s="18"/>
      <c r="B233" s="19"/>
      <c r="C233" s="20"/>
      <c r="D233" s="21"/>
      <c r="E233" s="22"/>
      <c r="F233" s="18"/>
      <c r="G233" s="23"/>
    </row>
    <row r="234" spans="1:7">
      <c r="A234" s="18"/>
      <c r="B234" s="19"/>
      <c r="C234" s="20"/>
      <c r="D234" s="21"/>
      <c r="E234" s="22"/>
      <c r="F234" s="18"/>
      <c r="G234" s="23"/>
    </row>
    <row r="235" spans="1:7">
      <c r="A235" s="18"/>
      <c r="B235" s="19"/>
      <c r="C235" s="20"/>
      <c r="D235" s="21"/>
      <c r="E235" s="22"/>
      <c r="F235" s="18"/>
      <c r="G235" s="23"/>
    </row>
    <row r="236" spans="1:7">
      <c r="A236" s="18"/>
      <c r="B236" s="19"/>
      <c r="C236" s="20"/>
      <c r="D236" s="21"/>
      <c r="E236" s="22"/>
      <c r="F236" s="18"/>
      <c r="G236" s="23"/>
    </row>
    <row r="237" spans="1:7">
      <c r="A237" s="18"/>
      <c r="B237" s="19"/>
      <c r="C237" s="20"/>
      <c r="D237" s="21"/>
      <c r="E237" s="22"/>
      <c r="F237" s="18"/>
      <c r="G237" s="23"/>
    </row>
    <row r="238" spans="1:7">
      <c r="A238" s="18"/>
      <c r="B238" s="19"/>
      <c r="C238" s="20"/>
      <c r="D238" s="21"/>
      <c r="E238" s="22"/>
      <c r="F238" s="18"/>
      <c r="G238" s="23"/>
    </row>
    <row r="239" spans="1:7">
      <c r="A239" s="18"/>
      <c r="B239" s="19"/>
      <c r="C239" s="20"/>
      <c r="D239" s="21"/>
      <c r="E239" s="22"/>
      <c r="F239" s="18"/>
      <c r="G239" s="23"/>
    </row>
    <row r="240" spans="1:7">
      <c r="A240" s="18"/>
      <c r="B240" s="19"/>
      <c r="C240" s="20"/>
      <c r="D240" s="21"/>
      <c r="E240" s="22"/>
      <c r="F240" s="18"/>
      <c r="G240" s="23"/>
    </row>
    <row r="241" spans="1:7">
      <c r="A241" s="18"/>
      <c r="B241" s="19"/>
      <c r="C241" s="20"/>
      <c r="D241" s="21"/>
      <c r="E241" s="22"/>
      <c r="F241" s="18"/>
      <c r="G241" s="23"/>
    </row>
    <row r="242" spans="1:7">
      <c r="A242" s="18"/>
      <c r="B242" s="19"/>
      <c r="C242" s="20"/>
      <c r="D242" s="21"/>
      <c r="E242" s="22"/>
      <c r="F242" s="18"/>
      <c r="G242" s="23"/>
    </row>
    <row r="243" spans="1:7">
      <c r="A243" s="18"/>
      <c r="B243" s="19"/>
      <c r="C243" s="20"/>
      <c r="D243" s="21"/>
      <c r="E243" s="22"/>
      <c r="F243" s="18"/>
      <c r="G243" s="23"/>
    </row>
    <row r="244" spans="1:7">
      <c r="A244" s="18"/>
      <c r="B244" s="19"/>
      <c r="C244" s="20"/>
      <c r="D244" s="21"/>
      <c r="E244" s="22"/>
      <c r="F244" s="18"/>
      <c r="G244" s="23"/>
    </row>
    <row r="245" spans="1:7">
      <c r="A245" s="18"/>
      <c r="B245" s="19"/>
      <c r="C245" s="20"/>
      <c r="D245" s="21"/>
      <c r="E245" s="22"/>
      <c r="F245" s="18"/>
      <c r="G245" s="23"/>
    </row>
    <row r="246" spans="1:7">
      <c r="A246" s="18"/>
      <c r="B246" s="19"/>
      <c r="C246" s="20"/>
      <c r="D246" s="21"/>
      <c r="E246" s="22"/>
      <c r="F246" s="18"/>
      <c r="G246" s="23"/>
    </row>
    <row r="247" spans="1:7">
      <c r="A247" s="18"/>
      <c r="B247" s="19"/>
      <c r="C247" s="20"/>
      <c r="D247" s="21"/>
      <c r="E247" s="22"/>
      <c r="F247" s="18"/>
      <c r="G247" s="23"/>
    </row>
    <row r="248" spans="1:7">
      <c r="A248" s="18"/>
      <c r="B248" s="19"/>
      <c r="C248" s="20"/>
      <c r="D248" s="21"/>
      <c r="E248" s="22"/>
      <c r="F248" s="18"/>
      <c r="G248" s="23"/>
    </row>
    <row r="249" spans="1:7">
      <c r="A249" s="18"/>
      <c r="B249" s="19"/>
      <c r="C249" s="20"/>
      <c r="D249" s="21"/>
      <c r="E249" s="22"/>
      <c r="F249" s="18"/>
      <c r="G249" s="23"/>
    </row>
    <row r="250" spans="1:7">
      <c r="A250" s="18"/>
      <c r="B250" s="19"/>
      <c r="C250" s="20"/>
      <c r="D250" s="21"/>
      <c r="E250" s="22"/>
      <c r="F250" s="18"/>
      <c r="G250" s="23"/>
    </row>
    <row r="251" spans="1:7">
      <c r="A251" s="18"/>
      <c r="B251" s="19"/>
      <c r="C251" s="20"/>
      <c r="D251" s="21"/>
      <c r="E251" s="22"/>
      <c r="F251" s="18"/>
      <c r="G251" s="23"/>
    </row>
    <row r="252" spans="1:7">
      <c r="A252" s="18"/>
      <c r="B252" s="19"/>
      <c r="C252" s="20"/>
      <c r="D252" s="21"/>
      <c r="E252" s="22"/>
      <c r="F252" s="18"/>
      <c r="G252" s="23"/>
    </row>
    <row r="253" spans="1:7">
      <c r="A253" s="18"/>
      <c r="B253" s="19"/>
      <c r="C253" s="20"/>
      <c r="D253" s="21"/>
      <c r="E253" s="22"/>
      <c r="F253" s="18"/>
      <c r="G253" s="23"/>
    </row>
    <row r="254" spans="1:7">
      <c r="A254" s="18"/>
      <c r="B254" s="19"/>
      <c r="C254" s="20"/>
      <c r="D254" s="21"/>
      <c r="E254" s="22"/>
      <c r="F254" s="18"/>
      <c r="G254" s="23"/>
    </row>
    <row r="255" spans="1:7">
      <c r="A255" s="18"/>
      <c r="B255" s="19"/>
      <c r="C255" s="20"/>
      <c r="D255" s="21"/>
      <c r="E255" s="22"/>
      <c r="F255" s="18"/>
      <c r="G255" s="23"/>
    </row>
    <row r="256" spans="1:7">
      <c r="A256" s="18"/>
      <c r="B256" s="19"/>
      <c r="C256" s="20"/>
      <c r="D256" s="21"/>
      <c r="E256" s="22"/>
      <c r="F256" s="18"/>
      <c r="G256" s="23"/>
    </row>
    <row r="257" spans="1:7">
      <c r="A257" s="18"/>
      <c r="B257" s="19"/>
      <c r="C257" s="20"/>
      <c r="D257" s="21"/>
      <c r="E257" s="22"/>
      <c r="F257" s="18"/>
      <c r="G257" s="23"/>
    </row>
    <row r="258" spans="1:7">
      <c r="A258" s="18"/>
      <c r="B258" s="19"/>
      <c r="C258" s="20"/>
      <c r="D258" s="21"/>
      <c r="E258" s="22"/>
      <c r="F258" s="18"/>
      <c r="G258" s="23"/>
    </row>
    <row r="259" spans="1:7">
      <c r="A259" s="18"/>
      <c r="B259" s="19"/>
      <c r="C259" s="20"/>
      <c r="D259" s="21"/>
      <c r="E259" s="22"/>
      <c r="F259" s="18"/>
      <c r="G259" s="23"/>
    </row>
    <row r="260" spans="1:7">
      <c r="A260" s="18"/>
      <c r="B260" s="19"/>
      <c r="C260" s="20"/>
      <c r="D260" s="21"/>
      <c r="E260" s="22"/>
      <c r="F260" s="18"/>
      <c r="G260" s="23"/>
    </row>
    <row r="261" spans="1:7">
      <c r="A261" s="18"/>
      <c r="B261" s="19"/>
      <c r="C261" s="20"/>
      <c r="D261" s="21"/>
      <c r="E261" s="22"/>
      <c r="F261" s="18"/>
      <c r="G261" s="23"/>
    </row>
    <row r="262" spans="1:7">
      <c r="A262" s="18"/>
      <c r="B262" s="19"/>
      <c r="C262" s="20"/>
      <c r="D262" s="21"/>
      <c r="E262" s="22"/>
      <c r="F262" s="18"/>
      <c r="G262" s="23"/>
    </row>
    <row r="263" spans="1:7">
      <c r="A263" s="18"/>
      <c r="B263" s="19"/>
      <c r="C263" s="20"/>
      <c r="D263" s="21"/>
      <c r="E263" s="22"/>
      <c r="F263" s="18"/>
      <c r="G263" s="23"/>
    </row>
    <row r="264" spans="1:7">
      <c r="A264" s="18"/>
      <c r="B264" s="19"/>
      <c r="C264" s="20"/>
      <c r="D264" s="21"/>
      <c r="E264" s="22"/>
      <c r="F264" s="18"/>
      <c r="G264" s="23"/>
    </row>
    <row r="265" spans="1:7">
      <c r="A265" s="18"/>
      <c r="B265" s="19"/>
      <c r="C265" s="20"/>
      <c r="D265" s="21"/>
      <c r="E265" s="22"/>
      <c r="F265" s="18"/>
      <c r="G265" s="23"/>
    </row>
    <row r="266" spans="1:7">
      <c r="A266" s="18"/>
      <c r="B266" s="19"/>
      <c r="C266" s="20"/>
      <c r="D266" s="21"/>
      <c r="E266" s="22"/>
      <c r="F266" s="18"/>
      <c r="G266" s="23"/>
    </row>
    <row r="267" spans="1:7">
      <c r="A267" s="18"/>
      <c r="B267" s="19"/>
      <c r="C267" s="20"/>
      <c r="D267" s="21"/>
      <c r="E267" s="22"/>
      <c r="F267" s="18"/>
      <c r="G267" s="23"/>
    </row>
    <row r="268" spans="1:7">
      <c r="A268" s="18"/>
      <c r="B268" s="19"/>
      <c r="C268" s="20"/>
      <c r="D268" s="21"/>
      <c r="E268" s="22"/>
      <c r="F268" s="18"/>
      <c r="G268" s="23"/>
    </row>
    <row r="269" spans="1:7">
      <c r="A269" s="18"/>
      <c r="B269" s="19"/>
      <c r="C269" s="20"/>
      <c r="D269" s="21"/>
      <c r="E269" s="22"/>
      <c r="F269" s="18"/>
      <c r="G269" s="23"/>
    </row>
    <row r="270" spans="1:7">
      <c r="A270" s="18"/>
      <c r="B270" s="19"/>
      <c r="C270" s="20"/>
      <c r="D270" s="21"/>
      <c r="E270" s="22"/>
      <c r="F270" s="18"/>
      <c r="G270" s="23"/>
    </row>
    <row r="271" spans="1:7">
      <c r="A271" s="18"/>
      <c r="B271" s="19"/>
      <c r="C271" s="20"/>
      <c r="D271" s="21"/>
      <c r="E271" s="22"/>
      <c r="F271" s="18"/>
      <c r="G271" s="23"/>
    </row>
    <row r="272" spans="1:7">
      <c r="A272" s="18"/>
      <c r="B272" s="19"/>
      <c r="C272" s="20"/>
      <c r="D272" s="21"/>
      <c r="E272" s="22"/>
      <c r="F272" s="18"/>
      <c r="G272" s="23"/>
    </row>
    <row r="273" spans="1:7">
      <c r="A273" s="18"/>
      <c r="B273" s="19"/>
      <c r="C273" s="20"/>
      <c r="D273" s="21"/>
      <c r="E273" s="22"/>
      <c r="F273" s="18"/>
      <c r="G273" s="23"/>
    </row>
    <row r="274" spans="1:7">
      <c r="A274" s="18"/>
      <c r="B274" s="19"/>
      <c r="C274" s="20"/>
      <c r="D274" s="21"/>
      <c r="E274" s="22"/>
      <c r="F274" s="18"/>
      <c r="G274" s="23"/>
    </row>
    <row r="275" spans="1:7">
      <c r="A275" s="18"/>
      <c r="B275" s="19"/>
      <c r="C275" s="20"/>
      <c r="D275" s="21"/>
      <c r="E275" s="22"/>
      <c r="F275" s="18"/>
      <c r="G275" s="23"/>
    </row>
    <row r="276" spans="1:7">
      <c r="A276" s="18"/>
      <c r="B276" s="19"/>
      <c r="C276" s="20"/>
      <c r="D276" s="21"/>
      <c r="E276" s="22"/>
      <c r="F276" s="18"/>
      <c r="G276" s="23"/>
    </row>
    <row r="277" spans="1:7">
      <c r="A277" s="18"/>
      <c r="B277" s="19"/>
      <c r="C277" s="20"/>
      <c r="D277" s="21"/>
      <c r="E277" s="22"/>
      <c r="F277" s="18"/>
      <c r="G277" s="23"/>
    </row>
    <row r="278" spans="1:7">
      <c r="A278" s="18"/>
      <c r="B278" s="19"/>
      <c r="C278" s="20"/>
      <c r="D278" s="21"/>
      <c r="E278" s="22"/>
      <c r="F278" s="18"/>
      <c r="G278" s="23"/>
    </row>
    <row r="279" spans="1:7">
      <c r="A279" s="18"/>
      <c r="B279" s="19"/>
      <c r="C279" s="20"/>
      <c r="D279" s="21"/>
      <c r="E279" s="22"/>
      <c r="F279" s="18"/>
      <c r="G279" s="23"/>
    </row>
    <row r="280" spans="1:7">
      <c r="A280" s="18"/>
      <c r="B280" s="19"/>
      <c r="C280" s="20"/>
      <c r="D280" s="21"/>
      <c r="E280" s="22"/>
      <c r="F280" s="18"/>
      <c r="G280" s="23"/>
    </row>
    <row r="281" spans="1:7">
      <c r="A281" s="18"/>
      <c r="B281" s="19"/>
      <c r="C281" s="20"/>
      <c r="D281" s="21"/>
      <c r="E281" s="22"/>
      <c r="F281" s="18"/>
      <c r="G281" s="23"/>
    </row>
    <row r="282" spans="1:7">
      <c r="A282" s="18"/>
      <c r="B282" s="19"/>
      <c r="C282" s="20"/>
      <c r="D282" s="21"/>
      <c r="E282" s="22"/>
      <c r="F282" s="18"/>
      <c r="G282" s="23"/>
    </row>
    <row r="283" spans="1:7">
      <c r="A283" s="18"/>
      <c r="B283" s="19"/>
      <c r="C283" s="20"/>
      <c r="D283" s="21"/>
      <c r="E283" s="22"/>
      <c r="F283" s="18"/>
      <c r="G283" s="23"/>
    </row>
    <row r="284" spans="1:7">
      <c r="A284" s="18"/>
      <c r="B284" s="19"/>
      <c r="C284" s="20"/>
      <c r="D284" s="21"/>
      <c r="E284" s="22"/>
      <c r="F284" s="18"/>
      <c r="G284" s="23"/>
    </row>
    <row r="285" spans="1:7">
      <c r="A285" s="18"/>
      <c r="B285" s="19"/>
      <c r="C285" s="20"/>
      <c r="D285" s="21"/>
      <c r="E285" s="22"/>
      <c r="F285" s="18"/>
      <c r="G285" s="23"/>
    </row>
    <row r="286" spans="1:7">
      <c r="A286" s="18"/>
      <c r="B286" s="19"/>
      <c r="C286" s="20"/>
      <c r="D286" s="21"/>
      <c r="E286" s="22"/>
      <c r="F286" s="18"/>
      <c r="G286" s="23"/>
    </row>
    <row r="287" spans="1:7">
      <c r="A287" s="18"/>
      <c r="B287" s="19"/>
      <c r="C287" s="20"/>
      <c r="D287" s="21"/>
      <c r="E287" s="22"/>
      <c r="F287" s="18"/>
      <c r="G287" s="23"/>
    </row>
    <row r="288" spans="1:7">
      <c r="A288" s="18"/>
      <c r="B288" s="19"/>
      <c r="C288" s="20"/>
      <c r="D288" s="21"/>
      <c r="E288" s="22"/>
      <c r="F288" s="18"/>
      <c r="G288" s="23"/>
    </row>
    <row r="289" spans="1:7">
      <c r="A289" s="18"/>
      <c r="B289" s="19"/>
      <c r="C289" s="20"/>
      <c r="D289" s="21"/>
      <c r="E289" s="22"/>
      <c r="F289" s="18"/>
      <c r="G289" s="23"/>
    </row>
    <row r="290" spans="1:7">
      <c r="A290" s="18"/>
      <c r="B290" s="19"/>
      <c r="C290" s="20"/>
      <c r="D290" s="21"/>
      <c r="E290" s="22"/>
      <c r="F290" s="18"/>
      <c r="G290" s="23"/>
    </row>
    <row r="291" spans="1:7">
      <c r="A291" s="18"/>
      <c r="B291" s="19"/>
      <c r="C291" s="20"/>
      <c r="D291" s="21"/>
      <c r="E291" s="22"/>
      <c r="F291" s="18"/>
      <c r="G291" s="23"/>
    </row>
    <row r="292" spans="1:7">
      <c r="A292" s="18"/>
      <c r="B292" s="19"/>
      <c r="C292" s="20"/>
      <c r="D292" s="21"/>
      <c r="E292" s="22"/>
      <c r="F292" s="18"/>
      <c r="G292" s="23"/>
    </row>
    <row r="293" spans="1:7">
      <c r="A293" s="18"/>
      <c r="B293" s="19"/>
      <c r="C293" s="20"/>
      <c r="D293" s="21"/>
      <c r="E293" s="22"/>
      <c r="F293" s="18"/>
      <c r="G293" s="23"/>
    </row>
    <row r="294" spans="1:7">
      <c r="A294" s="18"/>
      <c r="B294" s="19"/>
      <c r="C294" s="20"/>
      <c r="D294" s="21"/>
      <c r="E294" s="22"/>
      <c r="F294" s="18"/>
      <c r="G294" s="23"/>
    </row>
    <row r="295" spans="1:7">
      <c r="A295" s="18"/>
      <c r="B295" s="19"/>
      <c r="C295" s="20"/>
      <c r="D295" s="21"/>
      <c r="E295" s="22"/>
      <c r="F295" s="18"/>
      <c r="G295" s="23"/>
    </row>
    <row r="296" spans="1:7">
      <c r="A296" s="18"/>
      <c r="B296" s="19"/>
      <c r="C296" s="20"/>
      <c r="D296" s="21"/>
      <c r="E296" s="22"/>
      <c r="F296" s="18"/>
      <c r="G296" s="23"/>
    </row>
    <row r="297" spans="1:7">
      <c r="A297" s="18"/>
      <c r="B297" s="19"/>
      <c r="C297" s="20"/>
      <c r="D297" s="21"/>
      <c r="E297" s="22"/>
      <c r="F297" s="18"/>
      <c r="G297" s="23"/>
    </row>
    <row r="298" spans="1:7">
      <c r="A298" s="18"/>
      <c r="B298" s="19"/>
      <c r="C298" s="20"/>
      <c r="D298" s="21"/>
      <c r="E298" s="22"/>
      <c r="F298" s="18"/>
      <c r="G298" s="23"/>
    </row>
    <row r="299" spans="1:7">
      <c r="A299" s="18"/>
      <c r="B299" s="19"/>
      <c r="C299" s="20"/>
      <c r="D299" s="21"/>
      <c r="E299" s="22"/>
      <c r="F299" s="18"/>
      <c r="G299" s="23"/>
    </row>
    <row r="300" spans="1:7">
      <c r="A300" s="18"/>
      <c r="B300" s="19"/>
      <c r="C300" s="20"/>
      <c r="D300" s="21"/>
      <c r="E300" s="22"/>
      <c r="F300" s="18"/>
      <c r="G300" s="23"/>
    </row>
    <row r="301" spans="1:7">
      <c r="A301" s="18"/>
      <c r="B301" s="19"/>
      <c r="C301" s="20"/>
      <c r="D301" s="21"/>
      <c r="E301" s="22"/>
      <c r="F301" s="18"/>
      <c r="G301" s="23"/>
    </row>
    <row r="302" spans="1:7">
      <c r="A302" s="18"/>
      <c r="B302" s="19"/>
      <c r="C302" s="20"/>
      <c r="D302" s="21"/>
      <c r="E302" s="22"/>
      <c r="F302" s="18"/>
      <c r="G302" s="23"/>
    </row>
    <row r="303" spans="1:7">
      <c r="A303" s="18"/>
      <c r="B303" s="19"/>
      <c r="C303" s="20"/>
      <c r="D303" s="21"/>
      <c r="E303" s="22"/>
      <c r="F303" s="18"/>
      <c r="G303" s="23"/>
    </row>
    <row r="304" spans="1:7">
      <c r="A304" s="18"/>
      <c r="B304" s="19"/>
      <c r="C304" s="20"/>
      <c r="D304" s="21"/>
      <c r="E304" s="22"/>
      <c r="F304" s="18"/>
      <c r="G304" s="23"/>
    </row>
    <row r="305" spans="1:7">
      <c r="A305" s="18"/>
      <c r="B305" s="19"/>
      <c r="C305" s="20"/>
      <c r="D305" s="21"/>
      <c r="E305" s="22"/>
      <c r="F305" s="18"/>
      <c r="G305" s="23"/>
    </row>
    <row r="306" spans="1:7">
      <c r="A306" s="18"/>
      <c r="B306" s="19"/>
      <c r="C306" s="20"/>
      <c r="D306" s="21"/>
      <c r="E306" s="22"/>
      <c r="F306" s="18"/>
      <c r="G306" s="23"/>
    </row>
    <row r="307" spans="1:7">
      <c r="A307" s="18"/>
      <c r="B307" s="19"/>
      <c r="C307" s="20"/>
      <c r="D307" s="21"/>
      <c r="E307" s="22"/>
      <c r="F307" s="18"/>
      <c r="G307" s="23"/>
    </row>
    <row r="308" spans="1:7">
      <c r="A308" s="18"/>
      <c r="B308" s="19"/>
      <c r="C308" s="20"/>
      <c r="D308" s="21"/>
      <c r="E308" s="22"/>
      <c r="F308" s="18"/>
      <c r="G308" s="23"/>
    </row>
    <row r="309" spans="1:7">
      <c r="A309" s="18"/>
      <c r="B309" s="19"/>
      <c r="C309" s="20"/>
      <c r="D309" s="21"/>
      <c r="E309" s="22"/>
      <c r="F309" s="18"/>
      <c r="G309" s="23"/>
    </row>
    <row r="310" spans="1:7">
      <c r="A310" s="18"/>
      <c r="B310" s="19"/>
      <c r="C310" s="20"/>
      <c r="D310" s="21"/>
      <c r="E310" s="22"/>
      <c r="F310" s="18"/>
      <c r="G310" s="23"/>
    </row>
    <row r="311" spans="1:7">
      <c r="A311" s="18"/>
      <c r="B311" s="19"/>
      <c r="C311" s="20"/>
      <c r="D311" s="21"/>
      <c r="E311" s="22"/>
      <c r="F311" s="18"/>
      <c r="G311" s="23"/>
    </row>
    <row r="312" spans="1:7">
      <c r="A312" s="18"/>
      <c r="B312" s="19"/>
      <c r="C312" s="20"/>
      <c r="D312" s="21"/>
      <c r="E312" s="22"/>
      <c r="F312" s="18"/>
      <c r="G312" s="23"/>
    </row>
    <row r="313" spans="1:7">
      <c r="A313" s="18"/>
      <c r="B313" s="19"/>
      <c r="C313" s="20"/>
      <c r="D313" s="21"/>
      <c r="E313" s="22"/>
      <c r="F313" s="18"/>
      <c r="G313" s="23"/>
    </row>
    <row r="314" spans="1:7">
      <c r="A314" s="18"/>
      <c r="B314" s="19"/>
      <c r="C314" s="20"/>
      <c r="D314" s="21"/>
      <c r="E314" s="22"/>
      <c r="F314" s="18"/>
      <c r="G314" s="23"/>
    </row>
    <row r="315" spans="1:7">
      <c r="A315" s="18"/>
      <c r="B315" s="19"/>
      <c r="C315" s="20"/>
      <c r="D315" s="21"/>
      <c r="E315" s="22"/>
      <c r="F315" s="18"/>
      <c r="G315" s="23"/>
    </row>
    <row r="316" spans="1:7">
      <c r="A316" s="18"/>
      <c r="B316" s="19"/>
      <c r="C316" s="20"/>
      <c r="D316" s="21"/>
      <c r="E316" s="22"/>
      <c r="F316" s="18"/>
      <c r="G316" s="23"/>
    </row>
    <row r="317" spans="1:7">
      <c r="A317" s="18"/>
      <c r="B317" s="19"/>
      <c r="C317" s="20"/>
      <c r="D317" s="21"/>
      <c r="E317" s="22"/>
      <c r="F317" s="18"/>
      <c r="G317" s="23"/>
    </row>
    <row r="318" spans="1:7">
      <c r="A318" s="18"/>
      <c r="B318" s="19"/>
      <c r="C318" s="20"/>
      <c r="D318" s="21"/>
      <c r="E318" s="22"/>
      <c r="F318" s="18"/>
      <c r="G318" s="23"/>
    </row>
    <row r="319" spans="1:7">
      <c r="A319" s="18"/>
      <c r="B319" s="19"/>
      <c r="C319" s="20"/>
      <c r="D319" s="21"/>
      <c r="E319" s="22"/>
      <c r="F319" s="18"/>
      <c r="G319" s="23"/>
    </row>
    <row r="320" spans="1:7">
      <c r="A320" s="18"/>
      <c r="B320" s="19"/>
      <c r="C320" s="20"/>
      <c r="D320" s="21"/>
      <c r="E320" s="22"/>
      <c r="F320" s="18"/>
      <c r="G320" s="23"/>
    </row>
    <row r="321" spans="1:7">
      <c r="A321" s="18"/>
      <c r="B321" s="19"/>
      <c r="C321" s="20"/>
      <c r="D321" s="21"/>
      <c r="E321" s="22"/>
      <c r="F321" s="18"/>
      <c r="G321" s="23"/>
    </row>
    <row r="322" spans="1:7">
      <c r="A322" s="18"/>
      <c r="B322" s="19"/>
      <c r="C322" s="20"/>
      <c r="D322" s="21"/>
      <c r="E322" s="22"/>
      <c r="F322" s="18"/>
      <c r="G322" s="23"/>
    </row>
    <row r="323" spans="1:7">
      <c r="A323" s="18"/>
      <c r="B323" s="19"/>
      <c r="C323" s="20"/>
      <c r="D323" s="21"/>
      <c r="E323" s="22"/>
      <c r="F323" s="18"/>
      <c r="G323" s="23"/>
    </row>
    <row r="324" spans="1:7">
      <c r="A324" s="18"/>
      <c r="B324" s="19"/>
      <c r="C324" s="20"/>
      <c r="D324" s="21"/>
      <c r="E324" s="22"/>
      <c r="F324" s="18"/>
      <c r="G324" s="23"/>
    </row>
    <row r="325" spans="1:7">
      <c r="A325" s="18"/>
      <c r="B325" s="19"/>
      <c r="C325" s="20"/>
      <c r="D325" s="21"/>
      <c r="E325" s="22"/>
      <c r="F325" s="18"/>
      <c r="G325" s="23"/>
    </row>
    <row r="326" spans="1:7">
      <c r="A326" s="18"/>
      <c r="B326" s="19"/>
      <c r="C326" s="20"/>
      <c r="D326" s="21"/>
      <c r="E326" s="22"/>
      <c r="F326" s="18"/>
      <c r="G326" s="23"/>
    </row>
    <row r="327" spans="1:7">
      <c r="A327" s="18"/>
      <c r="B327" s="19"/>
      <c r="C327" s="20"/>
      <c r="D327" s="21"/>
      <c r="E327" s="22"/>
      <c r="F327" s="18"/>
      <c r="G327" s="23"/>
    </row>
    <row r="328" spans="1:7">
      <c r="A328" s="18"/>
      <c r="B328" s="19"/>
      <c r="C328" s="20"/>
      <c r="D328" s="21"/>
      <c r="E328" s="22"/>
      <c r="F328" s="18"/>
      <c r="G328" s="23"/>
    </row>
    <row r="329" spans="1:7">
      <c r="A329" s="18"/>
      <c r="B329" s="19"/>
      <c r="C329" s="20"/>
      <c r="D329" s="21"/>
      <c r="E329" s="22"/>
      <c r="F329" s="18"/>
      <c r="G329" s="23"/>
    </row>
    <row r="330" spans="1:7">
      <c r="A330" s="18"/>
      <c r="B330" s="19"/>
      <c r="C330" s="20"/>
      <c r="D330" s="21"/>
      <c r="E330" s="22"/>
      <c r="F330" s="18"/>
      <c r="G330" s="23"/>
    </row>
    <row r="331" spans="1:7">
      <c r="A331" s="18"/>
      <c r="B331" s="19"/>
      <c r="C331" s="20"/>
      <c r="D331" s="21"/>
      <c r="E331" s="22"/>
      <c r="F331" s="18"/>
      <c r="G331" s="23"/>
    </row>
    <row r="332" spans="1:7">
      <c r="A332" s="18"/>
      <c r="B332" s="19"/>
      <c r="C332" s="20"/>
      <c r="D332" s="21"/>
      <c r="E332" s="22"/>
      <c r="F332" s="18"/>
      <c r="G332" s="23"/>
    </row>
    <row r="333" spans="1:7">
      <c r="A333" s="18"/>
      <c r="B333" s="19"/>
      <c r="C333" s="20"/>
      <c r="D333" s="21"/>
      <c r="E333" s="22"/>
      <c r="F333" s="18"/>
      <c r="G333" s="23"/>
    </row>
    <row r="334" spans="1:7">
      <c r="A334" s="18"/>
      <c r="B334" s="19"/>
      <c r="C334" s="20"/>
      <c r="D334" s="21"/>
      <c r="E334" s="22"/>
      <c r="F334" s="18"/>
      <c r="G334" s="23"/>
    </row>
    <row r="335" spans="1:7">
      <c r="A335" s="18"/>
      <c r="B335" s="19"/>
      <c r="C335" s="20"/>
      <c r="D335" s="21"/>
      <c r="E335" s="22"/>
      <c r="F335" s="18"/>
      <c r="G335" s="23"/>
    </row>
    <row r="336" spans="1:7">
      <c r="A336" s="18"/>
      <c r="B336" s="19"/>
      <c r="C336" s="20"/>
      <c r="D336" s="21"/>
      <c r="E336" s="22"/>
      <c r="F336" s="18"/>
      <c r="G336" s="23"/>
    </row>
    <row r="337" spans="1:7">
      <c r="A337" s="18"/>
      <c r="B337" s="19"/>
      <c r="C337" s="20"/>
      <c r="D337" s="21"/>
      <c r="E337" s="22"/>
      <c r="F337" s="18"/>
      <c r="G337" s="23"/>
    </row>
    <row r="338" spans="1:7">
      <c r="A338" s="18"/>
      <c r="B338" s="19"/>
      <c r="C338" s="20"/>
      <c r="D338" s="21"/>
      <c r="E338" s="22"/>
      <c r="F338" s="18"/>
      <c r="G338" s="23"/>
    </row>
    <row r="339" spans="1:7">
      <c r="A339" s="18"/>
      <c r="B339" s="19"/>
      <c r="C339" s="20"/>
      <c r="D339" s="21"/>
      <c r="E339" s="22"/>
      <c r="F339" s="18"/>
      <c r="G339" s="23"/>
    </row>
    <row r="340" spans="1:7">
      <c r="A340" s="18"/>
      <c r="B340" s="19"/>
      <c r="C340" s="20"/>
      <c r="D340" s="21"/>
      <c r="E340" s="22"/>
      <c r="F340" s="18"/>
      <c r="G340" s="23"/>
    </row>
    <row r="341" spans="1:7">
      <c r="A341" s="18"/>
      <c r="B341" s="19"/>
      <c r="C341" s="20"/>
      <c r="D341" s="21"/>
      <c r="E341" s="22"/>
      <c r="F341" s="18"/>
      <c r="G341" s="23"/>
    </row>
    <row r="342" spans="1:7">
      <c r="A342" s="18"/>
      <c r="B342" s="19"/>
      <c r="C342" s="20"/>
      <c r="D342" s="21"/>
      <c r="E342" s="22"/>
      <c r="F342" s="18"/>
      <c r="G342" s="23"/>
    </row>
    <row r="343" spans="1:7">
      <c r="A343" s="18"/>
      <c r="B343" s="19"/>
      <c r="C343" s="20"/>
      <c r="D343" s="21"/>
      <c r="E343" s="22"/>
      <c r="F343" s="18"/>
      <c r="G343" s="23"/>
    </row>
    <row r="344" spans="1:7">
      <c r="A344" s="18"/>
      <c r="B344" s="19"/>
      <c r="C344" s="20"/>
      <c r="D344" s="21"/>
      <c r="E344" s="22"/>
      <c r="F344" s="18"/>
      <c r="G344" s="23"/>
    </row>
    <row r="345" spans="1:7">
      <c r="A345" s="18"/>
      <c r="B345" s="19"/>
      <c r="C345" s="20"/>
      <c r="D345" s="21"/>
      <c r="E345" s="22"/>
      <c r="F345" s="18"/>
      <c r="G345" s="23"/>
    </row>
    <row r="346" spans="1:7">
      <c r="A346" s="18"/>
      <c r="B346" s="19"/>
      <c r="C346" s="20"/>
      <c r="D346" s="21"/>
      <c r="E346" s="22"/>
      <c r="F346" s="18"/>
      <c r="G346" s="23"/>
    </row>
    <row r="347" spans="1:7">
      <c r="A347" s="18"/>
      <c r="B347" s="19"/>
      <c r="C347" s="20"/>
      <c r="D347" s="21"/>
      <c r="E347" s="22"/>
      <c r="F347" s="18"/>
      <c r="G347" s="23"/>
    </row>
    <row r="348" spans="1:7">
      <c r="A348" s="18"/>
      <c r="B348" s="19"/>
      <c r="C348" s="20"/>
      <c r="D348" s="21"/>
      <c r="E348" s="22"/>
      <c r="F348" s="18"/>
      <c r="G348" s="23"/>
    </row>
    <row r="349" spans="1:7">
      <c r="A349" s="18"/>
      <c r="B349" s="19"/>
      <c r="C349" s="20"/>
      <c r="D349" s="21"/>
      <c r="E349" s="22"/>
      <c r="F349" s="18"/>
      <c r="G349" s="23"/>
    </row>
    <row r="350" spans="1:7">
      <c r="A350" s="18"/>
      <c r="B350" s="19"/>
      <c r="C350" s="20"/>
      <c r="D350" s="21"/>
      <c r="E350" s="22"/>
      <c r="F350" s="18"/>
      <c r="G350" s="23"/>
    </row>
    <row r="351" spans="1:7">
      <c r="A351" s="18"/>
      <c r="B351" s="19"/>
      <c r="C351" s="20"/>
      <c r="D351" s="21"/>
      <c r="E351" s="22"/>
      <c r="F351" s="18"/>
      <c r="G351" s="23"/>
    </row>
    <row r="352" spans="1:7">
      <c r="A352" s="18"/>
      <c r="B352" s="19"/>
      <c r="C352" s="20"/>
      <c r="D352" s="21"/>
      <c r="E352" s="22"/>
      <c r="F352" s="18"/>
      <c r="G352" s="23"/>
    </row>
    <row r="353" spans="1:7">
      <c r="A353" s="18"/>
      <c r="B353" s="19"/>
      <c r="C353" s="20"/>
      <c r="D353" s="21"/>
      <c r="E353" s="22"/>
      <c r="F353" s="18"/>
      <c r="G353" s="23"/>
    </row>
    <row r="354" spans="1:7">
      <c r="A354" s="18"/>
      <c r="B354" s="19"/>
      <c r="C354" s="20"/>
      <c r="D354" s="21"/>
      <c r="E354" s="22"/>
      <c r="F354" s="18"/>
      <c r="G354" s="23"/>
    </row>
    <row r="355" spans="1:7">
      <c r="A355" s="18"/>
      <c r="B355" s="19"/>
      <c r="C355" s="20"/>
      <c r="D355" s="21"/>
      <c r="E355" s="22"/>
      <c r="F355" s="18"/>
      <c r="G355" s="23"/>
    </row>
    <row r="356" spans="1:7">
      <c r="A356" s="18"/>
      <c r="B356" s="19"/>
      <c r="C356" s="20"/>
      <c r="D356" s="21"/>
      <c r="E356" s="22"/>
      <c r="F356" s="18"/>
      <c r="G356" s="23"/>
    </row>
    <row r="357" spans="1:7">
      <c r="A357" s="18"/>
      <c r="B357" s="19"/>
      <c r="C357" s="20"/>
      <c r="D357" s="21"/>
      <c r="E357" s="22"/>
      <c r="F357" s="18"/>
      <c r="G357" s="23"/>
    </row>
    <row r="358" spans="1:7">
      <c r="A358" s="18"/>
      <c r="B358" s="19"/>
      <c r="C358" s="20"/>
      <c r="D358" s="21"/>
      <c r="E358" s="22"/>
      <c r="F358" s="18"/>
      <c r="G358" s="23"/>
    </row>
    <row r="359" spans="1:7">
      <c r="A359" s="18"/>
      <c r="B359" s="19"/>
      <c r="C359" s="20"/>
      <c r="D359" s="21"/>
      <c r="E359" s="22"/>
      <c r="F359" s="18"/>
      <c r="G359" s="23"/>
    </row>
    <row r="360" spans="1:7">
      <c r="A360" s="18"/>
      <c r="B360" s="19"/>
      <c r="C360" s="20"/>
      <c r="D360" s="21"/>
      <c r="E360" s="22"/>
      <c r="F360" s="18"/>
      <c r="G360" s="23"/>
    </row>
    <row r="361" spans="1:7">
      <c r="A361" s="18"/>
      <c r="B361" s="19"/>
      <c r="C361" s="20"/>
      <c r="D361" s="21"/>
      <c r="E361" s="22"/>
      <c r="F361" s="18"/>
      <c r="G361" s="23"/>
    </row>
    <row r="362" spans="1:7">
      <c r="A362" s="18"/>
      <c r="B362" s="19"/>
      <c r="C362" s="20"/>
      <c r="D362" s="21"/>
      <c r="E362" s="22"/>
      <c r="F362" s="18"/>
      <c r="G362" s="23"/>
    </row>
    <row r="363" spans="1:7">
      <c r="A363" s="18"/>
      <c r="B363" s="19"/>
      <c r="C363" s="20"/>
      <c r="D363" s="21"/>
      <c r="E363" s="22"/>
      <c r="F363" s="18"/>
      <c r="G363" s="23"/>
    </row>
    <row r="364" spans="1:7">
      <c r="A364" s="18"/>
      <c r="B364" s="19"/>
      <c r="C364" s="20"/>
      <c r="D364" s="21"/>
      <c r="E364" s="22"/>
      <c r="F364" s="18"/>
      <c r="G364" s="23"/>
    </row>
    <row r="365" spans="1:7">
      <c r="A365" s="18"/>
      <c r="B365" s="19"/>
      <c r="C365" s="20"/>
      <c r="D365" s="21"/>
      <c r="E365" s="22"/>
      <c r="F365" s="18"/>
      <c r="G365" s="23"/>
    </row>
    <row r="366" spans="1:7">
      <c r="A366" s="18"/>
      <c r="B366" s="19"/>
      <c r="C366" s="20"/>
      <c r="D366" s="21"/>
      <c r="E366" s="22"/>
      <c r="F366" s="18"/>
      <c r="G366" s="23"/>
    </row>
    <row r="367" spans="1:7">
      <c r="A367" s="18"/>
      <c r="B367" s="19"/>
      <c r="C367" s="20"/>
      <c r="D367" s="21"/>
      <c r="E367" s="22"/>
      <c r="F367" s="18"/>
      <c r="G367" s="23"/>
    </row>
    <row r="368" spans="1:7">
      <c r="A368" s="18"/>
      <c r="B368" s="19"/>
      <c r="C368" s="20"/>
      <c r="D368" s="21"/>
      <c r="E368" s="22"/>
      <c r="F368" s="18"/>
      <c r="G368" s="23"/>
    </row>
    <row r="369" spans="1:7">
      <c r="A369" s="18"/>
      <c r="B369" s="19"/>
      <c r="C369" s="20"/>
      <c r="D369" s="21"/>
      <c r="E369" s="22"/>
      <c r="F369" s="18"/>
      <c r="G369" s="23"/>
    </row>
    <row r="370" spans="1:7">
      <c r="A370" s="18"/>
      <c r="B370" s="19"/>
      <c r="C370" s="20"/>
      <c r="D370" s="21"/>
      <c r="E370" s="22"/>
      <c r="F370" s="18"/>
      <c r="G370" s="23"/>
    </row>
    <row r="371" spans="1:7">
      <c r="A371" s="18"/>
      <c r="B371" s="19"/>
      <c r="C371" s="20"/>
      <c r="D371" s="21"/>
      <c r="E371" s="22"/>
      <c r="F371" s="18"/>
      <c r="G371" s="23"/>
    </row>
    <row r="372" spans="1:7">
      <c r="A372" s="18"/>
      <c r="B372" s="19"/>
      <c r="C372" s="20"/>
      <c r="D372" s="21"/>
      <c r="E372" s="22"/>
      <c r="F372" s="18"/>
      <c r="G372" s="23"/>
    </row>
    <row r="373" spans="1:7">
      <c r="A373" s="18"/>
      <c r="B373" s="19"/>
      <c r="C373" s="20"/>
      <c r="D373" s="21"/>
      <c r="E373" s="22"/>
      <c r="F373" s="18"/>
      <c r="G373" s="23"/>
    </row>
    <row r="374" spans="1:7">
      <c r="A374" s="18"/>
      <c r="B374" s="19"/>
      <c r="C374" s="20"/>
      <c r="D374" s="21"/>
      <c r="E374" s="22"/>
      <c r="F374" s="18"/>
      <c r="G374" s="23"/>
    </row>
    <row r="375" spans="1:7">
      <c r="A375" s="18"/>
      <c r="B375" s="19"/>
      <c r="C375" s="20"/>
      <c r="D375" s="21"/>
      <c r="E375" s="22"/>
      <c r="F375" s="18"/>
      <c r="G375" s="23"/>
    </row>
    <row r="376" spans="1:7">
      <c r="A376" s="18"/>
      <c r="B376" s="19"/>
      <c r="C376" s="20"/>
      <c r="D376" s="21"/>
      <c r="E376" s="22"/>
      <c r="F376" s="18"/>
      <c r="G376" s="23"/>
    </row>
    <row r="377" spans="1:7">
      <c r="A377" s="18"/>
      <c r="B377" s="19"/>
      <c r="C377" s="20"/>
      <c r="D377" s="21"/>
      <c r="E377" s="22"/>
      <c r="F377" s="18"/>
      <c r="G377" s="23"/>
    </row>
    <row r="378" spans="1:7">
      <c r="A378" s="18"/>
      <c r="B378" s="19"/>
      <c r="C378" s="20"/>
      <c r="D378" s="21"/>
      <c r="E378" s="22"/>
      <c r="F378" s="18"/>
      <c r="G378" s="23"/>
    </row>
    <row r="379" spans="1:7">
      <c r="A379" s="18"/>
      <c r="B379" s="19"/>
      <c r="C379" s="20"/>
      <c r="D379" s="21"/>
      <c r="E379" s="22"/>
      <c r="F379" s="18"/>
      <c r="G379" s="23"/>
    </row>
    <row r="380" spans="1:7">
      <c r="A380" s="18"/>
      <c r="B380" s="19"/>
      <c r="C380" s="20"/>
      <c r="D380" s="21"/>
      <c r="E380" s="22"/>
      <c r="F380" s="18"/>
      <c r="G380" s="23"/>
    </row>
    <row r="381" spans="1:7">
      <c r="A381" s="18"/>
      <c r="B381" s="19"/>
      <c r="C381" s="20"/>
      <c r="D381" s="21"/>
      <c r="E381" s="22"/>
      <c r="F381" s="18"/>
      <c r="G381" s="23"/>
    </row>
    <row r="382" spans="1:7">
      <c r="A382" s="18"/>
      <c r="B382" s="19"/>
      <c r="C382" s="20"/>
      <c r="D382" s="21"/>
      <c r="E382" s="22"/>
      <c r="F382" s="18"/>
      <c r="G382" s="23"/>
    </row>
    <row r="383" spans="1:7">
      <c r="A383" s="18"/>
      <c r="B383" s="19"/>
      <c r="C383" s="20"/>
      <c r="D383" s="21"/>
      <c r="E383" s="22"/>
      <c r="F383" s="18"/>
      <c r="G383" s="23"/>
    </row>
    <row r="384" spans="1:7">
      <c r="A384" s="18"/>
      <c r="B384" s="19"/>
      <c r="C384" s="20"/>
      <c r="D384" s="21"/>
      <c r="E384" s="22"/>
      <c r="F384" s="18"/>
      <c r="G384" s="23"/>
    </row>
    <row r="385" spans="1:7">
      <c r="A385" s="18"/>
      <c r="B385" s="19"/>
      <c r="C385" s="20"/>
      <c r="D385" s="21"/>
      <c r="E385" s="22"/>
      <c r="F385" s="18"/>
      <c r="G385" s="23"/>
    </row>
    <row r="386" spans="1:7">
      <c r="A386" s="18"/>
      <c r="B386" s="19"/>
      <c r="C386" s="20"/>
      <c r="D386" s="21"/>
      <c r="E386" s="22"/>
      <c r="F386" s="18"/>
      <c r="G386" s="23"/>
    </row>
    <row r="387" spans="1:7">
      <c r="A387" s="18"/>
      <c r="B387" s="19"/>
      <c r="C387" s="20"/>
      <c r="D387" s="21"/>
      <c r="E387" s="22"/>
      <c r="F387" s="18"/>
      <c r="G387" s="23"/>
    </row>
    <row r="388" spans="1:7">
      <c r="A388" s="18"/>
      <c r="B388" s="19"/>
      <c r="C388" s="20"/>
      <c r="D388" s="21"/>
      <c r="E388" s="22"/>
      <c r="F388" s="18"/>
      <c r="G388" s="23"/>
    </row>
    <row r="389" spans="1:7">
      <c r="A389" s="18"/>
      <c r="B389" s="19"/>
      <c r="C389" s="20"/>
      <c r="D389" s="21"/>
      <c r="E389" s="22"/>
      <c r="F389" s="18"/>
      <c r="G389" s="23"/>
    </row>
    <row r="390" spans="1:7">
      <c r="A390" s="18"/>
      <c r="B390" s="19"/>
      <c r="C390" s="20"/>
      <c r="D390" s="21"/>
      <c r="E390" s="22"/>
      <c r="F390" s="18"/>
      <c r="G390" s="23"/>
    </row>
    <row r="391" spans="1:7">
      <c r="A391" s="18"/>
      <c r="B391" s="19"/>
      <c r="C391" s="20"/>
      <c r="D391" s="21"/>
      <c r="E391" s="22"/>
      <c r="F391" s="18"/>
      <c r="G391" s="23"/>
    </row>
    <row r="392" spans="1:7">
      <c r="A392" s="18"/>
      <c r="B392" s="19"/>
      <c r="C392" s="20"/>
      <c r="D392" s="21"/>
      <c r="E392" s="22"/>
      <c r="F392" s="18"/>
      <c r="G392" s="23"/>
    </row>
    <row r="393" spans="1:7">
      <c r="A393" s="18"/>
      <c r="B393" s="19"/>
      <c r="C393" s="20"/>
      <c r="D393" s="21"/>
      <c r="E393" s="22"/>
      <c r="F393" s="18"/>
      <c r="G393" s="23"/>
    </row>
    <row r="394" spans="1:7">
      <c r="A394" s="18"/>
      <c r="B394" s="19"/>
      <c r="C394" s="20"/>
      <c r="D394" s="21"/>
      <c r="E394" s="22"/>
      <c r="F394" s="18"/>
      <c r="G394" s="23"/>
    </row>
    <row r="395" spans="1:7">
      <c r="A395" s="18"/>
      <c r="B395" s="19"/>
      <c r="C395" s="20"/>
      <c r="D395" s="21"/>
      <c r="E395" s="22"/>
      <c r="F395" s="18"/>
      <c r="G395" s="23"/>
    </row>
    <row r="396" spans="1:7">
      <c r="A396" s="18"/>
      <c r="B396" s="19"/>
      <c r="C396" s="20"/>
      <c r="D396" s="21"/>
      <c r="E396" s="22"/>
      <c r="F396" s="18"/>
      <c r="G396" s="23"/>
    </row>
    <row r="397" spans="1:7">
      <c r="A397" s="18"/>
      <c r="B397" s="19"/>
      <c r="C397" s="20"/>
      <c r="D397" s="21"/>
      <c r="E397" s="22"/>
      <c r="F397" s="18"/>
      <c r="G397" s="23"/>
    </row>
    <row r="398" spans="1:7">
      <c r="A398" s="18"/>
      <c r="B398" s="19"/>
      <c r="C398" s="20"/>
      <c r="D398" s="21"/>
      <c r="E398" s="22"/>
      <c r="F398" s="18"/>
      <c r="G398" s="23"/>
    </row>
    <row r="399" spans="1:7">
      <c r="A399" s="18"/>
      <c r="B399" s="19"/>
      <c r="C399" s="20"/>
      <c r="D399" s="21"/>
      <c r="E399" s="22"/>
      <c r="F399" s="18"/>
      <c r="G399" s="23"/>
    </row>
    <row r="400" spans="1:7">
      <c r="A400" s="18"/>
      <c r="B400" s="19"/>
      <c r="C400" s="20"/>
      <c r="D400" s="21"/>
      <c r="E400" s="22"/>
      <c r="F400" s="18"/>
      <c r="G400" s="23"/>
    </row>
    <row r="401" spans="1:7">
      <c r="A401" s="18"/>
      <c r="B401" s="19"/>
      <c r="C401" s="20"/>
      <c r="D401" s="21"/>
      <c r="E401" s="22"/>
      <c r="F401" s="18"/>
      <c r="G401" s="23"/>
    </row>
    <row r="402" spans="1:7">
      <c r="A402" s="18"/>
      <c r="B402" s="19"/>
      <c r="C402" s="20"/>
      <c r="D402" s="21"/>
      <c r="E402" s="22"/>
      <c r="F402" s="18"/>
      <c r="G402" s="23"/>
    </row>
    <row r="403" spans="1:7">
      <c r="A403" s="18"/>
      <c r="B403" s="19"/>
      <c r="C403" s="20"/>
      <c r="D403" s="21"/>
      <c r="E403" s="22"/>
      <c r="F403" s="18"/>
      <c r="G403" s="23"/>
    </row>
    <row r="404" spans="1:7">
      <c r="A404" s="18"/>
      <c r="B404" s="19"/>
      <c r="C404" s="20"/>
      <c r="D404" s="21"/>
      <c r="E404" s="22"/>
      <c r="F404" s="18"/>
      <c r="G404" s="23"/>
    </row>
    <row r="405" spans="1:7">
      <c r="A405" s="18"/>
      <c r="B405" s="19"/>
      <c r="C405" s="20"/>
      <c r="D405" s="21"/>
      <c r="E405" s="22"/>
      <c r="F405" s="18"/>
      <c r="G405" s="23"/>
    </row>
    <row r="406" spans="1:7">
      <c r="A406" s="18"/>
      <c r="B406" s="19"/>
      <c r="C406" s="20"/>
      <c r="D406" s="21"/>
      <c r="E406" s="22"/>
      <c r="F406" s="18"/>
      <c r="G406" s="23"/>
    </row>
    <row r="407" spans="1:7">
      <c r="A407" s="18"/>
      <c r="B407" s="19"/>
      <c r="C407" s="20"/>
      <c r="D407" s="21"/>
      <c r="E407" s="22"/>
      <c r="F407" s="18"/>
      <c r="G407" s="23"/>
    </row>
    <row r="408" spans="1:7">
      <c r="A408" s="18"/>
      <c r="B408" s="19"/>
      <c r="C408" s="20"/>
      <c r="D408" s="21"/>
      <c r="E408" s="22"/>
      <c r="F408" s="18"/>
      <c r="G408" s="23"/>
    </row>
    <row r="409" spans="1:7">
      <c r="A409" s="18"/>
      <c r="B409" s="19"/>
      <c r="C409" s="20"/>
      <c r="D409" s="21"/>
      <c r="E409" s="22"/>
      <c r="F409" s="18"/>
      <c r="G409" s="23"/>
    </row>
    <row r="410" spans="1:7">
      <c r="A410" s="18"/>
      <c r="B410" s="19"/>
      <c r="C410" s="20"/>
      <c r="D410" s="21"/>
      <c r="E410" s="22"/>
      <c r="F410" s="18"/>
      <c r="G410" s="23"/>
    </row>
    <row r="411" spans="1:7">
      <c r="A411" s="18"/>
      <c r="B411" s="19"/>
      <c r="C411" s="20"/>
      <c r="D411" s="21"/>
      <c r="E411" s="22"/>
      <c r="F411" s="18"/>
      <c r="G411" s="23"/>
    </row>
    <row r="412" spans="1:7">
      <c r="A412" s="18"/>
      <c r="B412" s="19"/>
      <c r="C412" s="20"/>
      <c r="D412" s="21"/>
      <c r="E412" s="22"/>
      <c r="F412" s="18"/>
      <c r="G412" s="23"/>
    </row>
    <row r="413" spans="1:7">
      <c r="A413" s="18"/>
      <c r="B413" s="19"/>
      <c r="C413" s="20"/>
      <c r="D413" s="21"/>
      <c r="E413" s="22"/>
      <c r="F413" s="18"/>
      <c r="G413" s="23"/>
    </row>
    <row r="414" spans="1:7">
      <c r="A414" s="18"/>
      <c r="B414" s="19"/>
      <c r="C414" s="20"/>
      <c r="D414" s="21"/>
      <c r="E414" s="22"/>
      <c r="F414" s="18"/>
      <c r="G414" s="23"/>
    </row>
    <row r="415" spans="1:7">
      <c r="A415" s="18"/>
      <c r="B415" s="19"/>
      <c r="C415" s="20"/>
      <c r="D415" s="21"/>
      <c r="E415" s="22"/>
      <c r="F415" s="18"/>
      <c r="G415" s="23"/>
    </row>
    <row r="416" spans="1:7">
      <c r="A416" s="18"/>
      <c r="B416" s="19"/>
      <c r="C416" s="20"/>
      <c r="D416" s="21"/>
      <c r="E416" s="22"/>
      <c r="F416" s="18"/>
      <c r="G416" s="23"/>
    </row>
    <row r="417" spans="1:7">
      <c r="A417" s="18"/>
      <c r="B417" s="19"/>
      <c r="C417" s="20"/>
      <c r="D417" s="21"/>
      <c r="E417" s="22"/>
      <c r="F417" s="18"/>
      <c r="G417" s="23"/>
    </row>
    <row r="418" spans="1:7">
      <c r="A418" s="18"/>
      <c r="B418" s="19"/>
      <c r="C418" s="20"/>
      <c r="D418" s="21"/>
      <c r="E418" s="22"/>
      <c r="F418" s="18"/>
      <c r="G418" s="23"/>
    </row>
    <row r="419" spans="1:7">
      <c r="A419" s="18"/>
      <c r="B419" s="19"/>
      <c r="C419" s="20"/>
      <c r="D419" s="21"/>
      <c r="E419" s="22"/>
      <c r="F419" s="18"/>
      <c r="G419" s="23"/>
    </row>
    <row r="420" spans="1:7">
      <c r="A420" s="18"/>
      <c r="B420" s="19"/>
      <c r="C420" s="20"/>
      <c r="D420" s="21"/>
      <c r="E420" s="22"/>
      <c r="F420" s="18"/>
      <c r="G420" s="23"/>
    </row>
    <row r="421" spans="1:7">
      <c r="A421" s="18"/>
      <c r="B421" s="19"/>
      <c r="C421" s="20"/>
      <c r="D421" s="21"/>
      <c r="E421" s="22"/>
      <c r="F421" s="18"/>
      <c r="G421" s="23"/>
    </row>
    <row r="422" spans="1:7">
      <c r="A422" s="18"/>
      <c r="B422" s="19"/>
      <c r="C422" s="20"/>
      <c r="D422" s="21"/>
      <c r="E422" s="22"/>
      <c r="F422" s="18"/>
      <c r="G422" s="23"/>
    </row>
    <row r="423" spans="1:7">
      <c r="A423" s="18"/>
      <c r="B423" s="19"/>
      <c r="C423" s="20"/>
      <c r="D423" s="21"/>
      <c r="E423" s="22"/>
      <c r="F423" s="18"/>
      <c r="G423" s="23"/>
    </row>
    <row r="424" spans="1:7">
      <c r="A424" s="18"/>
      <c r="B424" s="19"/>
      <c r="C424" s="20"/>
      <c r="D424" s="21"/>
      <c r="E424" s="22"/>
      <c r="F424" s="18"/>
      <c r="G424" s="23"/>
    </row>
    <row r="425" spans="1:7">
      <c r="A425" s="18"/>
      <c r="B425" s="19"/>
      <c r="C425" s="20"/>
      <c r="D425" s="21"/>
      <c r="E425" s="22"/>
      <c r="F425" s="18"/>
      <c r="G425" s="23"/>
    </row>
    <row r="426" spans="1:7">
      <c r="A426" s="18"/>
      <c r="B426" s="19"/>
      <c r="C426" s="20"/>
      <c r="D426" s="21"/>
      <c r="E426" s="22"/>
      <c r="F426" s="18"/>
      <c r="G426" s="23"/>
    </row>
    <row r="427" spans="1:7">
      <c r="A427" s="18"/>
      <c r="B427" s="19"/>
      <c r="C427" s="20"/>
      <c r="D427" s="21"/>
      <c r="E427" s="22"/>
      <c r="F427" s="18"/>
      <c r="G427" s="23"/>
    </row>
    <row r="428" spans="1:7">
      <c r="A428" s="18"/>
      <c r="B428" s="19"/>
      <c r="C428" s="20"/>
      <c r="D428" s="21"/>
      <c r="E428" s="22"/>
      <c r="F428" s="18"/>
      <c r="G428" s="23"/>
    </row>
    <row r="429" spans="1:7">
      <c r="A429" s="18"/>
      <c r="B429" s="19"/>
      <c r="C429" s="20"/>
      <c r="D429" s="21"/>
      <c r="E429" s="22"/>
      <c r="F429" s="18"/>
      <c r="G429" s="23"/>
    </row>
    <row r="430" spans="1:7">
      <c r="A430" s="18"/>
      <c r="B430" s="19"/>
      <c r="C430" s="20"/>
      <c r="D430" s="21"/>
      <c r="E430" s="22"/>
      <c r="F430" s="18"/>
      <c r="G430" s="23"/>
    </row>
    <row r="431" spans="1:7">
      <c r="A431" s="18"/>
      <c r="B431" s="19"/>
      <c r="C431" s="20"/>
      <c r="D431" s="21"/>
      <c r="E431" s="22"/>
      <c r="F431" s="18"/>
      <c r="G431" s="23"/>
    </row>
    <row r="432" spans="1:7">
      <c r="A432" s="18"/>
      <c r="B432" s="19"/>
      <c r="C432" s="20"/>
      <c r="D432" s="21"/>
      <c r="E432" s="22"/>
      <c r="F432" s="18"/>
      <c r="G432" s="23"/>
    </row>
    <row r="433" spans="1:7">
      <c r="A433" s="18"/>
      <c r="B433" s="19"/>
      <c r="C433" s="20"/>
      <c r="D433" s="21"/>
      <c r="E433" s="22"/>
      <c r="F433" s="18"/>
      <c r="G433" s="23"/>
    </row>
    <row r="434" spans="1:7">
      <c r="A434" s="18"/>
      <c r="B434" s="19"/>
      <c r="C434" s="20"/>
      <c r="D434" s="21"/>
      <c r="E434" s="22"/>
      <c r="F434" s="18"/>
      <c r="G434" s="23"/>
    </row>
    <row r="435" spans="1:7">
      <c r="A435" s="18"/>
      <c r="B435" s="19"/>
      <c r="C435" s="20"/>
      <c r="D435" s="21"/>
      <c r="E435" s="22"/>
      <c r="F435" s="18"/>
      <c r="G435" s="23"/>
    </row>
    <row r="436" spans="1:7">
      <c r="A436" s="18"/>
      <c r="B436" s="19"/>
      <c r="C436" s="20"/>
      <c r="D436" s="21"/>
      <c r="E436" s="22"/>
      <c r="F436" s="18"/>
      <c r="G436" s="23"/>
    </row>
    <row r="437" spans="1:7">
      <c r="A437" s="18"/>
      <c r="B437" s="19"/>
      <c r="C437" s="20"/>
      <c r="D437" s="21"/>
      <c r="E437" s="22"/>
      <c r="F437" s="18"/>
      <c r="G437" s="23"/>
    </row>
    <row r="438" spans="1:7">
      <c r="A438" s="18"/>
      <c r="B438" s="19"/>
      <c r="C438" s="20"/>
      <c r="D438" s="21"/>
      <c r="E438" s="22"/>
      <c r="F438" s="18"/>
      <c r="G438" s="23"/>
    </row>
    <row r="439" spans="1:7">
      <c r="A439" s="18"/>
      <c r="B439" s="19"/>
      <c r="C439" s="20"/>
      <c r="D439" s="21"/>
      <c r="E439" s="22"/>
      <c r="F439" s="18"/>
      <c r="G439" s="23"/>
    </row>
    <row r="440" spans="1:7">
      <c r="A440" s="18"/>
      <c r="B440" s="19"/>
      <c r="C440" s="20"/>
      <c r="D440" s="21"/>
      <c r="E440" s="22"/>
      <c r="F440" s="18"/>
      <c r="G440" s="23"/>
    </row>
    <row r="441" spans="1:7">
      <c r="A441" s="18"/>
      <c r="B441" s="19"/>
      <c r="C441" s="20"/>
      <c r="D441" s="21"/>
      <c r="E441" s="22"/>
      <c r="F441" s="18"/>
      <c r="G441" s="23"/>
    </row>
    <row r="442" spans="1:7">
      <c r="A442" s="18"/>
      <c r="B442" s="19"/>
      <c r="C442" s="20"/>
      <c r="D442" s="21"/>
      <c r="E442" s="22"/>
      <c r="F442" s="18"/>
      <c r="G442" s="23"/>
    </row>
    <row r="443" spans="1:7">
      <c r="A443" s="18"/>
      <c r="B443" s="19"/>
      <c r="C443" s="20"/>
      <c r="D443" s="21"/>
      <c r="E443" s="22"/>
      <c r="F443" s="18"/>
      <c r="G443" s="23"/>
    </row>
    <row r="444" spans="1:7">
      <c r="A444" s="18"/>
      <c r="B444" s="19"/>
      <c r="C444" s="20"/>
      <c r="D444" s="21"/>
      <c r="E444" s="22"/>
      <c r="F444" s="18"/>
      <c r="G444" s="23"/>
    </row>
    <row r="445" spans="1:7">
      <c r="A445" s="18"/>
      <c r="B445" s="19"/>
      <c r="C445" s="20"/>
      <c r="D445" s="21"/>
      <c r="E445" s="22"/>
      <c r="F445" s="18"/>
      <c r="G445" s="23"/>
    </row>
    <row r="446" spans="1:7">
      <c r="A446" s="18"/>
      <c r="B446" s="19"/>
      <c r="C446" s="20"/>
      <c r="D446" s="21"/>
      <c r="E446" s="22"/>
      <c r="F446" s="18"/>
      <c r="G446" s="23"/>
    </row>
    <row r="447" spans="1:7">
      <c r="A447" s="18"/>
      <c r="B447" s="19"/>
      <c r="C447" s="20"/>
      <c r="D447" s="21"/>
      <c r="E447" s="22"/>
      <c r="F447" s="18"/>
      <c r="G447" s="23"/>
    </row>
    <row r="448" spans="1:7">
      <c r="A448" s="18"/>
      <c r="B448" s="19"/>
      <c r="C448" s="20"/>
      <c r="D448" s="21"/>
      <c r="E448" s="22"/>
      <c r="F448" s="18"/>
      <c r="G448" s="23"/>
    </row>
    <row r="449" spans="1:7">
      <c r="A449" s="18"/>
      <c r="B449" s="19"/>
      <c r="C449" s="20"/>
      <c r="D449" s="21"/>
      <c r="E449" s="22"/>
      <c r="F449" s="18"/>
      <c r="G449" s="23"/>
    </row>
    <row r="450" spans="1:7">
      <c r="A450" s="18"/>
      <c r="B450" s="19"/>
      <c r="C450" s="20"/>
      <c r="D450" s="21"/>
      <c r="E450" s="22"/>
      <c r="F450" s="18"/>
      <c r="G450" s="23"/>
    </row>
    <row r="451" spans="1:7">
      <c r="A451" s="18"/>
      <c r="B451" s="19"/>
      <c r="C451" s="20"/>
      <c r="D451" s="21"/>
      <c r="E451" s="22"/>
      <c r="F451" s="18"/>
      <c r="G451" s="23"/>
    </row>
    <row r="452" spans="1:7">
      <c r="A452" s="18"/>
      <c r="B452" s="19"/>
      <c r="C452" s="20"/>
      <c r="D452" s="21"/>
      <c r="E452" s="22"/>
      <c r="F452" s="18"/>
      <c r="G452" s="23"/>
    </row>
    <row r="453" spans="1:7">
      <c r="A453" s="18"/>
      <c r="B453" s="19"/>
      <c r="C453" s="20"/>
      <c r="D453" s="21"/>
      <c r="E453" s="22"/>
      <c r="F453" s="18"/>
      <c r="G453" s="23"/>
    </row>
    <row r="454" spans="1:7">
      <c r="A454" s="18"/>
      <c r="B454" s="19"/>
      <c r="C454" s="20"/>
      <c r="D454" s="21"/>
      <c r="E454" s="22"/>
      <c r="F454" s="18"/>
      <c r="G454" s="23"/>
    </row>
    <row r="455" spans="1:7">
      <c r="A455" s="18"/>
      <c r="B455" s="19"/>
      <c r="C455" s="20"/>
      <c r="D455" s="21"/>
      <c r="E455" s="22"/>
      <c r="F455" s="18"/>
      <c r="G455" s="23"/>
    </row>
    <row r="456" spans="1:7">
      <c r="A456" s="18"/>
      <c r="B456" s="19"/>
      <c r="C456" s="20"/>
      <c r="D456" s="21"/>
      <c r="E456" s="22"/>
      <c r="F456" s="18"/>
      <c r="G456" s="23"/>
    </row>
    <row r="457" spans="1:7">
      <c r="A457" s="18"/>
      <c r="B457" s="19"/>
      <c r="C457" s="20"/>
      <c r="D457" s="21"/>
      <c r="E457" s="22"/>
      <c r="F457" s="18"/>
      <c r="G457" s="23"/>
    </row>
    <row r="458" spans="1:7">
      <c r="A458" s="18"/>
      <c r="B458" s="19"/>
      <c r="C458" s="20"/>
      <c r="D458" s="21"/>
      <c r="E458" s="22"/>
      <c r="F458" s="18"/>
      <c r="G458" s="23"/>
    </row>
    <row r="459" spans="1:7">
      <c r="A459" s="18"/>
      <c r="B459" s="19"/>
      <c r="C459" s="20"/>
      <c r="D459" s="21"/>
      <c r="E459" s="22"/>
      <c r="F459" s="18"/>
      <c r="G459" s="23"/>
    </row>
    <row r="460" spans="1:7">
      <c r="A460" s="18"/>
      <c r="B460" s="19"/>
      <c r="C460" s="20"/>
      <c r="D460" s="21"/>
      <c r="E460" s="22"/>
      <c r="F460" s="18"/>
      <c r="G460" s="23"/>
    </row>
    <row r="461" spans="1:7">
      <c r="A461" s="18"/>
      <c r="B461" s="19"/>
      <c r="C461" s="20"/>
      <c r="D461" s="21"/>
      <c r="E461" s="22"/>
      <c r="F461" s="18"/>
      <c r="G461" s="23"/>
    </row>
    <row r="462" spans="1:7">
      <c r="A462" s="18"/>
      <c r="B462" s="19"/>
      <c r="C462" s="20"/>
      <c r="D462" s="21"/>
      <c r="E462" s="22"/>
      <c r="F462" s="18"/>
      <c r="G462" s="23"/>
    </row>
    <row r="463" spans="1:7">
      <c r="A463" s="18"/>
      <c r="B463" s="19"/>
      <c r="C463" s="20"/>
      <c r="D463" s="21"/>
      <c r="E463" s="22"/>
      <c r="F463" s="18"/>
      <c r="G463" s="23"/>
    </row>
    <row r="464" spans="1:7">
      <c r="A464" s="18"/>
      <c r="B464" s="19"/>
      <c r="C464" s="20"/>
      <c r="D464" s="21"/>
      <c r="E464" s="22"/>
      <c r="F464" s="18"/>
      <c r="G464" s="23"/>
    </row>
    <row r="465" spans="1:7">
      <c r="A465" s="18"/>
      <c r="B465" s="19"/>
      <c r="C465" s="20"/>
      <c r="D465" s="21"/>
      <c r="E465" s="22"/>
      <c r="F465" s="18"/>
      <c r="G465" s="23"/>
    </row>
    <row r="466" spans="1:7">
      <c r="A466" s="18"/>
      <c r="B466" s="19"/>
      <c r="C466" s="20"/>
      <c r="D466" s="21"/>
      <c r="E466" s="22"/>
      <c r="F466" s="18"/>
      <c r="G466" s="23"/>
    </row>
    <row r="467" spans="1:7">
      <c r="A467" s="18"/>
      <c r="B467" s="19"/>
      <c r="C467" s="20"/>
      <c r="D467" s="21"/>
      <c r="E467" s="22"/>
      <c r="F467" s="18"/>
      <c r="G467" s="23"/>
    </row>
    <row r="468" spans="1:7">
      <c r="A468" s="18"/>
      <c r="B468" s="19"/>
      <c r="C468" s="20"/>
      <c r="D468" s="21"/>
      <c r="E468" s="22"/>
      <c r="F468" s="18"/>
      <c r="G468" s="23"/>
    </row>
    <row r="469" spans="1:7">
      <c r="A469" s="18"/>
      <c r="B469" s="19"/>
      <c r="C469" s="20"/>
      <c r="D469" s="21"/>
      <c r="E469" s="22"/>
      <c r="F469" s="18"/>
      <c r="G469" s="23"/>
    </row>
    <row r="470" spans="1:7">
      <c r="A470" s="18"/>
      <c r="B470" s="19"/>
      <c r="C470" s="20"/>
      <c r="D470" s="21"/>
      <c r="E470" s="22"/>
      <c r="F470" s="18"/>
      <c r="G470" s="23"/>
    </row>
    <row r="471" spans="1:7">
      <c r="A471" s="18"/>
      <c r="B471" s="19"/>
      <c r="C471" s="20"/>
      <c r="D471" s="21"/>
      <c r="E471" s="22"/>
      <c r="F471" s="18"/>
      <c r="G471" s="23"/>
    </row>
    <row r="472" spans="1:7">
      <c r="A472" s="18"/>
      <c r="B472" s="19"/>
      <c r="C472" s="20"/>
      <c r="D472" s="21"/>
      <c r="E472" s="22"/>
      <c r="F472" s="18"/>
      <c r="G472" s="23"/>
    </row>
    <row r="473" spans="1:7">
      <c r="A473" s="18"/>
      <c r="B473" s="19"/>
      <c r="C473" s="20"/>
      <c r="D473" s="21"/>
      <c r="E473" s="22"/>
      <c r="F473" s="18"/>
      <c r="G473" s="23"/>
    </row>
    <row r="474" spans="1:7">
      <c r="A474" s="18"/>
      <c r="B474" s="19"/>
      <c r="C474" s="20"/>
      <c r="D474" s="21"/>
      <c r="E474" s="22"/>
      <c r="F474" s="18"/>
      <c r="G474" s="23"/>
    </row>
    <row r="475" spans="1:7">
      <c r="A475" s="18"/>
      <c r="B475" s="19"/>
      <c r="C475" s="20"/>
      <c r="D475" s="21"/>
      <c r="E475" s="22"/>
      <c r="F475" s="18"/>
      <c r="G475" s="23"/>
    </row>
    <row r="476" spans="1:7">
      <c r="A476" s="18"/>
      <c r="B476" s="19"/>
      <c r="C476" s="20"/>
      <c r="D476" s="21"/>
      <c r="E476" s="22"/>
      <c r="F476" s="18"/>
      <c r="G476" s="23"/>
    </row>
    <row r="477" spans="1:7">
      <c r="A477" s="18"/>
      <c r="B477" s="19"/>
      <c r="C477" s="20"/>
      <c r="D477" s="21"/>
      <c r="E477" s="22"/>
      <c r="F477" s="18"/>
      <c r="G477" s="23"/>
    </row>
    <row r="478" spans="1:7">
      <c r="A478" s="18"/>
      <c r="B478" s="19"/>
      <c r="C478" s="20"/>
      <c r="D478" s="21"/>
      <c r="E478" s="22"/>
      <c r="F478" s="18"/>
      <c r="G478" s="23"/>
    </row>
    <row r="479" spans="1:7">
      <c r="A479" s="18"/>
      <c r="B479" s="19"/>
      <c r="C479" s="20"/>
      <c r="D479" s="21"/>
      <c r="E479" s="22"/>
      <c r="F479" s="18"/>
      <c r="G479" s="23"/>
    </row>
    <row r="480" spans="1:7">
      <c r="A480" s="18"/>
      <c r="B480" s="19"/>
      <c r="C480" s="20"/>
      <c r="D480" s="21"/>
      <c r="E480" s="22"/>
      <c r="F480" s="18"/>
      <c r="G480" s="23"/>
    </row>
    <row r="481" spans="1:7">
      <c r="A481" s="18"/>
      <c r="B481" s="19"/>
      <c r="C481" s="20"/>
      <c r="D481" s="21"/>
      <c r="E481" s="22"/>
      <c r="F481" s="18"/>
      <c r="G481" s="23"/>
    </row>
    <row r="482" spans="1:7">
      <c r="A482" s="18"/>
      <c r="B482" s="19"/>
      <c r="C482" s="20"/>
      <c r="D482" s="21"/>
      <c r="E482" s="22"/>
      <c r="F482" s="18"/>
      <c r="G482" s="23"/>
    </row>
    <row r="483" spans="1:7">
      <c r="A483" s="18"/>
      <c r="B483" s="19"/>
      <c r="C483" s="20"/>
      <c r="D483" s="21"/>
      <c r="E483" s="22"/>
      <c r="F483" s="18"/>
      <c r="G483" s="23"/>
    </row>
    <row r="484" spans="1:7">
      <c r="A484" s="18"/>
      <c r="B484" s="19"/>
      <c r="C484" s="20"/>
      <c r="D484" s="21"/>
      <c r="E484" s="22"/>
      <c r="F484" s="18"/>
      <c r="G484" s="23"/>
    </row>
    <row r="485" spans="1:7">
      <c r="A485" s="18"/>
      <c r="B485" s="19"/>
      <c r="C485" s="20"/>
      <c r="D485" s="21"/>
      <c r="E485" s="22"/>
      <c r="F485" s="18"/>
      <c r="G485" s="23"/>
    </row>
    <row r="486" spans="1:7">
      <c r="A486" s="18"/>
      <c r="B486" s="19"/>
      <c r="C486" s="20"/>
      <c r="D486" s="21"/>
      <c r="E486" s="22"/>
      <c r="F486" s="18"/>
      <c r="G486" s="23"/>
    </row>
    <row r="487" spans="1:7">
      <c r="A487" s="18"/>
      <c r="B487" s="19"/>
      <c r="C487" s="20"/>
      <c r="D487" s="21"/>
      <c r="E487" s="22"/>
      <c r="F487" s="18"/>
      <c r="G487" s="23"/>
    </row>
    <row r="488" spans="1:7">
      <c r="A488" s="18"/>
      <c r="B488" s="19"/>
      <c r="C488" s="20"/>
      <c r="D488" s="21"/>
      <c r="E488" s="22"/>
      <c r="F488" s="18"/>
      <c r="G488" s="23"/>
    </row>
    <row r="489" spans="1:7">
      <c r="A489" s="18"/>
      <c r="B489" s="19"/>
      <c r="C489" s="20"/>
      <c r="D489" s="21"/>
      <c r="E489" s="22"/>
      <c r="F489" s="18"/>
      <c r="G489" s="23"/>
    </row>
    <row r="490" spans="1:7">
      <c r="A490" s="18"/>
      <c r="B490" s="19"/>
      <c r="C490" s="20"/>
      <c r="D490" s="21"/>
      <c r="E490" s="22"/>
      <c r="F490" s="18"/>
      <c r="G490" s="23"/>
    </row>
    <row r="491" spans="1:7">
      <c r="A491" s="18"/>
      <c r="B491" s="19"/>
      <c r="C491" s="20"/>
      <c r="D491" s="21"/>
      <c r="E491" s="22"/>
      <c r="F491" s="18"/>
      <c r="G491" s="23"/>
    </row>
    <row r="492" spans="1:7">
      <c r="A492" s="18"/>
      <c r="B492" s="19"/>
      <c r="C492" s="20"/>
      <c r="D492" s="21"/>
      <c r="E492" s="22"/>
      <c r="F492" s="18"/>
      <c r="G492" s="23"/>
    </row>
    <row r="493" spans="1:7">
      <c r="A493" s="18"/>
      <c r="B493" s="19"/>
      <c r="C493" s="20"/>
      <c r="D493" s="21"/>
      <c r="E493" s="22"/>
      <c r="F493" s="18"/>
      <c r="G493" s="23"/>
    </row>
    <row r="494" spans="1:7">
      <c r="A494" s="18"/>
      <c r="B494" s="19"/>
      <c r="C494" s="20"/>
      <c r="D494" s="21"/>
      <c r="E494" s="22"/>
      <c r="F494" s="18"/>
      <c r="G494" s="23"/>
    </row>
    <row r="495" spans="1:7">
      <c r="A495" s="18"/>
      <c r="B495" s="19"/>
      <c r="C495" s="20"/>
      <c r="D495" s="21"/>
      <c r="E495" s="22"/>
      <c r="F495" s="18"/>
      <c r="G495" s="23"/>
    </row>
    <row r="496" spans="1:7">
      <c r="A496" s="18"/>
      <c r="B496" s="19"/>
      <c r="C496" s="20"/>
      <c r="D496" s="21"/>
      <c r="E496" s="22"/>
      <c r="F496" s="18"/>
      <c r="G496" s="23"/>
    </row>
    <row r="497" spans="1:7">
      <c r="A497" s="18"/>
      <c r="B497" s="19"/>
      <c r="C497" s="20"/>
      <c r="D497" s="21"/>
      <c r="E497" s="22"/>
      <c r="F497" s="18"/>
      <c r="G497" s="23"/>
    </row>
    <row r="498" spans="1:7">
      <c r="A498" s="18"/>
      <c r="B498" s="19"/>
      <c r="C498" s="20"/>
      <c r="D498" s="21"/>
      <c r="E498" s="22"/>
      <c r="F498" s="18"/>
      <c r="G498" s="23"/>
    </row>
    <row r="499" spans="1:7">
      <c r="A499" s="18"/>
      <c r="B499" s="19"/>
      <c r="C499" s="20"/>
      <c r="D499" s="21"/>
      <c r="E499" s="22"/>
      <c r="F499" s="18"/>
      <c r="G499" s="23"/>
    </row>
    <row r="500" spans="1:7">
      <c r="A500" s="18"/>
      <c r="B500" s="19"/>
      <c r="C500" s="20"/>
      <c r="D500" s="21"/>
      <c r="E500" s="22"/>
      <c r="F500" s="18"/>
      <c r="G500" s="23"/>
    </row>
    <row r="501" spans="1:7">
      <c r="A501" s="18"/>
      <c r="B501" s="19"/>
      <c r="C501" s="20"/>
      <c r="D501" s="21"/>
      <c r="E501" s="22"/>
      <c r="F501" s="18"/>
      <c r="G501" s="23"/>
    </row>
    <row r="502" spans="1:7">
      <c r="A502" s="18"/>
      <c r="B502" s="19"/>
      <c r="C502" s="20"/>
      <c r="D502" s="21"/>
      <c r="E502" s="22"/>
      <c r="F502" s="18"/>
      <c r="G502" s="23"/>
    </row>
    <row r="503" spans="1:7">
      <c r="A503" s="18"/>
      <c r="B503" s="19"/>
      <c r="C503" s="20"/>
      <c r="D503" s="21"/>
      <c r="E503" s="22"/>
      <c r="F503" s="18"/>
      <c r="G503" s="23"/>
    </row>
    <row r="504" spans="1:7">
      <c r="A504" s="18"/>
      <c r="B504" s="19"/>
      <c r="C504" s="20"/>
      <c r="D504" s="21"/>
      <c r="E504" s="22"/>
      <c r="F504" s="18"/>
      <c r="G504" s="23"/>
    </row>
    <row r="505" spans="1:7">
      <c r="A505" s="18"/>
      <c r="B505" s="19"/>
      <c r="C505" s="20"/>
      <c r="D505" s="21"/>
      <c r="E505" s="22"/>
      <c r="F505" s="18"/>
      <c r="G505" s="23"/>
    </row>
    <row r="506" spans="1:7">
      <c r="A506" s="18"/>
      <c r="B506" s="19"/>
      <c r="C506" s="20"/>
      <c r="D506" s="21"/>
      <c r="E506" s="22"/>
      <c r="F506" s="18"/>
      <c r="G506" s="23"/>
    </row>
    <row r="507" spans="1:7">
      <c r="A507" s="18"/>
      <c r="B507" s="19"/>
      <c r="C507" s="20"/>
      <c r="D507" s="21"/>
      <c r="E507" s="22"/>
      <c r="F507" s="18"/>
      <c r="G507" s="23"/>
    </row>
    <row r="508" spans="1:7">
      <c r="A508" s="18"/>
      <c r="B508" s="19"/>
      <c r="C508" s="20"/>
      <c r="D508" s="21"/>
      <c r="E508" s="22"/>
      <c r="F508" s="18"/>
      <c r="G508" s="23"/>
    </row>
    <row r="509" spans="1:7">
      <c r="A509" s="18"/>
      <c r="B509" s="19"/>
      <c r="C509" s="20"/>
      <c r="D509" s="21"/>
      <c r="E509" s="22"/>
      <c r="F509" s="18"/>
      <c r="G509" s="23"/>
    </row>
    <row r="510" spans="1:7">
      <c r="A510" s="18"/>
      <c r="B510" s="19"/>
      <c r="C510" s="20"/>
      <c r="D510" s="21"/>
      <c r="E510" s="22"/>
      <c r="F510" s="18"/>
      <c r="G510" s="23"/>
    </row>
    <row r="511" spans="1:7">
      <c r="A511" s="18"/>
      <c r="B511" s="19"/>
      <c r="C511" s="20"/>
      <c r="D511" s="21"/>
      <c r="E511" s="22"/>
      <c r="F511" s="18"/>
      <c r="G511" s="23"/>
    </row>
    <row r="512" spans="1:7">
      <c r="A512" s="18"/>
      <c r="B512" s="19"/>
      <c r="C512" s="20"/>
      <c r="D512" s="21"/>
      <c r="E512" s="22"/>
      <c r="F512" s="18"/>
      <c r="G512" s="23"/>
    </row>
    <row r="513" spans="1:7">
      <c r="A513" s="18"/>
      <c r="B513" s="19"/>
      <c r="C513" s="20"/>
      <c r="D513" s="21"/>
      <c r="E513" s="22"/>
      <c r="F513" s="18"/>
      <c r="G513" s="23"/>
    </row>
    <row r="514" spans="1:7">
      <c r="A514" s="18"/>
      <c r="B514" s="19"/>
      <c r="C514" s="20"/>
      <c r="D514" s="21"/>
      <c r="E514" s="22"/>
      <c r="F514" s="18"/>
      <c r="G514" s="23"/>
    </row>
    <row r="515" spans="1:7">
      <c r="A515" s="18"/>
      <c r="B515" s="19"/>
      <c r="C515" s="20"/>
      <c r="D515" s="21"/>
      <c r="E515" s="22"/>
      <c r="F515" s="18"/>
      <c r="G515" s="23"/>
    </row>
    <row r="516" spans="1:7">
      <c r="A516" s="18"/>
      <c r="B516" s="19"/>
      <c r="C516" s="20"/>
      <c r="D516" s="21"/>
      <c r="E516" s="22"/>
      <c r="F516" s="18"/>
      <c r="G516" s="23"/>
    </row>
    <row r="517" spans="1:7">
      <c r="A517" s="18"/>
      <c r="B517" s="19"/>
      <c r="C517" s="20"/>
      <c r="D517" s="21"/>
      <c r="E517" s="22"/>
      <c r="F517" s="18"/>
      <c r="G517" s="23"/>
    </row>
    <row r="518" spans="1:7">
      <c r="A518" s="18"/>
      <c r="B518" s="19"/>
      <c r="C518" s="20"/>
      <c r="D518" s="21"/>
      <c r="E518" s="22"/>
      <c r="F518" s="18"/>
      <c r="G518" s="23"/>
    </row>
    <row r="519" spans="1:7">
      <c r="A519" s="18"/>
      <c r="B519" s="19"/>
      <c r="C519" s="20"/>
      <c r="D519" s="21"/>
      <c r="E519" s="22"/>
      <c r="F519" s="18"/>
      <c r="G519" s="23"/>
    </row>
    <row r="520" spans="1:7">
      <c r="A520" s="18"/>
      <c r="B520" s="19"/>
      <c r="C520" s="20"/>
      <c r="D520" s="21"/>
      <c r="E520" s="22"/>
      <c r="F520" s="18"/>
      <c r="G520" s="23"/>
    </row>
    <row r="521" spans="1:7">
      <c r="A521" s="18"/>
      <c r="B521" s="19"/>
      <c r="C521" s="20"/>
      <c r="D521" s="21"/>
      <c r="E521" s="22"/>
      <c r="F521" s="18"/>
      <c r="G521" s="23"/>
    </row>
    <row r="522" spans="1:7">
      <c r="A522" s="18"/>
      <c r="B522" s="19"/>
      <c r="C522" s="20"/>
      <c r="D522" s="21"/>
      <c r="E522" s="22"/>
      <c r="F522" s="18"/>
      <c r="G522" s="23"/>
    </row>
    <row r="523" spans="1:7">
      <c r="A523" s="18"/>
      <c r="B523" s="19"/>
      <c r="C523" s="20"/>
      <c r="D523" s="21"/>
      <c r="E523" s="22"/>
      <c r="F523" s="18"/>
      <c r="G523" s="23"/>
    </row>
    <row r="524" spans="1:7">
      <c r="A524" s="18"/>
      <c r="B524" s="19"/>
      <c r="C524" s="20"/>
      <c r="D524" s="21"/>
      <c r="E524" s="22"/>
      <c r="F524" s="18"/>
      <c r="G524" s="23"/>
    </row>
    <row r="525" spans="1:7">
      <c r="A525" s="18"/>
      <c r="B525" s="19"/>
      <c r="C525" s="20"/>
      <c r="D525" s="21"/>
      <c r="E525" s="22"/>
      <c r="F525" s="18"/>
      <c r="G525" s="23"/>
    </row>
    <row r="526" spans="1:7">
      <c r="A526" s="18"/>
      <c r="B526" s="19"/>
      <c r="C526" s="20"/>
      <c r="D526" s="21"/>
      <c r="E526" s="22"/>
      <c r="F526" s="18"/>
      <c r="G526" s="23"/>
    </row>
    <row r="527" spans="1:7">
      <c r="A527" s="18"/>
      <c r="B527" s="19"/>
      <c r="C527" s="20"/>
      <c r="D527" s="21"/>
      <c r="E527" s="22"/>
      <c r="F527" s="18"/>
      <c r="G527" s="23"/>
    </row>
    <row r="528" spans="1:7">
      <c r="A528" s="18"/>
      <c r="B528" s="19"/>
      <c r="C528" s="20"/>
      <c r="D528" s="21"/>
      <c r="E528" s="22"/>
      <c r="F528" s="18"/>
      <c r="G528" s="23"/>
    </row>
    <row r="529" spans="1:7">
      <c r="A529" s="18"/>
      <c r="B529" s="19"/>
      <c r="C529" s="20"/>
      <c r="D529" s="21"/>
      <c r="E529" s="22"/>
      <c r="F529" s="18"/>
      <c r="G529" s="23"/>
    </row>
    <row r="530" spans="1:7">
      <c r="A530" s="18"/>
      <c r="B530" s="19"/>
      <c r="C530" s="20"/>
      <c r="D530" s="21"/>
      <c r="E530" s="22"/>
      <c r="F530" s="18"/>
      <c r="G530" s="23"/>
    </row>
    <row r="531" spans="1:7">
      <c r="A531" s="18"/>
      <c r="B531" s="19"/>
      <c r="C531" s="20"/>
      <c r="D531" s="21"/>
      <c r="E531" s="22"/>
      <c r="F531" s="18"/>
      <c r="G531" s="23"/>
    </row>
    <row r="532" spans="1:7">
      <c r="A532" s="18"/>
      <c r="B532" s="19"/>
      <c r="C532" s="20"/>
      <c r="D532" s="21"/>
      <c r="E532" s="22"/>
      <c r="F532" s="18"/>
      <c r="G532" s="23"/>
    </row>
    <row r="533" spans="1:7">
      <c r="A533" s="18"/>
      <c r="B533" s="19"/>
      <c r="C533" s="20"/>
      <c r="D533" s="21"/>
      <c r="E533" s="22"/>
      <c r="F533" s="18"/>
      <c r="G533" s="23"/>
    </row>
    <row r="534" spans="1:7">
      <c r="A534" s="18"/>
      <c r="B534" s="19"/>
      <c r="C534" s="20"/>
      <c r="D534" s="21"/>
      <c r="E534" s="22"/>
      <c r="F534" s="18"/>
      <c r="G534" s="23"/>
    </row>
    <row r="535" spans="1:7">
      <c r="A535" s="18"/>
      <c r="B535" s="19"/>
      <c r="C535" s="20"/>
      <c r="D535" s="21"/>
      <c r="E535" s="22"/>
      <c r="F535" s="18"/>
      <c r="G535" s="23"/>
    </row>
    <row r="536" spans="1:7">
      <c r="A536" s="18"/>
      <c r="B536" s="19"/>
      <c r="C536" s="20"/>
      <c r="D536" s="21"/>
      <c r="E536" s="22"/>
      <c r="F536" s="18"/>
      <c r="G536" s="23"/>
    </row>
    <row r="537" spans="1:7">
      <c r="A537" s="18"/>
      <c r="B537" s="19"/>
      <c r="C537" s="20"/>
      <c r="D537" s="21"/>
      <c r="E537" s="22"/>
      <c r="F537" s="18"/>
      <c r="G537" s="23"/>
    </row>
    <row r="538" spans="1:7">
      <c r="A538" s="18"/>
      <c r="B538" s="19"/>
      <c r="C538" s="20"/>
      <c r="D538" s="21"/>
      <c r="E538" s="22"/>
      <c r="F538" s="18"/>
      <c r="G538" s="23"/>
    </row>
    <row r="539" spans="1:7">
      <c r="A539" s="18"/>
      <c r="B539" s="19"/>
      <c r="C539" s="20"/>
      <c r="D539" s="21"/>
      <c r="E539" s="22"/>
      <c r="F539" s="18"/>
      <c r="G539" s="23"/>
    </row>
    <row r="540" spans="1:7">
      <c r="A540" s="18"/>
      <c r="B540" s="19"/>
      <c r="C540" s="20"/>
      <c r="D540" s="21"/>
      <c r="E540" s="22"/>
      <c r="F540" s="18"/>
      <c r="G540" s="23"/>
    </row>
    <row r="541" spans="1:7">
      <c r="A541" s="18"/>
      <c r="B541" s="19"/>
      <c r="C541" s="20"/>
      <c r="D541" s="21"/>
      <c r="E541" s="22"/>
      <c r="F541" s="18"/>
      <c r="G541" s="23"/>
    </row>
    <row r="542" spans="1:7">
      <c r="A542" s="18"/>
      <c r="B542" s="19"/>
      <c r="C542" s="20"/>
      <c r="D542" s="21"/>
      <c r="E542" s="22"/>
      <c r="F542" s="18"/>
      <c r="G542" s="23"/>
    </row>
    <row r="543" spans="1:7">
      <c r="A543" s="18"/>
      <c r="B543" s="19"/>
      <c r="C543" s="20"/>
      <c r="D543" s="21"/>
      <c r="E543" s="22"/>
      <c r="F543" s="18"/>
      <c r="G543" s="23"/>
    </row>
    <row r="544" spans="1:7">
      <c r="A544" s="18"/>
      <c r="B544" s="19"/>
      <c r="C544" s="20"/>
      <c r="D544" s="21"/>
      <c r="E544" s="22"/>
      <c r="F544" s="18"/>
      <c r="G544" s="23"/>
    </row>
    <row r="545" spans="1:7">
      <c r="A545" s="18"/>
      <c r="B545" s="19"/>
      <c r="C545" s="20"/>
      <c r="D545" s="21"/>
      <c r="E545" s="22"/>
      <c r="F545" s="18"/>
      <c r="G545" s="23"/>
    </row>
    <row r="546" spans="1:7">
      <c r="A546" s="18"/>
      <c r="B546" s="19"/>
      <c r="C546" s="20"/>
      <c r="D546" s="21"/>
      <c r="E546" s="22"/>
      <c r="F546" s="18"/>
      <c r="G546" s="23"/>
    </row>
    <row r="547" spans="1:7">
      <c r="A547" s="18"/>
      <c r="B547" s="19"/>
      <c r="C547" s="20"/>
      <c r="D547" s="21"/>
      <c r="E547" s="22"/>
      <c r="F547" s="18"/>
      <c r="G547" s="23"/>
    </row>
    <row r="548" spans="1:7">
      <c r="A548" s="18"/>
      <c r="B548" s="19"/>
      <c r="C548" s="20"/>
      <c r="D548" s="21"/>
      <c r="E548" s="22"/>
      <c r="F548" s="18"/>
      <c r="G548" s="23"/>
    </row>
    <row r="549" spans="1:7">
      <c r="A549" s="18"/>
      <c r="B549" s="19"/>
      <c r="C549" s="20"/>
      <c r="D549" s="21"/>
      <c r="E549" s="22"/>
      <c r="F549" s="18"/>
      <c r="G549" s="23"/>
    </row>
    <row r="550" spans="1:7">
      <c r="A550" s="18"/>
      <c r="B550" s="19"/>
      <c r="C550" s="20"/>
      <c r="D550" s="21"/>
      <c r="E550" s="22"/>
      <c r="F550" s="18"/>
      <c r="G550" s="23"/>
    </row>
    <row r="551" spans="1:7">
      <c r="A551" s="18"/>
      <c r="B551" s="19"/>
      <c r="C551" s="20"/>
      <c r="D551" s="21"/>
      <c r="E551" s="22"/>
      <c r="F551" s="18"/>
      <c r="G551" s="23"/>
    </row>
    <row r="552" spans="1:7">
      <c r="A552" s="18"/>
      <c r="B552" s="19"/>
      <c r="C552" s="20"/>
      <c r="D552" s="21"/>
      <c r="E552" s="22"/>
      <c r="F552" s="18"/>
      <c r="G552" s="23"/>
    </row>
    <row r="553" spans="1:7">
      <c r="A553" s="18"/>
      <c r="B553" s="19"/>
      <c r="C553" s="20"/>
      <c r="D553" s="21"/>
      <c r="E553" s="22"/>
      <c r="F553" s="18"/>
      <c r="G553" s="23"/>
    </row>
    <row r="554" spans="1:7">
      <c r="A554" s="18"/>
      <c r="B554" s="19"/>
      <c r="C554" s="20"/>
      <c r="D554" s="21"/>
      <c r="E554" s="22"/>
      <c r="F554" s="18"/>
      <c r="G554" s="23"/>
    </row>
    <row r="555" spans="1:7">
      <c r="A555" s="18"/>
      <c r="B555" s="19"/>
      <c r="C555" s="20"/>
      <c r="D555" s="21"/>
      <c r="E555" s="22"/>
      <c r="F555" s="18"/>
      <c r="G555" s="23"/>
    </row>
    <row r="556" spans="1:7">
      <c r="A556" s="18"/>
      <c r="B556" s="19"/>
      <c r="C556" s="20"/>
      <c r="D556" s="21"/>
      <c r="E556" s="22"/>
      <c r="F556" s="18"/>
      <c r="G556" s="23"/>
    </row>
    <row r="557" spans="1:7">
      <c r="A557" s="18"/>
      <c r="B557" s="19"/>
      <c r="C557" s="20"/>
      <c r="D557" s="21"/>
      <c r="E557" s="22"/>
      <c r="F557" s="18"/>
      <c r="G557" s="23"/>
    </row>
    <row r="558" spans="1:7">
      <c r="A558" s="18"/>
      <c r="B558" s="19"/>
      <c r="C558" s="20"/>
      <c r="D558" s="21"/>
      <c r="E558" s="22"/>
      <c r="F558" s="18"/>
      <c r="G558" s="23"/>
    </row>
    <row r="559" spans="1:7">
      <c r="A559" s="18"/>
      <c r="B559" s="19"/>
      <c r="C559" s="20"/>
      <c r="D559" s="21"/>
      <c r="E559" s="22"/>
      <c r="F559" s="18"/>
      <c r="G559" s="23"/>
    </row>
    <row r="560" spans="1:7">
      <c r="A560" s="18"/>
      <c r="B560" s="19"/>
      <c r="C560" s="20"/>
      <c r="D560" s="21"/>
      <c r="E560" s="22"/>
      <c r="F560" s="18"/>
      <c r="G560" s="23"/>
    </row>
    <row r="561" spans="1:7">
      <c r="A561" s="18"/>
      <c r="B561" s="19"/>
      <c r="C561" s="20"/>
      <c r="D561" s="21"/>
      <c r="E561" s="22"/>
      <c r="F561" s="18"/>
      <c r="G561" s="23"/>
    </row>
    <row r="562" spans="1:7">
      <c r="A562" s="18"/>
      <c r="B562" s="19"/>
      <c r="C562" s="20"/>
      <c r="D562" s="21"/>
      <c r="E562" s="22"/>
      <c r="F562" s="18"/>
      <c r="G562" s="23"/>
    </row>
    <row r="563" spans="1:7">
      <c r="A563" s="18"/>
      <c r="B563" s="19"/>
      <c r="C563" s="20"/>
      <c r="D563" s="21"/>
      <c r="E563" s="22"/>
      <c r="F563" s="18"/>
      <c r="G563" s="23"/>
    </row>
    <row r="564" spans="1:7">
      <c r="A564" s="18"/>
      <c r="B564" s="19"/>
      <c r="C564" s="20"/>
      <c r="D564" s="21"/>
      <c r="E564" s="22"/>
      <c r="F564" s="18"/>
      <c r="G564" s="23"/>
    </row>
    <row r="565" spans="1:7">
      <c r="A565" s="18"/>
      <c r="B565" s="19"/>
      <c r="C565" s="20"/>
      <c r="D565" s="21"/>
      <c r="E565" s="22"/>
      <c r="F565" s="18"/>
      <c r="G565" s="23"/>
    </row>
    <row r="566" spans="1:7">
      <c r="A566" s="18"/>
      <c r="B566" s="19"/>
      <c r="C566" s="20"/>
      <c r="D566" s="21"/>
      <c r="E566" s="22"/>
      <c r="F566" s="18"/>
      <c r="G566" s="23"/>
    </row>
    <row r="567" spans="1:7">
      <c r="A567" s="18"/>
      <c r="B567" s="19"/>
      <c r="C567" s="20"/>
      <c r="D567" s="21"/>
      <c r="E567" s="22"/>
      <c r="F567" s="18"/>
      <c r="G567" s="23"/>
    </row>
    <row r="568" spans="1:7">
      <c r="A568" s="18"/>
      <c r="B568" s="19"/>
      <c r="C568" s="20"/>
      <c r="D568" s="21"/>
      <c r="E568" s="22"/>
      <c r="F568" s="18"/>
      <c r="G568" s="23"/>
    </row>
    <row r="569" spans="1:7">
      <c r="A569" s="18"/>
      <c r="B569" s="19"/>
      <c r="C569" s="20"/>
      <c r="D569" s="21"/>
      <c r="E569" s="22"/>
      <c r="F569" s="18"/>
      <c r="G569" s="23"/>
    </row>
    <row r="570" spans="1:7">
      <c r="A570" s="18"/>
      <c r="B570" s="19"/>
      <c r="C570" s="20"/>
      <c r="D570" s="21"/>
      <c r="E570" s="22"/>
      <c r="F570" s="18"/>
      <c r="G570" s="23"/>
    </row>
    <row r="571" spans="1:7">
      <c r="A571" s="18"/>
      <c r="B571" s="19"/>
      <c r="C571" s="20"/>
      <c r="D571" s="21"/>
      <c r="E571" s="22"/>
      <c r="F571" s="18"/>
      <c r="G571" s="23"/>
    </row>
    <row r="572" spans="1:7">
      <c r="A572" s="18"/>
      <c r="B572" s="19"/>
      <c r="C572" s="20"/>
      <c r="D572" s="21"/>
      <c r="E572" s="22"/>
      <c r="F572" s="18"/>
      <c r="G572" s="23"/>
    </row>
    <row r="573" spans="1:7">
      <c r="A573" s="18"/>
      <c r="B573" s="19"/>
      <c r="C573" s="20"/>
      <c r="D573" s="21"/>
      <c r="E573" s="22"/>
      <c r="F573" s="18"/>
      <c r="G573" s="23"/>
    </row>
    <row r="574" spans="1:7">
      <c r="A574" s="18"/>
      <c r="B574" s="19"/>
      <c r="C574" s="20"/>
      <c r="D574" s="21"/>
      <c r="E574" s="22"/>
      <c r="F574" s="18"/>
      <c r="G574" s="23"/>
    </row>
    <row r="575" spans="1:7">
      <c r="A575" s="18"/>
      <c r="B575" s="19"/>
      <c r="C575" s="20"/>
      <c r="D575" s="21"/>
      <c r="E575" s="22"/>
      <c r="F575" s="18"/>
      <c r="G575" s="23"/>
    </row>
    <row r="576" spans="1:7">
      <c r="A576" s="18"/>
      <c r="B576" s="19"/>
      <c r="C576" s="20"/>
      <c r="D576" s="21"/>
      <c r="E576" s="22"/>
      <c r="F576" s="18"/>
      <c r="G576" s="23"/>
    </row>
    <row r="577" spans="1:7">
      <c r="A577" s="18"/>
      <c r="B577" s="19"/>
      <c r="C577" s="20"/>
      <c r="D577" s="21"/>
      <c r="E577" s="22"/>
      <c r="F577" s="18"/>
      <c r="G577" s="23"/>
    </row>
    <row r="578" spans="1:7">
      <c r="A578" s="18"/>
      <c r="B578" s="19"/>
      <c r="C578" s="20"/>
      <c r="D578" s="21"/>
      <c r="E578" s="22"/>
      <c r="F578" s="18"/>
      <c r="G578" s="23"/>
    </row>
    <row r="579" spans="1:7">
      <c r="A579" s="18"/>
      <c r="B579" s="19"/>
      <c r="C579" s="20"/>
      <c r="D579" s="21"/>
      <c r="E579" s="22"/>
      <c r="F579" s="18"/>
      <c r="G579" s="23"/>
    </row>
    <row r="580" spans="1:7">
      <c r="A580" s="18"/>
      <c r="B580" s="19"/>
      <c r="C580" s="20"/>
      <c r="D580" s="21"/>
      <c r="E580" s="22"/>
      <c r="F580" s="18"/>
      <c r="G580" s="23"/>
    </row>
    <row r="581" spans="1:7">
      <c r="A581" s="18"/>
      <c r="B581" s="19"/>
      <c r="C581" s="20"/>
      <c r="D581" s="21"/>
      <c r="E581" s="22"/>
      <c r="F581" s="18"/>
      <c r="G581" s="23"/>
    </row>
    <row r="582" spans="1:7">
      <c r="A582" s="18"/>
      <c r="B582" s="19"/>
      <c r="C582" s="20"/>
      <c r="D582" s="21"/>
      <c r="E582" s="24"/>
      <c r="F582" s="18"/>
      <c r="G582" s="23"/>
    </row>
    <row r="583" spans="1:7">
      <c r="A583" s="18"/>
      <c r="B583" s="19"/>
      <c r="C583" s="20"/>
      <c r="D583" s="21"/>
      <c r="E583" s="22"/>
      <c r="F583" s="18"/>
      <c r="G583" s="23"/>
    </row>
    <row r="584" spans="1:7">
      <c r="A584" s="18"/>
      <c r="B584" s="19"/>
      <c r="C584" s="20"/>
      <c r="D584" s="21"/>
      <c r="E584" s="22"/>
      <c r="F584" s="18"/>
      <c r="G584" s="23"/>
    </row>
    <row r="585" spans="1:7">
      <c r="A585" s="18"/>
      <c r="B585" s="19"/>
      <c r="C585" s="20"/>
      <c r="D585" s="21"/>
      <c r="E585" s="22"/>
      <c r="F585" s="18"/>
      <c r="G585" s="23"/>
    </row>
    <row r="586" spans="1:7">
      <c r="A586" s="18"/>
      <c r="B586" s="19"/>
      <c r="C586" s="20"/>
      <c r="D586" s="21"/>
      <c r="E586" s="22"/>
      <c r="F586" s="18"/>
      <c r="G586" s="23"/>
    </row>
    <row r="587" spans="1:7">
      <c r="A587" s="18"/>
      <c r="B587" s="19"/>
      <c r="C587" s="20"/>
      <c r="D587" s="21"/>
      <c r="E587" s="22"/>
      <c r="F587" s="18"/>
      <c r="G587" s="23"/>
    </row>
    <row r="588" spans="1:7">
      <c r="A588" s="18"/>
      <c r="B588" s="19"/>
      <c r="C588" s="20"/>
      <c r="D588" s="21"/>
      <c r="E588" s="22"/>
      <c r="F588" s="18"/>
      <c r="G588" s="23"/>
    </row>
    <row r="589" spans="1:7">
      <c r="A589" s="18"/>
      <c r="B589" s="19"/>
      <c r="C589" s="20"/>
      <c r="D589" s="21"/>
      <c r="E589" s="22"/>
      <c r="F589" s="18"/>
      <c r="G589" s="23"/>
    </row>
    <row r="590" spans="1:7">
      <c r="A590" s="18"/>
      <c r="B590" s="19"/>
      <c r="C590" s="20"/>
      <c r="D590" s="21"/>
      <c r="E590" s="22"/>
      <c r="F590" s="18"/>
      <c r="G590" s="23"/>
    </row>
    <row r="591" spans="1:7">
      <c r="A591" s="18"/>
      <c r="B591" s="19"/>
      <c r="C591" s="20"/>
      <c r="D591" s="21"/>
      <c r="E591" s="22"/>
      <c r="F591" s="18"/>
      <c r="G591" s="23"/>
    </row>
    <row r="592" spans="1:7">
      <c r="A592" s="18"/>
      <c r="B592" s="19"/>
      <c r="C592" s="20"/>
      <c r="D592" s="21"/>
      <c r="E592" s="22"/>
      <c r="F592" s="18"/>
      <c r="G592" s="23"/>
    </row>
    <row r="593" spans="1:7">
      <c r="A593" s="18"/>
      <c r="B593" s="19"/>
      <c r="C593" s="20"/>
      <c r="D593" s="21"/>
      <c r="E593" s="22"/>
      <c r="F593" s="18"/>
      <c r="G593" s="23"/>
    </row>
    <row r="594" spans="1:7">
      <c r="A594" s="18"/>
      <c r="B594" s="19"/>
      <c r="C594" s="20"/>
      <c r="D594" s="21"/>
      <c r="E594" s="22"/>
      <c r="F594" s="18"/>
      <c r="G594" s="23"/>
    </row>
    <row r="595" spans="1:7">
      <c r="A595" s="18"/>
      <c r="B595" s="19"/>
      <c r="C595" s="20"/>
      <c r="D595" s="21"/>
      <c r="E595" s="21"/>
      <c r="F595" s="18"/>
      <c r="G595" s="23"/>
    </row>
    <row r="596" spans="1:7">
      <c r="A596" s="18"/>
      <c r="B596" s="19"/>
      <c r="C596" s="20"/>
      <c r="D596" s="21"/>
      <c r="E596" s="21"/>
      <c r="F596" s="18"/>
      <c r="G596" s="23"/>
    </row>
    <row r="597" spans="1:7">
      <c r="A597" s="18"/>
      <c r="B597" s="19"/>
      <c r="C597" s="20"/>
      <c r="D597" s="21"/>
      <c r="E597" s="21"/>
      <c r="F597" s="18"/>
      <c r="G597" s="23"/>
    </row>
    <row r="598" spans="1:7">
      <c r="A598" s="18"/>
      <c r="B598" s="19"/>
      <c r="C598" s="20"/>
      <c r="D598" s="21"/>
      <c r="E598" s="21"/>
      <c r="F598" s="18"/>
      <c r="G598" s="23"/>
    </row>
    <row r="599" spans="1:7">
      <c r="A599" s="18"/>
      <c r="B599" s="19"/>
      <c r="C599" s="20"/>
      <c r="D599" s="21"/>
      <c r="E599" s="21"/>
      <c r="F599" s="18"/>
      <c r="G599" s="23"/>
    </row>
    <row r="600" spans="1:7">
      <c r="A600" s="18"/>
      <c r="B600" s="19"/>
      <c r="C600" s="20"/>
      <c r="D600" s="21"/>
      <c r="E600" s="21"/>
      <c r="F600" s="18"/>
      <c r="G600" s="23"/>
    </row>
    <row r="601" spans="1:7">
      <c r="A601" s="18"/>
      <c r="B601" s="19"/>
      <c r="C601" s="20"/>
      <c r="D601" s="21"/>
      <c r="E601" s="21"/>
      <c r="F601" s="18"/>
      <c r="G601" s="23"/>
    </row>
    <row r="602" spans="1:7">
      <c r="A602" s="18"/>
      <c r="B602" s="19"/>
      <c r="C602" s="20"/>
      <c r="D602" s="21"/>
      <c r="E602" s="21"/>
      <c r="F602" s="18"/>
      <c r="G602" s="23"/>
    </row>
    <row r="603" spans="1:7">
      <c r="A603" s="18"/>
      <c r="B603" s="19"/>
      <c r="C603" s="20"/>
      <c r="D603" s="21"/>
      <c r="E603" s="21"/>
      <c r="F603" s="18"/>
      <c r="G603" s="23"/>
    </row>
    <row r="604" spans="1:7">
      <c r="A604" s="18"/>
      <c r="B604" s="19"/>
      <c r="C604" s="20"/>
      <c r="D604" s="21"/>
      <c r="E604" s="21"/>
      <c r="F604" s="18"/>
      <c r="G604" s="23"/>
    </row>
    <row r="605" spans="1:7">
      <c r="A605" s="18"/>
      <c r="B605" s="19"/>
      <c r="C605" s="20"/>
      <c r="D605" s="21"/>
      <c r="E605" s="21"/>
      <c r="F605" s="18"/>
      <c r="G605" s="23"/>
    </row>
    <row r="606" spans="1:7">
      <c r="A606" s="18"/>
      <c r="B606" s="19"/>
      <c r="C606" s="20"/>
      <c r="D606" s="21"/>
      <c r="E606" s="21"/>
      <c r="F606" s="18"/>
      <c r="G606" s="23"/>
    </row>
    <row r="607" spans="1:7">
      <c r="A607" s="18"/>
      <c r="B607" s="19"/>
      <c r="C607" s="20"/>
      <c r="D607" s="21"/>
      <c r="E607" s="21"/>
      <c r="F607" s="18"/>
      <c r="G607" s="23"/>
    </row>
    <row r="608" spans="1:7">
      <c r="A608" s="18"/>
      <c r="B608" s="19"/>
      <c r="C608" s="20"/>
      <c r="D608" s="21"/>
      <c r="E608" s="21"/>
      <c r="F608" s="18"/>
      <c r="G608" s="23"/>
    </row>
    <row r="609" spans="1:7">
      <c r="A609" s="18"/>
      <c r="B609" s="19"/>
      <c r="C609" s="20"/>
      <c r="D609" s="21"/>
      <c r="E609" s="21"/>
      <c r="F609" s="18"/>
      <c r="G609" s="23"/>
    </row>
    <row r="610" spans="1:7">
      <c r="A610" s="18"/>
      <c r="B610" s="19"/>
      <c r="C610" s="20"/>
      <c r="D610" s="21"/>
      <c r="E610" s="21"/>
      <c r="F610" s="18"/>
      <c r="G610" s="23"/>
    </row>
    <row r="611" spans="1:7">
      <c r="A611" s="18"/>
      <c r="B611" s="19"/>
      <c r="C611" s="20"/>
      <c r="D611" s="21"/>
      <c r="E611" s="21"/>
      <c r="F611" s="18"/>
      <c r="G611" s="23"/>
    </row>
    <row r="612" spans="1:7">
      <c r="A612" s="18"/>
      <c r="B612" s="19"/>
      <c r="C612" s="20"/>
      <c r="D612" s="21"/>
      <c r="E612" s="21"/>
      <c r="F612" s="18"/>
      <c r="G612" s="23"/>
    </row>
    <row r="613" spans="1:7">
      <c r="A613" s="18"/>
      <c r="B613" s="19"/>
      <c r="C613" s="20"/>
      <c r="D613" s="21"/>
      <c r="E613" s="21"/>
      <c r="F613" s="18"/>
      <c r="G613" s="23"/>
    </row>
    <row r="614" spans="1:7">
      <c r="A614" s="18"/>
      <c r="B614" s="19"/>
      <c r="C614" s="20"/>
      <c r="D614" s="21"/>
      <c r="E614" s="21"/>
      <c r="F614" s="18"/>
      <c r="G614" s="23"/>
    </row>
    <row r="615" spans="1:7">
      <c r="A615" s="18"/>
      <c r="B615" s="19"/>
      <c r="C615" s="20"/>
      <c r="D615" s="21"/>
      <c r="E615" s="21"/>
      <c r="F615" s="18"/>
      <c r="G615" s="23"/>
    </row>
    <row r="616" spans="1:7">
      <c r="A616" s="18"/>
      <c r="B616" s="19"/>
      <c r="C616" s="20"/>
      <c r="D616" s="21"/>
      <c r="E616" s="21"/>
      <c r="F616" s="18"/>
      <c r="G616" s="23"/>
    </row>
    <row r="617" spans="1:7">
      <c r="A617" s="18"/>
      <c r="B617" s="19"/>
      <c r="C617" s="20"/>
      <c r="D617" s="21"/>
      <c r="E617" s="21"/>
      <c r="F617" s="18"/>
      <c r="G617" s="23"/>
    </row>
    <row r="618" spans="1:7">
      <c r="A618" s="18"/>
      <c r="B618" s="19"/>
      <c r="C618" s="20"/>
      <c r="D618" s="21"/>
      <c r="E618" s="21"/>
      <c r="F618" s="18"/>
      <c r="G618" s="23"/>
    </row>
    <row r="619" spans="1:7">
      <c r="A619" s="18"/>
      <c r="B619" s="19"/>
      <c r="C619" s="20"/>
      <c r="D619" s="21"/>
      <c r="E619" s="21"/>
      <c r="F619" s="18"/>
      <c r="G619" s="20"/>
    </row>
    <row r="620" spans="1:7">
      <c r="A620" s="18"/>
      <c r="B620" s="19"/>
      <c r="C620" s="20"/>
      <c r="D620" s="21"/>
      <c r="E620" s="21"/>
      <c r="F620" s="18"/>
      <c r="G620" s="20"/>
    </row>
    <row r="621" spans="1:7">
      <c r="A621" s="18"/>
      <c r="B621" s="19"/>
      <c r="C621" s="20"/>
      <c r="D621" s="21"/>
      <c r="E621" s="21"/>
      <c r="F621" s="18"/>
      <c r="G621" s="20"/>
    </row>
    <row r="622" spans="1:7">
      <c r="A622" s="18"/>
      <c r="B622" s="19"/>
      <c r="C622" s="20"/>
      <c r="D622" s="21"/>
      <c r="E622" s="21"/>
      <c r="F622" s="18"/>
      <c r="G622" s="20"/>
    </row>
    <row r="623" spans="1:7">
      <c r="A623" s="18"/>
      <c r="B623" s="19"/>
      <c r="C623" s="20"/>
      <c r="D623" s="21"/>
      <c r="E623" s="21"/>
      <c r="F623" s="18"/>
      <c r="G623" s="20"/>
    </row>
    <row r="624" spans="1:7">
      <c r="A624" s="18"/>
      <c r="B624" s="19"/>
      <c r="C624" s="20"/>
      <c r="D624" s="21"/>
      <c r="E624" s="21"/>
      <c r="F624" s="18"/>
      <c r="G624" s="20"/>
    </row>
    <row r="625" spans="1:7">
      <c r="A625" s="18"/>
      <c r="B625" s="19"/>
      <c r="C625" s="20"/>
      <c r="D625" s="21"/>
      <c r="E625" s="21"/>
      <c r="F625" s="18"/>
      <c r="G625" s="20"/>
    </row>
    <row r="626" spans="1:7">
      <c r="A626" s="18"/>
      <c r="B626" s="19"/>
      <c r="C626" s="20"/>
      <c r="D626" s="21"/>
      <c r="E626" s="21"/>
      <c r="F626" s="18"/>
      <c r="G626" s="20"/>
    </row>
    <row r="627" spans="1:7">
      <c r="A627" s="18"/>
      <c r="B627" s="19"/>
      <c r="C627" s="20"/>
      <c r="D627" s="21"/>
      <c r="E627" s="21"/>
      <c r="F627" s="18"/>
      <c r="G627" s="20"/>
    </row>
    <row r="628" spans="1:7">
      <c r="A628" s="18"/>
      <c r="B628" s="19"/>
      <c r="C628" s="20"/>
      <c r="D628" s="21"/>
      <c r="E628" s="21"/>
      <c r="F628" s="18"/>
      <c r="G628" s="20"/>
    </row>
    <row r="629" spans="1:7">
      <c r="A629" s="18"/>
      <c r="B629" s="19"/>
      <c r="C629" s="20"/>
      <c r="D629" s="21"/>
      <c r="E629" s="21"/>
      <c r="F629" s="18"/>
      <c r="G629" s="20"/>
    </row>
    <row r="630" spans="1:7">
      <c r="A630" s="18"/>
      <c r="B630" s="19"/>
      <c r="C630" s="20"/>
      <c r="D630" s="21"/>
      <c r="E630" s="21"/>
      <c r="F630" s="18"/>
      <c r="G630" s="20"/>
    </row>
    <row r="631" spans="1:7">
      <c r="A631" s="18"/>
      <c r="B631" s="19"/>
      <c r="C631" s="20"/>
      <c r="D631" s="21"/>
      <c r="E631" s="21"/>
      <c r="F631" s="18"/>
      <c r="G631" s="20"/>
    </row>
    <row r="632" spans="1:7">
      <c r="A632" s="18"/>
      <c r="B632" s="19"/>
      <c r="C632" s="20"/>
      <c r="D632" s="21"/>
      <c r="E632" s="21"/>
      <c r="F632" s="18"/>
      <c r="G632" s="20"/>
    </row>
    <row r="633" spans="1:7">
      <c r="A633" s="18"/>
      <c r="B633" s="19"/>
      <c r="C633" s="20"/>
      <c r="D633" s="21"/>
      <c r="E633" s="21"/>
      <c r="F633" s="18"/>
      <c r="G633" s="20"/>
    </row>
    <row r="634" spans="1:7">
      <c r="A634" s="18"/>
      <c r="B634" s="19"/>
      <c r="C634" s="20"/>
      <c r="D634" s="21"/>
      <c r="E634" s="21"/>
      <c r="F634" s="18"/>
      <c r="G634" s="20"/>
    </row>
    <row r="635" spans="1:7">
      <c r="A635" s="18"/>
      <c r="B635" s="19"/>
      <c r="C635" s="20"/>
      <c r="D635" s="21"/>
      <c r="E635" s="21"/>
      <c r="F635" s="18"/>
      <c r="G635" s="20"/>
    </row>
    <row r="636" spans="1:7">
      <c r="A636" s="18"/>
      <c r="B636" s="19"/>
      <c r="C636" s="20"/>
      <c r="D636" s="21"/>
      <c r="E636" s="21"/>
      <c r="F636" s="18"/>
      <c r="G636" s="20"/>
    </row>
    <row r="637" spans="1:7">
      <c r="A637" s="18"/>
      <c r="B637" s="19"/>
      <c r="C637" s="20"/>
      <c r="D637" s="21"/>
      <c r="E637" s="21"/>
      <c r="F637" s="18"/>
      <c r="G637" s="20"/>
    </row>
    <row r="638" spans="1:7">
      <c r="A638" s="18"/>
      <c r="B638" s="19"/>
      <c r="C638" s="20"/>
      <c r="D638" s="21"/>
      <c r="E638" s="21"/>
      <c r="F638" s="18"/>
      <c r="G638" s="20"/>
    </row>
    <row r="639" spans="1:7">
      <c r="A639" s="18"/>
      <c r="B639" s="19"/>
      <c r="C639" s="20"/>
      <c r="D639" s="21"/>
      <c r="E639" s="21"/>
      <c r="F639" s="18"/>
      <c r="G639" s="20"/>
    </row>
    <row r="640" spans="1:7">
      <c r="A640" s="18"/>
      <c r="B640" s="19"/>
      <c r="C640" s="20"/>
      <c r="D640" s="21"/>
      <c r="E640" s="21"/>
      <c r="F640" s="18"/>
      <c r="G640" s="20"/>
    </row>
    <row r="641" spans="1:7">
      <c r="A641" s="18"/>
      <c r="B641" s="19"/>
      <c r="C641" s="20"/>
      <c r="D641" s="21"/>
      <c r="E641" s="21"/>
      <c r="F641" s="18"/>
      <c r="G641" s="20"/>
    </row>
    <row r="642" spans="1:7">
      <c r="A642" s="18"/>
      <c r="B642" s="19"/>
      <c r="C642" s="20"/>
      <c r="D642" s="21"/>
      <c r="E642" s="21"/>
      <c r="F642" s="18"/>
      <c r="G642" s="20"/>
    </row>
    <row r="643" spans="1:7">
      <c r="A643" s="18"/>
      <c r="B643" s="19"/>
      <c r="C643" s="20"/>
      <c r="D643" s="21"/>
      <c r="E643" s="21"/>
      <c r="F643" s="18"/>
      <c r="G643" s="20"/>
    </row>
    <row r="644" spans="1:7">
      <c r="A644" s="18"/>
      <c r="B644" s="19"/>
      <c r="C644" s="20"/>
      <c r="D644" s="21"/>
      <c r="E644" s="21"/>
      <c r="F644" s="18"/>
      <c r="G644" s="20"/>
    </row>
    <row r="645" spans="1:7">
      <c r="A645" s="18"/>
      <c r="B645" s="19"/>
      <c r="C645" s="20"/>
      <c r="D645" s="21"/>
      <c r="E645" s="21"/>
      <c r="F645" s="18"/>
      <c r="G645" s="20"/>
    </row>
    <row r="646" spans="1:7">
      <c r="A646" s="18"/>
      <c r="B646" s="19"/>
      <c r="C646" s="20"/>
      <c r="D646" s="21"/>
      <c r="E646" s="21"/>
      <c r="F646" s="18"/>
      <c r="G646" s="20"/>
    </row>
    <row r="647" spans="1:7">
      <c r="A647" s="18"/>
      <c r="B647" s="19"/>
      <c r="C647" s="20"/>
      <c r="D647" s="21"/>
      <c r="E647" s="21"/>
      <c r="F647" s="18"/>
      <c r="G647" s="20"/>
    </row>
    <row r="648" spans="1:7">
      <c r="A648" s="18"/>
      <c r="B648" s="19"/>
      <c r="C648" s="20"/>
      <c r="D648" s="21"/>
      <c r="E648" s="21"/>
      <c r="F648" s="18"/>
      <c r="G648" s="20"/>
    </row>
    <row r="649" spans="1:7">
      <c r="A649" s="18"/>
      <c r="B649" s="19"/>
      <c r="C649" s="20"/>
      <c r="D649" s="21"/>
      <c r="E649" s="21"/>
      <c r="F649" s="18"/>
      <c r="G649" s="20"/>
    </row>
    <row r="650" spans="1:7">
      <c r="A650" s="18"/>
      <c r="B650" s="19"/>
      <c r="C650" s="20"/>
      <c r="D650" s="21"/>
      <c r="E650" s="21"/>
      <c r="F650" s="18"/>
      <c r="G650" s="20"/>
    </row>
    <row r="651" spans="1:7">
      <c r="A651" s="18"/>
      <c r="B651" s="19"/>
      <c r="C651" s="20"/>
      <c r="D651" s="21"/>
      <c r="E651" s="21"/>
      <c r="F651" s="18"/>
      <c r="G651" s="20"/>
    </row>
    <row r="652" spans="1:7">
      <c r="A652" s="18"/>
      <c r="B652" s="19"/>
      <c r="C652" s="20"/>
      <c r="D652" s="21"/>
      <c r="E652" s="21"/>
      <c r="F652" s="18"/>
      <c r="G652" s="20"/>
    </row>
    <row r="653" spans="1:7">
      <c r="A653" s="18"/>
      <c r="B653" s="19"/>
      <c r="C653" s="20"/>
      <c r="D653" s="21"/>
      <c r="E653" s="21"/>
      <c r="F653" s="18"/>
      <c r="G653" s="20"/>
    </row>
    <row r="654" spans="1:7">
      <c r="A654" s="19"/>
      <c r="B654" s="19"/>
      <c r="C654" s="19"/>
      <c r="D654" s="19"/>
      <c r="E654" s="19"/>
      <c r="F654" s="18"/>
      <c r="G654" s="19"/>
    </row>
    <row r="655" spans="1:7">
      <c r="A655" s="19"/>
      <c r="B655" s="19"/>
      <c r="C655" s="19"/>
      <c r="D655" s="19"/>
      <c r="E655" s="19"/>
      <c r="F655" s="18"/>
      <c r="G655" s="25"/>
    </row>
    <row r="656" spans="1:7">
      <c r="A656" s="19"/>
      <c r="B656" s="19"/>
      <c r="C656" s="19"/>
      <c r="D656" s="19"/>
      <c r="E656" s="19"/>
      <c r="F656" s="18"/>
      <c r="G656" s="25"/>
    </row>
    <row r="657" spans="1:7">
      <c r="A657" s="19"/>
      <c r="B657" s="19"/>
      <c r="C657" s="19"/>
      <c r="D657" s="19"/>
      <c r="E657" s="19"/>
      <c r="F657" s="18"/>
      <c r="G657" s="25"/>
    </row>
    <row r="658" spans="1:7">
      <c r="A658" s="19"/>
      <c r="B658" s="19"/>
      <c r="C658" s="19"/>
      <c r="D658" s="19"/>
      <c r="E658" s="19"/>
      <c r="F658" s="18"/>
      <c r="G658" s="25"/>
    </row>
    <row r="659" spans="1:7">
      <c r="A659" s="19"/>
      <c r="B659" s="19"/>
      <c r="C659" s="19"/>
      <c r="D659" s="19"/>
      <c r="E659" s="19"/>
      <c r="F659" s="18"/>
      <c r="G659" s="25"/>
    </row>
    <row r="660" spans="1:7">
      <c r="A660" s="19"/>
      <c r="B660" s="19"/>
      <c r="C660" s="19"/>
      <c r="D660" s="19"/>
      <c r="E660" s="19"/>
      <c r="F660" s="18"/>
      <c r="G660" s="25"/>
    </row>
    <row r="661" spans="1:7">
      <c r="A661" s="19"/>
      <c r="B661" s="19"/>
      <c r="C661" s="19"/>
      <c r="D661" s="19"/>
      <c r="E661" s="19"/>
      <c r="F661" s="18"/>
      <c r="G661" s="25"/>
    </row>
    <row r="662" spans="1:7">
      <c r="A662" s="19"/>
      <c r="B662" s="19"/>
      <c r="C662" s="19"/>
      <c r="D662" s="19"/>
      <c r="E662" s="19"/>
      <c r="F662" s="18"/>
      <c r="G662" s="25"/>
    </row>
    <row r="663" spans="1:7">
      <c r="A663" s="19"/>
      <c r="B663" s="19"/>
      <c r="C663" s="19"/>
      <c r="D663" s="19"/>
      <c r="E663" s="19"/>
      <c r="F663" s="18"/>
      <c r="G663" s="25"/>
    </row>
    <row r="664" spans="1:7">
      <c r="A664" s="19"/>
      <c r="B664" s="19"/>
      <c r="C664" s="19"/>
      <c r="D664" s="19"/>
      <c r="E664" s="19"/>
      <c r="F664" s="18"/>
      <c r="G664" s="25"/>
    </row>
    <row r="665" spans="1:7">
      <c r="A665" s="19"/>
      <c r="B665" s="19"/>
      <c r="C665" s="19"/>
      <c r="D665" s="19"/>
      <c r="E665" s="19"/>
      <c r="F665" s="18"/>
      <c r="G665" s="25"/>
    </row>
    <row r="666" spans="1:7">
      <c r="A666" s="19"/>
      <c r="B666" s="19"/>
      <c r="C666" s="19"/>
      <c r="D666" s="19"/>
      <c r="E666" s="19"/>
      <c r="F666" s="18"/>
      <c r="G666" s="25"/>
    </row>
    <row r="667" spans="1:7">
      <c r="A667" s="19"/>
      <c r="B667" s="19"/>
      <c r="C667" s="19"/>
      <c r="D667" s="19"/>
      <c r="E667" s="19"/>
      <c r="F667" s="18"/>
      <c r="G667" s="25"/>
    </row>
    <row r="668" spans="1:7">
      <c r="A668" s="19"/>
      <c r="B668" s="19"/>
      <c r="C668" s="19"/>
      <c r="D668" s="19"/>
      <c r="E668" s="19"/>
      <c r="F668" s="18"/>
      <c r="G668" s="25"/>
    </row>
    <row r="669" spans="1:7">
      <c r="A669" s="19"/>
      <c r="B669" s="19"/>
      <c r="C669" s="19"/>
      <c r="D669" s="19"/>
      <c r="E669" s="19"/>
      <c r="F669" s="18"/>
      <c r="G669" s="25"/>
    </row>
    <row r="670" spans="1:7">
      <c r="A670" s="19"/>
      <c r="B670" s="19"/>
      <c r="C670" s="19"/>
      <c r="D670" s="19"/>
      <c r="E670" s="19"/>
      <c r="F670" s="18"/>
      <c r="G670" s="25"/>
    </row>
    <row r="671" spans="1:7">
      <c r="A671" s="19"/>
      <c r="B671" s="19"/>
      <c r="C671" s="19"/>
      <c r="D671" s="19"/>
      <c r="E671" s="19"/>
      <c r="F671" s="18"/>
      <c r="G671" s="25"/>
    </row>
    <row r="672" spans="1:7">
      <c r="A672" s="19"/>
      <c r="B672" s="19"/>
      <c r="C672" s="19"/>
      <c r="D672" s="19"/>
      <c r="E672" s="19"/>
      <c r="F672" s="18"/>
      <c r="G672" s="25"/>
    </row>
    <row r="673" spans="1:7">
      <c r="A673" s="19"/>
      <c r="B673" s="19"/>
      <c r="C673" s="19"/>
      <c r="D673" s="19"/>
      <c r="E673" s="19"/>
      <c r="F673" s="18"/>
      <c r="G673" s="25"/>
    </row>
    <row r="674" spans="1:7">
      <c r="A674" s="19"/>
      <c r="B674" s="19"/>
      <c r="C674" s="19"/>
      <c r="D674" s="19"/>
      <c r="E674" s="19"/>
      <c r="F674" s="18"/>
      <c r="G674" s="25"/>
    </row>
    <row r="675" spans="1:7">
      <c r="A675" s="19"/>
      <c r="B675" s="19"/>
      <c r="C675" s="19"/>
      <c r="D675" s="19"/>
      <c r="E675" s="19"/>
      <c r="F675" s="18"/>
      <c r="G675" s="25"/>
    </row>
    <row r="676" spans="1:7">
      <c r="A676" s="19"/>
      <c r="B676" s="19"/>
      <c r="C676" s="19"/>
      <c r="D676" s="19"/>
      <c r="E676" s="19"/>
      <c r="F676" s="18"/>
      <c r="G676" s="25"/>
    </row>
    <row r="677" spans="1:7">
      <c r="A677" s="19"/>
      <c r="B677" s="19"/>
      <c r="C677" s="19"/>
      <c r="D677" s="19"/>
      <c r="E677" s="19"/>
      <c r="F677" s="18"/>
      <c r="G677" s="25"/>
    </row>
    <row r="678" spans="1:7">
      <c r="A678" s="19"/>
      <c r="B678" s="19"/>
      <c r="C678" s="19"/>
      <c r="D678" s="19"/>
      <c r="E678" s="19"/>
      <c r="F678" s="18"/>
      <c r="G678" s="25"/>
    </row>
    <row r="679" spans="1:7">
      <c r="A679" s="19"/>
      <c r="B679" s="19"/>
      <c r="C679" s="19"/>
      <c r="D679" s="19"/>
      <c r="E679" s="19"/>
      <c r="F679" s="18"/>
      <c r="G679" s="25"/>
    </row>
    <row r="680" spans="1:7">
      <c r="A680" s="19"/>
      <c r="B680" s="19"/>
      <c r="C680" s="19"/>
      <c r="D680" s="19"/>
      <c r="E680" s="19"/>
      <c r="F680" s="18"/>
      <c r="G680" s="25"/>
    </row>
    <row r="681" spans="1:7">
      <c r="A681" s="19"/>
      <c r="B681" s="19"/>
      <c r="C681" s="19"/>
      <c r="D681" s="19"/>
      <c r="E681" s="19"/>
      <c r="F681" s="18"/>
      <c r="G681" s="25"/>
    </row>
    <row r="682" spans="1:7">
      <c r="A682" s="19"/>
      <c r="B682" s="19"/>
      <c r="C682" s="19"/>
      <c r="D682" s="19"/>
      <c r="E682" s="19"/>
      <c r="F682" s="18"/>
      <c r="G682" s="25"/>
    </row>
    <row r="683" spans="1:7">
      <c r="A683" s="19"/>
      <c r="B683" s="19"/>
      <c r="C683" s="19"/>
      <c r="D683" s="19"/>
      <c r="E683" s="19"/>
      <c r="F683" s="18"/>
      <c r="G683" s="25"/>
    </row>
    <row r="684" spans="1:7">
      <c r="A684" s="19"/>
      <c r="B684" s="19"/>
      <c r="C684" s="19"/>
      <c r="D684" s="19"/>
      <c r="E684" s="19"/>
      <c r="F684" s="18"/>
      <c r="G684" s="25"/>
    </row>
    <row r="685" spans="1:7">
      <c r="A685" s="19"/>
      <c r="B685" s="19"/>
      <c r="C685" s="19"/>
      <c r="D685" s="19"/>
      <c r="E685" s="19"/>
      <c r="F685" s="18"/>
      <c r="G685" s="25"/>
    </row>
    <row r="686" spans="1:7">
      <c r="A686" s="19"/>
      <c r="B686" s="19"/>
      <c r="C686" s="19"/>
      <c r="D686" s="19"/>
      <c r="E686" s="19"/>
      <c r="F686" s="18"/>
      <c r="G686" s="25"/>
    </row>
    <row r="687" spans="1:7">
      <c r="A687" s="19"/>
      <c r="B687" s="19"/>
      <c r="C687" s="19"/>
      <c r="D687" s="19"/>
      <c r="E687" s="19"/>
      <c r="F687" s="18"/>
      <c r="G687" s="25"/>
    </row>
    <row r="688" spans="1:7">
      <c r="A688" s="19"/>
      <c r="B688" s="19"/>
      <c r="C688" s="19"/>
      <c r="D688" s="19"/>
      <c r="E688" s="19"/>
      <c r="F688" s="18"/>
      <c r="G688" s="25"/>
    </row>
    <row r="689" spans="1:7">
      <c r="A689" s="19"/>
      <c r="B689" s="19"/>
      <c r="C689" s="19"/>
      <c r="D689" s="19"/>
      <c r="E689" s="19"/>
      <c r="F689" s="18"/>
      <c r="G689" s="25"/>
    </row>
    <row r="690" spans="1:7">
      <c r="A690" s="19"/>
      <c r="B690" s="19"/>
      <c r="C690" s="19"/>
      <c r="D690" s="19"/>
      <c r="E690" s="19"/>
      <c r="F690" s="18"/>
      <c r="G690" s="25"/>
    </row>
    <row r="691" spans="1:7">
      <c r="A691" s="19"/>
      <c r="B691" s="19"/>
      <c r="C691" s="19"/>
      <c r="D691" s="19"/>
      <c r="E691" s="19"/>
      <c r="F691" s="18"/>
      <c r="G691" s="25"/>
    </row>
    <row r="692" spans="1:7">
      <c r="A692" s="19"/>
      <c r="B692" s="19"/>
      <c r="C692" s="19"/>
      <c r="D692" s="19"/>
      <c r="E692" s="19"/>
      <c r="F692" s="18"/>
      <c r="G692" s="25"/>
    </row>
    <row r="693" spans="1:7">
      <c r="A693" s="19"/>
      <c r="B693" s="19"/>
      <c r="C693" s="19"/>
      <c r="D693" s="19"/>
      <c r="E693" s="19"/>
      <c r="F693" s="18"/>
      <c r="G693" s="25"/>
    </row>
    <row r="694" spans="1:7">
      <c r="A694" s="19"/>
      <c r="B694" s="19"/>
      <c r="C694" s="19"/>
      <c r="D694" s="19"/>
      <c r="E694" s="19"/>
      <c r="F694" s="18"/>
      <c r="G694" s="25"/>
    </row>
    <row r="695" spans="1:7">
      <c r="A695" s="19"/>
      <c r="B695" s="19"/>
      <c r="C695" s="19"/>
      <c r="D695" s="19"/>
      <c r="E695" s="19"/>
      <c r="F695" s="18"/>
      <c r="G695" s="25"/>
    </row>
    <row r="696" spans="1:7">
      <c r="A696" s="19"/>
      <c r="B696" s="19"/>
      <c r="C696" s="19"/>
      <c r="D696" s="19"/>
      <c r="E696" s="19"/>
      <c r="F696" s="18"/>
      <c r="G696" s="25"/>
    </row>
    <row r="697" spans="1:7">
      <c r="A697" s="19"/>
      <c r="B697" s="19"/>
      <c r="C697" s="19"/>
      <c r="D697" s="19"/>
      <c r="E697" s="19"/>
      <c r="F697" s="18"/>
      <c r="G697" s="25"/>
    </row>
    <row r="698" spans="1:7">
      <c r="A698" s="19"/>
      <c r="B698" s="19"/>
      <c r="C698" s="19"/>
      <c r="D698" s="19"/>
      <c r="E698" s="19"/>
      <c r="F698" s="18"/>
      <c r="G698" s="25"/>
    </row>
    <row r="699" spans="1:7">
      <c r="A699" s="19"/>
      <c r="B699" s="19"/>
      <c r="C699" s="19"/>
      <c r="D699" s="19"/>
      <c r="E699" s="19"/>
      <c r="F699" s="18"/>
      <c r="G699" s="25"/>
    </row>
    <row r="700" spans="1:7">
      <c r="A700" s="19"/>
      <c r="B700" s="19"/>
      <c r="C700" s="19"/>
      <c r="D700" s="19"/>
      <c r="E700" s="19"/>
      <c r="F700" s="18"/>
      <c r="G700" s="25"/>
    </row>
    <row r="701" spans="1:7">
      <c r="A701" s="19"/>
      <c r="B701" s="19"/>
      <c r="C701" s="19"/>
      <c r="D701" s="19"/>
      <c r="E701" s="19"/>
      <c r="F701" s="18"/>
      <c r="G701" s="25"/>
    </row>
    <row r="702" spans="1:7">
      <c r="A702" s="19"/>
      <c r="B702" s="19"/>
      <c r="C702" s="19"/>
      <c r="D702" s="19"/>
      <c r="E702" s="19"/>
      <c r="F702" s="18"/>
      <c r="G702" s="25"/>
    </row>
    <row r="703" spans="1:7">
      <c r="A703" s="19"/>
      <c r="B703" s="19"/>
      <c r="C703" s="19"/>
      <c r="D703" s="19"/>
      <c r="E703" s="19"/>
      <c r="F703" s="18"/>
      <c r="G703" s="25"/>
    </row>
    <row r="704" spans="1:7">
      <c r="A704" s="19"/>
      <c r="B704" s="19"/>
      <c r="C704" s="19"/>
      <c r="D704" s="19"/>
      <c r="E704" s="19"/>
      <c r="F704" s="18"/>
      <c r="G704" s="25"/>
    </row>
    <row r="705" spans="1:7">
      <c r="A705" s="19"/>
      <c r="B705" s="19"/>
      <c r="C705" s="19"/>
      <c r="D705" s="19"/>
      <c r="E705" s="19"/>
      <c r="F705" s="18"/>
      <c r="G705" s="25"/>
    </row>
    <row r="706" spans="1:7">
      <c r="A706" s="19"/>
      <c r="B706" s="19"/>
      <c r="C706" s="19"/>
      <c r="D706" s="19"/>
      <c r="E706" s="19"/>
      <c r="F706" s="18"/>
      <c r="G706" s="25"/>
    </row>
    <row r="707" spans="1:7">
      <c r="A707" s="19"/>
      <c r="B707" s="19"/>
      <c r="C707" s="19"/>
      <c r="D707" s="19"/>
      <c r="E707" s="19"/>
      <c r="F707" s="18"/>
      <c r="G707" s="25"/>
    </row>
    <row r="708" spans="1:7">
      <c r="A708" s="19"/>
      <c r="B708" s="19"/>
      <c r="C708" s="19"/>
      <c r="D708" s="19"/>
      <c r="E708" s="19"/>
      <c r="F708" s="18"/>
      <c r="G708" s="25"/>
    </row>
    <row r="709" spans="1:7">
      <c r="A709" s="19"/>
      <c r="B709" s="19"/>
      <c r="C709" s="19"/>
      <c r="D709" s="19"/>
      <c r="E709" s="19"/>
      <c r="F709" s="18"/>
      <c r="G709" s="25"/>
    </row>
    <row r="710" spans="1:7">
      <c r="A710" s="19"/>
      <c r="B710" s="19"/>
      <c r="C710" s="19"/>
      <c r="D710" s="19"/>
      <c r="E710" s="19"/>
      <c r="F710" s="18"/>
      <c r="G710" s="25"/>
    </row>
    <row r="711" spans="1:7">
      <c r="A711" s="19"/>
      <c r="B711" s="19"/>
      <c r="C711" s="19"/>
      <c r="D711" s="19"/>
      <c r="E711" s="19"/>
      <c r="F711" s="18"/>
      <c r="G711" s="25"/>
    </row>
    <row r="712" spans="1:7">
      <c r="A712" s="19"/>
      <c r="B712" s="19"/>
      <c r="C712" s="19"/>
      <c r="D712" s="19"/>
      <c r="E712" s="19"/>
      <c r="F712" s="18"/>
      <c r="G712" s="25"/>
    </row>
    <row r="713" spans="1:7">
      <c r="A713" s="19"/>
      <c r="B713" s="19"/>
      <c r="C713" s="19"/>
      <c r="D713" s="19"/>
      <c r="E713" s="19"/>
      <c r="F713" s="18"/>
      <c r="G713" s="25"/>
    </row>
    <row r="714" spans="1:7">
      <c r="A714" s="19"/>
      <c r="B714" s="19"/>
      <c r="C714" s="19"/>
      <c r="D714" s="19"/>
      <c r="E714" s="19"/>
      <c r="F714" s="18"/>
      <c r="G714" s="25"/>
    </row>
    <row r="715" spans="1:7">
      <c r="A715" s="19"/>
      <c r="B715" s="19"/>
      <c r="C715" s="19"/>
      <c r="D715" s="19"/>
      <c r="E715" s="19"/>
      <c r="F715" s="18"/>
      <c r="G715" s="25"/>
    </row>
    <row r="716" spans="1:7">
      <c r="A716" s="19"/>
      <c r="B716" s="19"/>
      <c r="C716" s="19"/>
      <c r="D716" s="19"/>
      <c r="E716" s="19"/>
      <c r="F716" s="18"/>
      <c r="G716" s="25"/>
    </row>
    <row r="717" spans="1:7">
      <c r="A717" s="19"/>
      <c r="B717" s="19"/>
      <c r="C717" s="19"/>
      <c r="D717" s="19"/>
      <c r="E717" s="19"/>
      <c r="F717" s="18"/>
      <c r="G717" s="25"/>
    </row>
    <row r="718" spans="1:7">
      <c r="A718" s="19"/>
      <c r="B718" s="19"/>
      <c r="C718" s="19"/>
      <c r="D718" s="19"/>
      <c r="E718" s="19"/>
      <c r="F718" s="18"/>
      <c r="G718" s="25"/>
    </row>
    <row r="719" spans="1:7">
      <c r="A719" s="19"/>
      <c r="B719" s="19"/>
      <c r="C719" s="19"/>
      <c r="D719" s="19"/>
      <c r="E719" s="19"/>
      <c r="F719" s="18"/>
      <c r="G719" s="25"/>
    </row>
    <row r="720" spans="1:7">
      <c r="A720" s="19"/>
      <c r="B720" s="19"/>
      <c r="C720" s="19"/>
      <c r="D720" s="19"/>
      <c r="E720" s="19"/>
      <c r="F720" s="18"/>
      <c r="G720" s="25"/>
    </row>
    <row r="721" spans="1:7">
      <c r="A721" s="19"/>
      <c r="B721" s="19"/>
      <c r="C721" s="19"/>
      <c r="D721" s="19"/>
      <c r="E721" s="19"/>
      <c r="F721" s="18"/>
      <c r="G721" s="25"/>
    </row>
    <row r="722" spans="1:7">
      <c r="A722" s="19"/>
      <c r="B722" s="19"/>
      <c r="C722" s="19"/>
      <c r="D722" s="19"/>
      <c r="E722" s="19"/>
      <c r="F722" s="18"/>
      <c r="G722" s="25"/>
    </row>
    <row r="723" spans="1:7">
      <c r="A723" s="19"/>
      <c r="B723" s="19"/>
      <c r="C723" s="19"/>
      <c r="D723" s="19"/>
      <c r="E723" s="19"/>
      <c r="F723" s="18"/>
      <c r="G723" s="25"/>
    </row>
    <row r="724" spans="1:7">
      <c r="A724" s="19"/>
      <c r="B724" s="19"/>
      <c r="C724" s="19"/>
      <c r="D724" s="19"/>
      <c r="E724" s="19"/>
      <c r="F724" s="18"/>
      <c r="G724" s="25"/>
    </row>
    <row r="725" spans="1:7">
      <c r="A725" s="19"/>
      <c r="B725" s="19"/>
      <c r="C725" s="19"/>
      <c r="D725" s="19"/>
      <c r="E725" s="19"/>
      <c r="F725" s="18"/>
      <c r="G725" s="25"/>
    </row>
    <row r="726" spans="1:7">
      <c r="A726" s="19"/>
      <c r="B726" s="19"/>
      <c r="C726" s="19"/>
      <c r="D726" s="19"/>
      <c r="E726" s="19"/>
      <c r="F726" s="18"/>
      <c r="G726" s="25"/>
    </row>
    <row r="727" spans="1:7">
      <c r="A727" s="19"/>
      <c r="B727" s="19"/>
      <c r="C727" s="19"/>
      <c r="D727" s="19"/>
      <c r="E727" s="19"/>
      <c r="F727" s="18"/>
      <c r="G727" s="25"/>
    </row>
    <row r="728" spans="1:7">
      <c r="A728" s="19"/>
      <c r="B728" s="19"/>
      <c r="C728" s="19"/>
      <c r="D728" s="19"/>
      <c r="E728" s="19"/>
      <c r="F728" s="18"/>
      <c r="G728" s="25"/>
    </row>
    <row r="729" spans="1:7">
      <c r="A729" s="19"/>
      <c r="B729" s="19"/>
      <c r="C729" s="19"/>
      <c r="D729" s="19"/>
      <c r="E729" s="19"/>
      <c r="F729" s="18"/>
      <c r="G729" s="25"/>
    </row>
    <row r="730" spans="1:7">
      <c r="A730" s="19"/>
      <c r="B730" s="19"/>
      <c r="C730" s="19"/>
      <c r="D730" s="19"/>
      <c r="E730" s="19"/>
      <c r="F730" s="18"/>
      <c r="G730" s="25"/>
    </row>
    <row r="731" spans="1:7">
      <c r="A731" s="19"/>
      <c r="B731" s="19"/>
      <c r="C731" s="19"/>
      <c r="D731" s="19"/>
      <c r="E731" s="19"/>
      <c r="F731" s="18"/>
      <c r="G731" s="25"/>
    </row>
    <row r="732" spans="1:7">
      <c r="A732" s="19"/>
      <c r="B732" s="19"/>
      <c r="C732" s="19"/>
      <c r="D732" s="19"/>
      <c r="E732" s="19"/>
      <c r="F732" s="18"/>
      <c r="G732" s="25"/>
    </row>
    <row r="733" spans="1:7">
      <c r="A733" s="19"/>
      <c r="B733" s="19"/>
      <c r="C733" s="19"/>
      <c r="D733" s="19"/>
      <c r="E733" s="19"/>
      <c r="F733" s="18"/>
      <c r="G733" s="25"/>
    </row>
    <row r="734" spans="1:7">
      <c r="A734" s="19"/>
      <c r="B734" s="19"/>
      <c r="C734" s="19"/>
      <c r="D734" s="19"/>
      <c r="E734" s="19"/>
      <c r="F734" s="18"/>
      <c r="G734" s="25"/>
    </row>
    <row r="735" spans="1:7">
      <c r="A735" s="19"/>
      <c r="B735" s="19"/>
      <c r="C735" s="19"/>
      <c r="D735" s="19"/>
      <c r="E735" s="19"/>
      <c r="F735" s="18"/>
      <c r="G735" s="25"/>
    </row>
    <row r="736" spans="1:7">
      <c r="A736" s="19"/>
      <c r="B736" s="19"/>
      <c r="C736" s="19"/>
      <c r="D736" s="19"/>
      <c r="E736" s="19"/>
      <c r="F736" s="18"/>
      <c r="G736" s="25"/>
    </row>
    <row r="737" spans="1:7">
      <c r="A737" s="19"/>
      <c r="B737" s="19"/>
      <c r="C737" s="19"/>
      <c r="D737" s="19"/>
      <c r="E737" s="19"/>
      <c r="F737" s="18"/>
      <c r="G737" s="25"/>
    </row>
    <row r="738" spans="1:7">
      <c r="A738" s="19"/>
      <c r="B738" s="19"/>
      <c r="C738" s="19"/>
      <c r="D738" s="19"/>
      <c r="E738" s="19"/>
      <c r="F738" s="18"/>
      <c r="G738" s="25"/>
    </row>
    <row r="739" spans="1:7">
      <c r="A739" s="19"/>
      <c r="B739" s="19"/>
      <c r="C739" s="19"/>
      <c r="D739" s="19"/>
      <c r="E739" s="19"/>
      <c r="F739" s="18"/>
      <c r="G739" s="25"/>
    </row>
    <row r="740" spans="1:7">
      <c r="A740" s="19"/>
      <c r="B740" s="19"/>
      <c r="C740" s="19"/>
      <c r="D740" s="19"/>
      <c r="E740" s="19"/>
      <c r="F740" s="18"/>
      <c r="G740" s="25"/>
    </row>
    <row r="741" spans="1:7">
      <c r="A741" s="19"/>
      <c r="B741" s="19"/>
      <c r="C741" s="19"/>
      <c r="D741" s="19"/>
      <c r="E741" s="19"/>
      <c r="F741" s="18"/>
      <c r="G741" s="25"/>
    </row>
    <row r="742" spans="1:7">
      <c r="A742" s="19"/>
      <c r="B742" s="19"/>
      <c r="C742" s="19"/>
      <c r="D742" s="19"/>
      <c r="E742" s="19"/>
      <c r="F742" s="18"/>
      <c r="G742" s="25"/>
    </row>
    <row r="743" spans="1:7">
      <c r="A743" s="19"/>
      <c r="B743" s="19"/>
      <c r="C743" s="19"/>
      <c r="D743" s="19"/>
      <c r="E743" s="19"/>
      <c r="F743" s="18"/>
      <c r="G743" s="25"/>
    </row>
    <row r="744" spans="1:7">
      <c r="A744" s="19"/>
      <c r="B744" s="19"/>
      <c r="C744" s="19"/>
      <c r="D744" s="19"/>
      <c r="E744" s="19"/>
      <c r="F744" s="18"/>
      <c r="G744" s="25"/>
    </row>
    <row r="745" spans="1:7">
      <c r="A745" s="19"/>
      <c r="B745" s="19"/>
      <c r="C745" s="19"/>
      <c r="D745" s="19"/>
      <c r="E745" s="19"/>
      <c r="F745" s="18"/>
      <c r="G745" s="25"/>
    </row>
    <row r="746" spans="1:7">
      <c r="A746" s="19"/>
      <c r="B746" s="19"/>
      <c r="C746" s="19"/>
      <c r="D746" s="19"/>
      <c r="E746" s="19"/>
      <c r="F746" s="18"/>
      <c r="G746" s="25"/>
    </row>
    <row r="747" spans="1:7">
      <c r="A747" s="19"/>
      <c r="B747" s="19"/>
      <c r="C747" s="19"/>
      <c r="D747" s="19"/>
      <c r="E747" s="19"/>
      <c r="F747" s="18"/>
      <c r="G747" s="25"/>
    </row>
    <row r="748" spans="1:7">
      <c r="A748" s="19"/>
      <c r="B748" s="19"/>
      <c r="C748" s="19"/>
      <c r="D748" s="19"/>
      <c r="E748" s="19"/>
      <c r="F748" s="18"/>
      <c r="G748" s="25"/>
    </row>
    <row r="749" spans="1:7">
      <c r="A749" s="19"/>
      <c r="B749" s="19"/>
      <c r="C749" s="19"/>
      <c r="D749" s="19"/>
      <c r="E749" s="19"/>
      <c r="F749" s="18"/>
      <c r="G749" s="25"/>
    </row>
    <row r="750" spans="1:7">
      <c r="A750" s="19"/>
      <c r="B750" s="19"/>
      <c r="C750" s="19"/>
      <c r="D750" s="19"/>
      <c r="E750" s="19"/>
      <c r="F750" s="18"/>
      <c r="G750" s="25"/>
    </row>
    <row r="751" spans="1:7">
      <c r="A751" s="19"/>
      <c r="B751" s="19"/>
      <c r="C751" s="19"/>
      <c r="D751" s="19"/>
      <c r="E751" s="19"/>
      <c r="F751" s="18"/>
      <c r="G751" s="25"/>
    </row>
    <row r="752" spans="1:7">
      <c r="A752" s="19"/>
      <c r="B752" s="19"/>
      <c r="C752" s="19"/>
      <c r="D752" s="19"/>
      <c r="E752" s="19"/>
      <c r="F752" s="18"/>
      <c r="G752" s="25"/>
    </row>
    <row r="753" spans="1:7">
      <c r="A753" s="19"/>
      <c r="B753" s="19"/>
      <c r="C753" s="19"/>
      <c r="D753" s="19"/>
      <c r="E753" s="19"/>
      <c r="F753" s="18"/>
      <c r="G753" s="25"/>
    </row>
    <row r="754" spans="1:7">
      <c r="A754" s="19"/>
      <c r="B754" s="19"/>
      <c r="C754" s="19"/>
      <c r="D754" s="19"/>
      <c r="E754" s="19"/>
      <c r="F754" s="18"/>
      <c r="G754" s="25"/>
    </row>
    <row r="755" spans="1:7">
      <c r="A755" s="19"/>
      <c r="B755" s="19"/>
      <c r="C755" s="19"/>
      <c r="D755" s="19"/>
      <c r="E755" s="19"/>
      <c r="F755" s="18"/>
      <c r="G755" s="25"/>
    </row>
    <row r="756" spans="1:7">
      <c r="A756" s="19"/>
      <c r="B756" s="19"/>
      <c r="C756" s="19"/>
      <c r="D756" s="19"/>
      <c r="E756" s="19"/>
      <c r="F756" s="18"/>
      <c r="G756" s="25"/>
    </row>
    <row r="757" spans="1:7">
      <c r="A757" s="19"/>
      <c r="B757" s="19"/>
      <c r="C757" s="19"/>
      <c r="D757" s="19"/>
      <c r="E757" s="19"/>
      <c r="F757" s="18"/>
      <c r="G757" s="25"/>
    </row>
    <row r="758" spans="1:7">
      <c r="A758" s="19"/>
      <c r="B758" s="19"/>
      <c r="C758" s="19"/>
      <c r="D758" s="19"/>
      <c r="E758" s="19"/>
      <c r="F758" s="18"/>
      <c r="G758" s="25"/>
    </row>
    <row r="759" spans="1:7">
      <c r="A759" s="19"/>
      <c r="B759" s="19"/>
      <c r="C759" s="19"/>
      <c r="D759" s="19"/>
      <c r="E759" s="19"/>
      <c r="F759" s="18"/>
      <c r="G759" s="25"/>
    </row>
    <row r="760" spans="1:7">
      <c r="A760" s="19"/>
      <c r="B760" s="19"/>
      <c r="C760" s="19"/>
      <c r="D760" s="19"/>
      <c r="E760" s="19"/>
      <c r="F760" s="18"/>
      <c r="G760" s="25"/>
    </row>
    <row r="761" spans="1:7">
      <c r="A761" s="19"/>
      <c r="B761" s="19"/>
      <c r="C761" s="19"/>
      <c r="D761" s="19"/>
      <c r="E761" s="19"/>
      <c r="F761" s="18"/>
      <c r="G761" s="25"/>
    </row>
    <row r="762" spans="1:7">
      <c r="A762" s="19"/>
      <c r="B762" s="19"/>
      <c r="C762" s="19"/>
      <c r="D762" s="19"/>
      <c r="E762" s="19"/>
      <c r="F762" s="18"/>
      <c r="G762" s="25"/>
    </row>
    <row r="763" spans="1:7">
      <c r="A763" s="19"/>
      <c r="B763" s="19"/>
      <c r="C763" s="19"/>
      <c r="D763" s="19"/>
      <c r="E763" s="19"/>
      <c r="F763" s="18"/>
      <c r="G763" s="25"/>
    </row>
    <row r="764" spans="1:7">
      <c r="A764" s="19"/>
      <c r="B764" s="19"/>
      <c r="C764" s="19"/>
      <c r="D764" s="19"/>
      <c r="E764" s="19"/>
      <c r="F764" s="18"/>
      <c r="G764" s="25"/>
    </row>
    <row r="765" spans="1:7">
      <c r="A765" s="19"/>
      <c r="B765" s="19"/>
      <c r="C765" s="19"/>
      <c r="D765" s="19"/>
      <c r="E765" s="19"/>
      <c r="F765" s="18"/>
      <c r="G765" s="25"/>
    </row>
    <row r="766" spans="1:7">
      <c r="A766" s="19"/>
      <c r="B766" s="19"/>
      <c r="C766" s="19"/>
      <c r="D766" s="19"/>
      <c r="E766" s="19"/>
      <c r="F766" s="18"/>
      <c r="G766" s="25"/>
    </row>
    <row r="767" spans="1:7">
      <c r="A767" s="19"/>
      <c r="B767" s="19"/>
      <c r="C767" s="19"/>
      <c r="D767" s="19"/>
      <c r="E767" s="19"/>
      <c r="F767" s="18"/>
      <c r="G767" s="25"/>
    </row>
    <row r="768" spans="1:7">
      <c r="A768" s="19"/>
      <c r="B768" s="19"/>
      <c r="C768" s="19"/>
      <c r="D768" s="19"/>
      <c r="E768" s="19"/>
      <c r="F768" s="18"/>
      <c r="G768" s="25"/>
    </row>
    <row r="769" spans="1:7">
      <c r="A769" s="19"/>
      <c r="B769" s="19"/>
      <c r="C769" s="19"/>
      <c r="D769" s="19"/>
      <c r="E769" s="19"/>
      <c r="F769" s="18"/>
      <c r="G769" s="25"/>
    </row>
    <row r="770" spans="1:7">
      <c r="A770" s="19"/>
      <c r="B770" s="19"/>
      <c r="C770" s="19"/>
      <c r="D770" s="19"/>
      <c r="E770" s="19"/>
      <c r="F770" s="18"/>
      <c r="G770" s="25"/>
    </row>
    <row r="771" spans="1:7">
      <c r="A771" s="19"/>
      <c r="B771" s="19"/>
      <c r="C771" s="19"/>
      <c r="D771" s="19"/>
      <c r="E771" s="19"/>
      <c r="F771" s="18"/>
      <c r="G771" s="25"/>
    </row>
    <row r="772" spans="1:7">
      <c r="A772" s="19"/>
      <c r="B772" s="19"/>
      <c r="C772" s="19"/>
      <c r="D772" s="19"/>
      <c r="E772" s="19"/>
      <c r="F772" s="18"/>
      <c r="G772" s="25"/>
    </row>
    <row r="773" spans="1:7">
      <c r="A773" s="19"/>
      <c r="B773" s="19"/>
      <c r="C773" s="19"/>
      <c r="D773" s="19"/>
      <c r="E773" s="19"/>
      <c r="F773" s="18"/>
      <c r="G773" s="25"/>
    </row>
    <row r="774" spans="1:7">
      <c r="A774" s="19"/>
      <c r="B774" s="19"/>
      <c r="C774" s="19"/>
      <c r="D774" s="19"/>
      <c r="E774" s="19"/>
      <c r="F774" s="18"/>
      <c r="G774" s="25"/>
    </row>
    <row r="775" spans="1:7">
      <c r="A775" s="19"/>
      <c r="B775" s="19"/>
      <c r="C775" s="19"/>
      <c r="D775" s="19"/>
      <c r="E775" s="19"/>
      <c r="F775" s="18"/>
      <c r="G775" s="25"/>
    </row>
    <row r="776" spans="1:7">
      <c r="A776" s="19"/>
      <c r="B776" s="19"/>
      <c r="C776" s="19"/>
      <c r="D776" s="19"/>
      <c r="E776" s="19"/>
      <c r="F776" s="18"/>
      <c r="G776" s="25"/>
    </row>
    <row r="777" spans="1:7">
      <c r="A777" s="19"/>
      <c r="B777" s="19"/>
      <c r="C777" s="19"/>
      <c r="D777" s="19"/>
      <c r="E777" s="19"/>
      <c r="F777" s="18"/>
      <c r="G777" s="25"/>
    </row>
    <row r="778" spans="1:7">
      <c r="A778" s="19"/>
      <c r="B778" s="19"/>
      <c r="C778" s="19"/>
      <c r="D778" s="19"/>
      <c r="E778" s="19"/>
      <c r="F778" s="18"/>
      <c r="G778" s="25"/>
    </row>
    <row r="779" spans="1:7">
      <c r="A779" s="19"/>
      <c r="B779" s="19"/>
      <c r="C779" s="19"/>
      <c r="D779" s="19"/>
      <c r="E779" s="19"/>
      <c r="F779" s="18"/>
      <c r="G779" s="25"/>
    </row>
    <row r="780" spans="1:7">
      <c r="A780" s="19"/>
      <c r="B780" s="19"/>
      <c r="C780" s="19"/>
      <c r="D780" s="19"/>
      <c r="E780" s="19"/>
      <c r="F780" s="18"/>
      <c r="G780" s="25"/>
    </row>
    <row r="781" spans="1:7">
      <c r="A781" s="19"/>
      <c r="B781" s="19"/>
      <c r="C781" s="19"/>
      <c r="D781" s="19"/>
      <c r="E781" s="19"/>
      <c r="F781" s="18"/>
      <c r="G781" s="25"/>
    </row>
    <row r="782" spans="1:7">
      <c r="A782" s="19"/>
      <c r="B782" s="19"/>
      <c r="C782" s="19"/>
      <c r="D782" s="19"/>
      <c r="E782" s="19"/>
      <c r="F782" s="18"/>
      <c r="G782" s="25"/>
    </row>
    <row r="783" spans="1:7">
      <c r="A783" s="19"/>
      <c r="B783" s="19"/>
      <c r="C783" s="19"/>
      <c r="D783" s="19"/>
      <c r="E783" s="19"/>
      <c r="F783" s="18"/>
      <c r="G783" s="25"/>
    </row>
    <row r="784" spans="1:7">
      <c r="A784" s="19"/>
      <c r="B784" s="19"/>
      <c r="C784" s="19"/>
      <c r="D784" s="19"/>
      <c r="E784" s="19"/>
      <c r="F784" s="18"/>
      <c r="G784" s="25"/>
    </row>
    <row r="785" spans="1:7">
      <c r="A785" s="19"/>
      <c r="B785" s="19"/>
      <c r="C785" s="19"/>
      <c r="D785" s="19"/>
      <c r="E785" s="19"/>
      <c r="F785" s="18"/>
      <c r="G785" s="25"/>
    </row>
    <row r="786" spans="1:7">
      <c r="A786" s="19"/>
      <c r="B786" s="19"/>
      <c r="C786" s="19"/>
      <c r="D786" s="19"/>
      <c r="E786" s="19"/>
      <c r="F786" s="18"/>
      <c r="G786" s="25"/>
    </row>
    <row r="787" spans="1:7">
      <c r="A787" s="19"/>
      <c r="B787" s="19"/>
      <c r="C787" s="19"/>
      <c r="D787" s="19"/>
      <c r="E787" s="19"/>
      <c r="F787" s="18"/>
      <c r="G787" s="25"/>
    </row>
    <row r="788" spans="1:7">
      <c r="A788" s="19"/>
      <c r="B788" s="19"/>
      <c r="C788" s="19"/>
      <c r="D788" s="19"/>
      <c r="E788" s="19"/>
      <c r="F788" s="18"/>
      <c r="G788" s="25"/>
    </row>
    <row r="789" spans="1:7">
      <c r="A789" s="19"/>
      <c r="B789" s="19"/>
      <c r="C789" s="19"/>
      <c r="D789" s="19"/>
      <c r="E789" s="19"/>
      <c r="F789" s="18"/>
      <c r="G789" s="25"/>
    </row>
    <row r="790" spans="1:7">
      <c r="A790" s="19"/>
      <c r="B790" s="19"/>
      <c r="C790" s="19"/>
      <c r="D790" s="19"/>
      <c r="E790" s="19"/>
      <c r="F790" s="18"/>
      <c r="G790" s="25"/>
    </row>
    <row r="791" spans="1:7">
      <c r="A791" s="19"/>
      <c r="B791" s="19"/>
      <c r="C791" s="19"/>
      <c r="D791" s="19"/>
      <c r="E791" s="19"/>
      <c r="F791" s="18"/>
      <c r="G791" s="25"/>
    </row>
    <row r="792" spans="1:7">
      <c r="A792" s="19"/>
      <c r="B792" s="19"/>
      <c r="C792" s="19"/>
      <c r="D792" s="19"/>
      <c r="E792" s="19"/>
      <c r="F792" s="18"/>
      <c r="G792" s="25"/>
    </row>
    <row r="793" spans="1:7">
      <c r="A793" s="19"/>
      <c r="B793" s="19"/>
      <c r="C793" s="19"/>
      <c r="D793" s="19"/>
      <c r="E793" s="19"/>
      <c r="F793" s="18"/>
      <c r="G793" s="25"/>
    </row>
    <row r="794" spans="1:7">
      <c r="A794" s="19"/>
      <c r="B794" s="19"/>
      <c r="C794" s="19"/>
      <c r="D794" s="19"/>
      <c r="E794" s="19"/>
      <c r="F794" s="18"/>
      <c r="G794" s="25"/>
    </row>
    <row r="795" spans="1:7">
      <c r="A795" s="19"/>
      <c r="B795" s="19"/>
      <c r="C795" s="19"/>
      <c r="D795" s="19"/>
      <c r="E795" s="19"/>
      <c r="F795" s="18"/>
      <c r="G795" s="25"/>
    </row>
    <row r="796" spans="1:7">
      <c r="A796" s="19"/>
      <c r="B796" s="19"/>
      <c r="C796" s="19"/>
      <c r="D796" s="19"/>
      <c r="E796" s="19"/>
      <c r="F796" s="18"/>
      <c r="G796" s="25"/>
    </row>
    <row r="797" spans="1:7">
      <c r="A797" s="19"/>
      <c r="B797" s="19"/>
      <c r="C797" s="19"/>
      <c r="D797" s="19"/>
      <c r="E797" s="19"/>
      <c r="F797" s="18"/>
      <c r="G797" s="25"/>
    </row>
    <row r="798" spans="1:7">
      <c r="A798" s="19"/>
      <c r="B798" s="19"/>
      <c r="C798" s="19"/>
      <c r="D798" s="19"/>
      <c r="E798" s="19"/>
      <c r="F798" s="18"/>
      <c r="G798" s="25"/>
    </row>
    <row r="799" spans="1:7">
      <c r="A799" s="19"/>
      <c r="B799" s="19"/>
      <c r="C799" s="19"/>
      <c r="D799" s="19"/>
      <c r="E799" s="19"/>
      <c r="F799" s="18"/>
      <c r="G799" s="25"/>
    </row>
    <row r="800" spans="1:7">
      <c r="A800" s="19"/>
      <c r="B800" s="19"/>
      <c r="C800" s="19"/>
      <c r="D800" s="19"/>
      <c r="E800" s="19"/>
      <c r="F800" s="18"/>
      <c r="G800" s="25"/>
    </row>
    <row r="801" spans="1:7">
      <c r="A801" s="19"/>
      <c r="B801" s="19"/>
      <c r="C801" s="19"/>
      <c r="D801" s="19"/>
      <c r="E801" s="19"/>
      <c r="F801" s="18"/>
      <c r="G801" s="25"/>
    </row>
    <row r="802" spans="1:7">
      <c r="A802" s="19"/>
      <c r="B802" s="19"/>
      <c r="C802" s="19"/>
      <c r="D802" s="19"/>
      <c r="E802" s="19"/>
      <c r="F802" s="18"/>
      <c r="G802" s="25"/>
    </row>
    <row r="803" spans="1:7">
      <c r="A803" s="19"/>
      <c r="B803" s="19"/>
      <c r="C803" s="19"/>
      <c r="D803" s="19"/>
      <c r="E803" s="19"/>
      <c r="F803" s="18"/>
      <c r="G803" s="25"/>
    </row>
    <row r="804" spans="1:7">
      <c r="A804" s="19"/>
      <c r="B804" s="19"/>
      <c r="C804" s="19"/>
      <c r="D804" s="19"/>
      <c r="E804" s="19"/>
      <c r="F804" s="18"/>
      <c r="G804" s="25"/>
    </row>
    <row r="805" spans="1:7">
      <c r="A805" s="19"/>
      <c r="B805" s="19"/>
      <c r="C805" s="19"/>
      <c r="D805" s="19"/>
      <c r="E805" s="19"/>
      <c r="F805" s="18"/>
      <c r="G805" s="25"/>
    </row>
    <row r="806" spans="1:7">
      <c r="A806" s="19"/>
      <c r="B806" s="19"/>
      <c r="C806" s="19"/>
      <c r="D806" s="19"/>
      <c r="E806" s="19"/>
      <c r="F806" s="18"/>
      <c r="G806" s="25"/>
    </row>
    <row r="807" spans="1:7">
      <c r="A807" s="19"/>
      <c r="B807" s="19"/>
      <c r="C807" s="19"/>
      <c r="D807" s="19"/>
      <c r="E807" s="19"/>
      <c r="F807" s="18"/>
      <c r="G807" s="25"/>
    </row>
    <row r="808" spans="1:7">
      <c r="A808" s="19"/>
      <c r="B808" s="19"/>
      <c r="C808" s="19"/>
      <c r="D808" s="19"/>
      <c r="E808" s="19"/>
      <c r="F808" s="18"/>
      <c r="G808" s="25"/>
    </row>
    <row r="809" spans="1:7">
      <c r="A809" s="19"/>
      <c r="B809" s="19"/>
      <c r="C809" s="19"/>
      <c r="D809" s="19"/>
      <c r="E809" s="19"/>
      <c r="F809" s="18"/>
      <c r="G809" s="25"/>
    </row>
    <row r="810" spans="1:7">
      <c r="A810" s="19"/>
      <c r="B810" s="19"/>
      <c r="C810" s="19"/>
      <c r="D810" s="19"/>
      <c r="E810" s="19"/>
      <c r="F810" s="18"/>
      <c r="G810" s="25"/>
    </row>
    <row r="811" spans="1:7">
      <c r="A811" s="19"/>
      <c r="B811" s="19"/>
      <c r="C811" s="19"/>
      <c r="D811" s="19"/>
      <c r="E811" s="19"/>
      <c r="F811" s="18"/>
      <c r="G811" s="25"/>
    </row>
    <row r="812" spans="1:7">
      <c r="A812" s="19"/>
      <c r="B812" s="19"/>
      <c r="C812" s="19"/>
      <c r="D812" s="19"/>
      <c r="E812" s="19"/>
      <c r="F812" s="18"/>
      <c r="G812" s="25"/>
    </row>
    <row r="813" spans="1:7">
      <c r="A813" s="19"/>
      <c r="B813" s="19"/>
      <c r="C813" s="19"/>
      <c r="D813" s="19"/>
      <c r="E813" s="19"/>
      <c r="F813" s="18"/>
      <c r="G813" s="25"/>
    </row>
    <row r="814" spans="1:7">
      <c r="A814" s="19"/>
      <c r="B814" s="19"/>
      <c r="C814" s="19"/>
      <c r="D814" s="19"/>
      <c r="E814" s="19"/>
      <c r="F814" s="18"/>
      <c r="G814" s="25"/>
    </row>
    <row r="815" spans="1:7">
      <c r="A815" s="19"/>
      <c r="B815" s="19"/>
      <c r="C815" s="19"/>
      <c r="D815" s="19"/>
      <c r="E815" s="19"/>
      <c r="F815" s="18"/>
      <c r="G815" s="25"/>
    </row>
    <row r="816" spans="1:7">
      <c r="A816" s="19"/>
      <c r="B816" s="19"/>
      <c r="C816" s="19"/>
      <c r="D816" s="19"/>
      <c r="E816" s="19"/>
      <c r="F816" s="18"/>
      <c r="G816" s="25"/>
    </row>
    <row r="817" spans="1:7">
      <c r="A817" s="19"/>
      <c r="B817" s="19"/>
      <c r="C817" s="19"/>
      <c r="D817" s="19"/>
      <c r="E817" s="19"/>
      <c r="F817" s="18"/>
      <c r="G817" s="25"/>
    </row>
    <row r="818" spans="1:7">
      <c r="A818" s="19"/>
      <c r="B818" s="19"/>
      <c r="C818" s="19"/>
      <c r="D818" s="19"/>
      <c r="E818" s="19"/>
      <c r="F818" s="18"/>
      <c r="G818" s="25"/>
    </row>
    <row r="819" spans="1:7">
      <c r="A819" s="19"/>
      <c r="B819" s="19"/>
      <c r="C819" s="19"/>
      <c r="D819" s="19"/>
      <c r="E819" s="19"/>
      <c r="F819" s="18"/>
      <c r="G819" s="25"/>
    </row>
    <row r="820" spans="1:7">
      <c r="A820" s="19"/>
      <c r="B820" s="19"/>
      <c r="C820" s="19"/>
      <c r="D820" s="19"/>
      <c r="E820" s="19"/>
      <c r="F820" s="18"/>
      <c r="G820" s="25"/>
    </row>
    <row r="821" spans="1:7">
      <c r="A821" s="19"/>
      <c r="B821" s="19"/>
      <c r="C821" s="19"/>
      <c r="D821" s="19"/>
      <c r="E821" s="19"/>
      <c r="F821" s="18"/>
      <c r="G821" s="25"/>
    </row>
    <row r="822" spans="1:7">
      <c r="A822" s="19"/>
      <c r="B822" s="19"/>
      <c r="C822" s="19"/>
      <c r="D822" s="19"/>
      <c r="E822" s="19"/>
      <c r="F822" s="18"/>
      <c r="G822" s="25"/>
    </row>
    <row r="823" spans="1:7">
      <c r="A823" s="19"/>
      <c r="B823" s="19"/>
      <c r="C823" s="19"/>
      <c r="D823" s="19"/>
      <c r="E823" s="19"/>
      <c r="F823" s="18"/>
      <c r="G823" s="25"/>
    </row>
    <row r="824" spans="1:7">
      <c r="A824" s="19"/>
      <c r="B824" s="19"/>
      <c r="C824" s="19"/>
      <c r="D824" s="19"/>
      <c r="E824" s="19"/>
      <c r="F824" s="18"/>
      <c r="G824" s="25"/>
    </row>
    <row r="825" spans="1:7">
      <c r="A825" s="19"/>
      <c r="B825" s="19"/>
      <c r="C825" s="19"/>
      <c r="D825" s="19"/>
      <c r="E825" s="19"/>
      <c r="F825" s="18"/>
      <c r="G825" s="25"/>
    </row>
    <row r="826" spans="1:7">
      <c r="A826" s="19"/>
      <c r="B826" s="19"/>
      <c r="C826" s="19"/>
      <c r="D826" s="19"/>
      <c r="E826" s="19"/>
      <c r="F826" s="18"/>
      <c r="G826" s="25"/>
    </row>
    <row r="827" spans="1:7">
      <c r="A827" s="19"/>
      <c r="B827" s="19"/>
      <c r="C827" s="19"/>
      <c r="D827" s="19"/>
      <c r="E827" s="19"/>
      <c r="F827" s="18"/>
      <c r="G827" s="25"/>
    </row>
    <row r="828" spans="1:7">
      <c r="A828" s="19"/>
      <c r="B828" s="19"/>
      <c r="C828" s="19"/>
      <c r="D828" s="19"/>
      <c r="E828" s="19"/>
      <c r="F828" s="18"/>
      <c r="G828" s="25"/>
    </row>
    <row r="829" spans="1:7">
      <c r="A829" s="19"/>
      <c r="B829" s="19"/>
      <c r="C829" s="19"/>
      <c r="D829" s="19"/>
      <c r="E829" s="19"/>
      <c r="F829" s="18"/>
      <c r="G829" s="25"/>
    </row>
    <row r="830" spans="1:7">
      <c r="A830" s="19"/>
      <c r="B830" s="19"/>
      <c r="C830" s="19"/>
      <c r="D830" s="19"/>
      <c r="E830" s="19"/>
      <c r="F830" s="18"/>
      <c r="G830" s="25"/>
    </row>
    <row r="831" spans="1:7">
      <c r="A831" s="19"/>
      <c r="B831" s="19"/>
      <c r="C831" s="19"/>
      <c r="D831" s="19"/>
      <c r="E831" s="19"/>
      <c r="F831" s="18"/>
      <c r="G831" s="25"/>
    </row>
    <row r="832" spans="1:7">
      <c r="A832" s="19"/>
      <c r="B832" s="19"/>
      <c r="C832" s="19"/>
      <c r="D832" s="19"/>
      <c r="E832" s="19"/>
      <c r="F832" s="18"/>
      <c r="G832" s="25"/>
    </row>
    <row r="833" spans="1:7">
      <c r="A833" s="19"/>
      <c r="B833" s="19"/>
      <c r="C833" s="19"/>
      <c r="D833" s="19"/>
      <c r="E833" s="19"/>
      <c r="F833" s="18"/>
      <c r="G833" s="25"/>
    </row>
    <row r="834" spans="1:7">
      <c r="A834" s="19"/>
      <c r="B834" s="19"/>
      <c r="C834" s="19"/>
      <c r="D834" s="19"/>
      <c r="E834" s="19"/>
      <c r="F834" s="18"/>
      <c r="G834" s="25"/>
    </row>
    <row r="835" spans="1:7">
      <c r="A835" s="19"/>
      <c r="B835" s="19"/>
      <c r="C835" s="19"/>
      <c r="D835" s="19"/>
      <c r="E835" s="19"/>
      <c r="F835" s="18"/>
      <c r="G835" s="25"/>
    </row>
    <row r="836" spans="1:7">
      <c r="A836" s="19"/>
      <c r="B836" s="19"/>
      <c r="C836" s="19"/>
      <c r="D836" s="19"/>
      <c r="E836" s="19"/>
      <c r="F836" s="18"/>
      <c r="G836" s="25"/>
    </row>
    <row r="837" spans="1:7">
      <c r="A837" s="19"/>
      <c r="B837" s="19"/>
      <c r="C837" s="19"/>
      <c r="D837" s="19"/>
      <c r="E837" s="19"/>
      <c r="F837" s="18"/>
      <c r="G837" s="25"/>
    </row>
    <row r="838" spans="1:7">
      <c r="A838" s="19"/>
      <c r="B838" s="19"/>
      <c r="C838" s="19"/>
      <c r="D838" s="19"/>
      <c r="E838" s="19"/>
      <c r="F838" s="18"/>
      <c r="G838" s="25"/>
    </row>
    <row r="839" spans="1:7">
      <c r="A839" s="19"/>
      <c r="B839" s="19"/>
      <c r="C839" s="19"/>
      <c r="D839" s="19"/>
      <c r="E839" s="19"/>
      <c r="F839" s="18"/>
      <c r="G839" s="25"/>
    </row>
    <row r="840" spans="1:7">
      <c r="A840" s="19"/>
      <c r="B840" s="19"/>
      <c r="C840" s="19"/>
      <c r="D840" s="19"/>
      <c r="E840" s="19"/>
      <c r="F840" s="18"/>
      <c r="G840" s="25"/>
    </row>
    <row r="841" spans="1:7">
      <c r="A841" s="19"/>
      <c r="B841" s="19"/>
      <c r="C841" s="19"/>
      <c r="D841" s="19"/>
      <c r="E841" s="19"/>
      <c r="F841" s="18"/>
      <c r="G841" s="25"/>
    </row>
    <row r="842" spans="1:7">
      <c r="A842" s="19"/>
      <c r="B842" s="19"/>
      <c r="C842" s="19"/>
      <c r="D842" s="19"/>
      <c r="E842" s="19"/>
      <c r="F842" s="18"/>
      <c r="G842" s="25"/>
    </row>
    <row r="843" spans="1:7">
      <c r="A843" s="19"/>
      <c r="B843" s="19"/>
      <c r="C843" s="19"/>
      <c r="D843" s="19"/>
      <c r="E843" s="19"/>
      <c r="F843" s="18"/>
      <c r="G843" s="25"/>
    </row>
    <row r="844" spans="1:7">
      <c r="A844" s="19"/>
      <c r="B844" s="19"/>
      <c r="C844" s="19"/>
      <c r="D844" s="19"/>
      <c r="E844" s="19"/>
      <c r="F844" s="18"/>
      <c r="G844" s="25"/>
    </row>
    <row r="845" spans="1:7">
      <c r="A845" s="19"/>
      <c r="B845" s="19"/>
      <c r="C845" s="19"/>
      <c r="D845" s="19"/>
      <c r="E845" s="19"/>
      <c r="F845" s="18"/>
      <c r="G845" s="25"/>
    </row>
    <row r="846" spans="1:7">
      <c r="A846" s="19"/>
      <c r="B846" s="19"/>
      <c r="C846" s="19"/>
      <c r="D846" s="19"/>
      <c r="E846" s="19"/>
      <c r="F846" s="18"/>
      <c r="G846" s="25"/>
    </row>
    <row r="847" spans="1:7">
      <c r="A847" s="19"/>
      <c r="B847" s="19"/>
      <c r="C847" s="19"/>
      <c r="D847" s="19"/>
      <c r="E847" s="19"/>
      <c r="F847" s="18"/>
      <c r="G847" s="25"/>
    </row>
    <row r="848" spans="1:7">
      <c r="A848" s="19"/>
      <c r="B848" s="19"/>
      <c r="C848" s="19"/>
      <c r="D848" s="19"/>
      <c r="E848" s="19"/>
      <c r="F848" s="18"/>
      <c r="G848" s="25"/>
    </row>
    <row r="849" spans="1:7">
      <c r="A849" s="19"/>
      <c r="B849" s="19"/>
      <c r="C849" s="19"/>
      <c r="D849" s="19"/>
      <c r="E849" s="19"/>
      <c r="F849" s="18"/>
      <c r="G849" s="25"/>
    </row>
    <row r="850" spans="1:7">
      <c r="A850" s="19"/>
      <c r="B850" s="19"/>
      <c r="C850" s="19"/>
      <c r="D850" s="19"/>
      <c r="E850" s="19"/>
      <c r="F850" s="18"/>
      <c r="G850" s="25"/>
    </row>
    <row r="851" spans="1:7">
      <c r="A851" s="19"/>
      <c r="B851" s="19"/>
      <c r="C851" s="19"/>
      <c r="D851" s="19"/>
      <c r="E851" s="19"/>
      <c r="F851" s="18"/>
      <c r="G851" s="25"/>
    </row>
    <row r="852" spans="1:7">
      <c r="A852" s="19"/>
      <c r="B852" s="19"/>
      <c r="C852" s="19"/>
      <c r="D852" s="19"/>
      <c r="E852" s="19"/>
      <c r="F852" s="18"/>
      <c r="G852" s="25"/>
    </row>
    <row r="853" spans="1:7">
      <c r="A853" s="19"/>
      <c r="B853" s="19"/>
      <c r="C853" s="19"/>
      <c r="D853" s="19"/>
      <c r="E853" s="19"/>
      <c r="F853" s="18"/>
      <c r="G853" s="25"/>
    </row>
    <row r="854" spans="1:7">
      <c r="A854" s="19"/>
      <c r="B854" s="19"/>
      <c r="C854" s="19"/>
      <c r="D854" s="19"/>
      <c r="E854" s="19"/>
      <c r="F854" s="18"/>
      <c r="G854" s="25"/>
    </row>
    <row r="855" spans="1:7">
      <c r="A855" s="19"/>
      <c r="B855" s="19"/>
      <c r="C855" s="19"/>
      <c r="D855" s="19"/>
      <c r="E855" s="19"/>
      <c r="F855" s="18"/>
      <c r="G855" s="25"/>
    </row>
    <row r="856" spans="1:7">
      <c r="A856" s="19"/>
      <c r="B856" s="19"/>
      <c r="C856" s="19"/>
      <c r="D856" s="19"/>
      <c r="E856" s="19"/>
      <c r="F856" s="18"/>
      <c r="G856" s="25"/>
    </row>
    <row r="857" spans="1:7">
      <c r="A857" s="19"/>
      <c r="B857" s="19"/>
      <c r="C857" s="19"/>
      <c r="D857" s="19"/>
      <c r="E857" s="19"/>
      <c r="F857" s="18"/>
      <c r="G857" s="25"/>
    </row>
    <row r="858" spans="1:7">
      <c r="A858" s="19"/>
      <c r="B858" s="19"/>
      <c r="C858" s="19"/>
      <c r="D858" s="19"/>
      <c r="E858" s="19"/>
      <c r="F858" s="18"/>
      <c r="G858" s="25"/>
    </row>
    <row r="859" spans="1:7">
      <c r="A859" s="19"/>
      <c r="B859" s="19"/>
      <c r="C859" s="19"/>
      <c r="D859" s="19"/>
      <c r="E859" s="19"/>
      <c r="F859" s="18"/>
      <c r="G859" s="25"/>
    </row>
    <row r="860" spans="1:7">
      <c r="A860" s="19"/>
      <c r="B860" s="19"/>
      <c r="C860" s="19"/>
      <c r="D860" s="19"/>
      <c r="E860" s="19"/>
      <c r="F860" s="18"/>
      <c r="G860" s="25"/>
    </row>
    <row r="861" spans="1:7">
      <c r="A861" s="19"/>
      <c r="B861" s="19"/>
      <c r="C861" s="19"/>
      <c r="D861" s="19"/>
      <c r="E861" s="19"/>
      <c r="F861" s="18"/>
      <c r="G861" s="25"/>
    </row>
    <row r="862" spans="1:7">
      <c r="A862" s="19"/>
      <c r="B862" s="19"/>
      <c r="C862" s="19"/>
      <c r="D862" s="19"/>
      <c r="E862" s="19"/>
      <c r="F862" s="18"/>
      <c r="G862" s="25"/>
    </row>
    <row r="863" spans="1:7">
      <c r="A863" s="19"/>
      <c r="B863" s="19"/>
      <c r="C863" s="19"/>
      <c r="D863" s="19"/>
      <c r="E863" s="19"/>
      <c r="F863" s="18"/>
      <c r="G863" s="25"/>
    </row>
    <row r="864" spans="1:7">
      <c r="A864" s="19"/>
      <c r="B864" s="19"/>
      <c r="C864" s="19"/>
      <c r="D864" s="19"/>
      <c r="E864" s="19"/>
      <c r="F864" s="18"/>
      <c r="G864" s="25"/>
    </row>
    <row r="865" spans="1:7">
      <c r="A865" s="19"/>
      <c r="B865" s="19"/>
      <c r="C865" s="19"/>
      <c r="D865" s="19"/>
      <c r="E865" s="19"/>
      <c r="F865" s="18"/>
      <c r="G865" s="25"/>
    </row>
    <row r="866" spans="1:7">
      <c r="A866" s="19"/>
      <c r="B866" s="19"/>
      <c r="C866" s="19"/>
      <c r="D866" s="19"/>
      <c r="E866" s="19"/>
      <c r="F866" s="18"/>
      <c r="G866" s="25"/>
    </row>
    <row r="867" spans="1:7">
      <c r="A867" s="19"/>
      <c r="B867" s="19"/>
      <c r="C867" s="19"/>
      <c r="D867" s="19"/>
      <c r="E867" s="19"/>
      <c r="F867" s="18"/>
      <c r="G867" s="25"/>
    </row>
    <row r="868" spans="1:7">
      <c r="A868" s="19"/>
      <c r="B868" s="19"/>
      <c r="C868" s="19"/>
      <c r="D868" s="19"/>
      <c r="E868" s="19"/>
      <c r="F868" s="18"/>
      <c r="G868" s="25"/>
    </row>
    <row r="869" spans="1:7">
      <c r="A869" s="19"/>
      <c r="B869" s="19"/>
      <c r="C869" s="19"/>
      <c r="D869" s="19"/>
      <c r="E869" s="19"/>
      <c r="F869" s="18"/>
      <c r="G869" s="25"/>
    </row>
    <row r="870" spans="1:7">
      <c r="A870" s="19"/>
      <c r="B870" s="19"/>
      <c r="C870" s="19"/>
      <c r="D870" s="19"/>
      <c r="E870" s="19"/>
      <c r="F870" s="18"/>
      <c r="G870" s="25"/>
    </row>
    <row r="871" spans="1:7">
      <c r="A871" s="19"/>
      <c r="B871" s="19"/>
      <c r="C871" s="19"/>
      <c r="D871" s="19"/>
      <c r="E871" s="19"/>
      <c r="F871" s="18"/>
      <c r="G871" s="25"/>
    </row>
    <row r="872" spans="1:7">
      <c r="A872" s="19"/>
      <c r="B872" s="19"/>
      <c r="C872" s="19"/>
      <c r="D872" s="19"/>
      <c r="E872" s="19"/>
      <c r="F872" s="18"/>
      <c r="G872" s="25"/>
    </row>
    <row r="873" spans="1:7">
      <c r="A873" s="19"/>
      <c r="B873" s="19"/>
      <c r="C873" s="19"/>
      <c r="D873" s="19"/>
      <c r="E873" s="19"/>
      <c r="F873" s="18"/>
      <c r="G873" s="25"/>
    </row>
    <row r="874" spans="1:7">
      <c r="A874" s="19"/>
      <c r="B874" s="19"/>
      <c r="C874" s="19"/>
      <c r="D874" s="19"/>
      <c r="E874" s="19"/>
      <c r="F874" s="18"/>
      <c r="G874" s="25"/>
    </row>
    <row r="875" spans="1:7">
      <c r="A875" s="19"/>
      <c r="B875" s="19"/>
      <c r="C875" s="19"/>
      <c r="D875" s="19"/>
      <c r="E875" s="19"/>
      <c r="F875" s="18"/>
      <c r="G875" s="25"/>
    </row>
    <row r="876" spans="1:7">
      <c r="A876" s="19"/>
      <c r="B876" s="19"/>
      <c r="C876" s="19"/>
      <c r="D876" s="19"/>
      <c r="E876" s="19"/>
      <c r="F876" s="18"/>
      <c r="G876" s="25"/>
    </row>
    <row r="877" spans="1:7">
      <c r="A877" s="19"/>
      <c r="B877" s="19"/>
      <c r="C877" s="19"/>
      <c r="D877" s="19"/>
      <c r="E877" s="19"/>
      <c r="F877" s="18"/>
      <c r="G877" s="25"/>
    </row>
    <row r="878" spans="1:7">
      <c r="A878" s="19"/>
      <c r="B878" s="19"/>
      <c r="C878" s="19"/>
      <c r="D878" s="19"/>
      <c r="E878" s="19"/>
      <c r="F878" s="18"/>
      <c r="G878" s="25"/>
    </row>
    <row r="879" spans="1:7">
      <c r="A879" s="19"/>
      <c r="B879" s="19"/>
      <c r="C879" s="19"/>
      <c r="D879" s="19"/>
      <c r="E879" s="19"/>
      <c r="F879" s="18"/>
      <c r="G879" s="25"/>
    </row>
    <row r="880" spans="1:7">
      <c r="A880" s="19"/>
      <c r="B880" s="19"/>
      <c r="C880" s="19"/>
      <c r="D880" s="19"/>
      <c r="E880" s="19"/>
      <c r="F880" s="18"/>
      <c r="G880" s="25"/>
    </row>
    <row r="881" spans="1:7">
      <c r="A881" s="19"/>
      <c r="B881" s="19"/>
      <c r="C881" s="19"/>
      <c r="D881" s="19"/>
      <c r="E881" s="19"/>
      <c r="F881" s="18"/>
      <c r="G881" s="25"/>
    </row>
    <row r="882" spans="1:7">
      <c r="A882" s="19"/>
      <c r="B882" s="19"/>
      <c r="C882" s="19"/>
      <c r="D882" s="19"/>
      <c r="E882" s="19"/>
      <c r="F882" s="18"/>
      <c r="G882" s="25"/>
    </row>
    <row r="883" spans="1:7">
      <c r="A883" s="19"/>
      <c r="B883" s="19"/>
      <c r="C883" s="19"/>
      <c r="D883" s="19"/>
      <c r="E883" s="19"/>
      <c r="F883" s="18"/>
      <c r="G883" s="25"/>
    </row>
    <row r="884" spans="1:7">
      <c r="A884" s="19"/>
      <c r="B884" s="19"/>
      <c r="C884" s="19"/>
      <c r="D884" s="19"/>
      <c r="E884" s="19"/>
      <c r="F884" s="18"/>
      <c r="G884" s="25"/>
    </row>
    <row r="885" spans="1:7">
      <c r="A885" s="19"/>
      <c r="B885" s="19"/>
      <c r="C885" s="19"/>
      <c r="D885" s="19"/>
      <c r="E885" s="19"/>
      <c r="F885" s="18"/>
      <c r="G885" s="25"/>
    </row>
    <row r="886" spans="1:7">
      <c r="A886" s="19"/>
      <c r="B886" s="19"/>
      <c r="C886" s="19"/>
      <c r="D886" s="19"/>
      <c r="E886" s="19"/>
      <c r="F886" s="18"/>
      <c r="G886" s="25"/>
    </row>
    <row r="887" spans="1:7">
      <c r="A887" s="19"/>
      <c r="B887" s="19"/>
      <c r="C887" s="19"/>
      <c r="D887" s="19"/>
      <c r="E887" s="19"/>
      <c r="F887" s="18"/>
      <c r="G887" s="25"/>
    </row>
    <row r="888" spans="1:7">
      <c r="A888" s="19"/>
      <c r="B888" s="19"/>
      <c r="C888" s="19"/>
      <c r="D888" s="19"/>
      <c r="E888" s="19"/>
      <c r="F888" s="18"/>
      <c r="G888" s="25"/>
    </row>
    <row r="889" spans="1:7">
      <c r="A889" s="19"/>
      <c r="B889" s="19"/>
      <c r="C889" s="19"/>
      <c r="D889" s="19"/>
      <c r="E889" s="19"/>
      <c r="F889" s="18"/>
      <c r="G889" s="25"/>
    </row>
    <row r="890" spans="1:7">
      <c r="A890" s="19"/>
      <c r="B890" s="19"/>
      <c r="C890" s="19"/>
      <c r="D890" s="19"/>
      <c r="E890" s="19"/>
      <c r="F890" s="18"/>
      <c r="G890" s="25"/>
    </row>
    <row r="891" spans="1:7">
      <c r="A891" s="19"/>
      <c r="B891" s="19"/>
      <c r="C891" s="19"/>
      <c r="D891" s="19"/>
      <c r="E891" s="19"/>
      <c r="F891" s="18"/>
      <c r="G891" s="25"/>
    </row>
    <row r="892" spans="1:7">
      <c r="A892" s="19"/>
      <c r="B892" s="19"/>
      <c r="C892" s="19"/>
      <c r="D892" s="19"/>
      <c r="E892" s="19"/>
      <c r="F892" s="18"/>
      <c r="G892" s="25"/>
    </row>
    <row r="893" spans="1:7">
      <c r="A893" s="19"/>
      <c r="B893" s="19"/>
      <c r="C893" s="19"/>
      <c r="D893" s="19"/>
      <c r="E893" s="19"/>
      <c r="F893" s="18"/>
      <c r="G893" s="25"/>
    </row>
    <row r="894" spans="1:7">
      <c r="A894" s="19"/>
      <c r="B894" s="19"/>
      <c r="C894" s="19"/>
      <c r="D894" s="19"/>
      <c r="E894" s="19"/>
      <c r="F894" s="18"/>
      <c r="G894" s="25"/>
    </row>
    <row r="895" spans="1:7">
      <c r="A895" s="19"/>
      <c r="B895" s="19"/>
      <c r="C895" s="19"/>
      <c r="D895" s="19"/>
      <c r="E895" s="19"/>
      <c r="F895" s="18"/>
      <c r="G895" s="25"/>
    </row>
    <row r="896" spans="1:7">
      <c r="A896" s="19"/>
      <c r="B896" s="19"/>
      <c r="C896" s="19"/>
      <c r="D896" s="19"/>
      <c r="E896" s="19"/>
      <c r="F896" s="18"/>
      <c r="G896" s="25"/>
    </row>
    <row r="897" spans="1:7">
      <c r="A897" s="19"/>
      <c r="B897" s="19"/>
      <c r="C897" s="19"/>
      <c r="D897" s="19"/>
      <c r="E897" s="19"/>
      <c r="F897" s="18"/>
      <c r="G897" s="25"/>
    </row>
    <row r="898" spans="1:7">
      <c r="A898" s="19"/>
      <c r="B898" s="19"/>
      <c r="C898" s="19"/>
      <c r="D898" s="19"/>
      <c r="E898" s="19"/>
      <c r="F898" s="18"/>
      <c r="G898" s="25"/>
    </row>
    <row r="899" spans="1:7">
      <c r="A899" s="19"/>
      <c r="B899" s="19"/>
      <c r="C899" s="19"/>
      <c r="D899" s="19"/>
      <c r="E899" s="19"/>
      <c r="F899" s="18"/>
      <c r="G899" s="25"/>
    </row>
    <row r="900" spans="1:7">
      <c r="A900" s="19"/>
      <c r="B900" s="19"/>
      <c r="C900" s="19"/>
      <c r="D900" s="19"/>
      <c r="E900" s="19"/>
      <c r="F900" s="18"/>
      <c r="G900" s="25"/>
    </row>
  </sheetData>
  <sheetProtection password="EF32" sheet="1" objects="1" scenarios="1"/>
  <conditionalFormatting sqref="D6:D900">
    <cfRule type="expression" dxfId="9" priority="3" stopIfTrue="1">
      <formula>AND(OR(ISBLANK(E6)=FALSE,ISBLANK(F6)=FALSE),ISBLANK(D6)=TRUE)</formula>
    </cfRule>
  </conditionalFormatting>
  <conditionalFormatting sqref="E6:E900">
    <cfRule type="expression" dxfId="8" priority="2" stopIfTrue="1">
      <formula>AND(OR(ISBLANK(D6)=FALSE,ISBLANK(F6)=FALSE),ISBLANK(E6)=TRUE)</formula>
    </cfRule>
  </conditionalFormatting>
  <conditionalFormatting sqref="F6:F900">
    <cfRule type="expression" dxfId="7" priority="1" stopIfTrue="1">
      <formula>AND(OR(ISBLANK(D6)=FALSE,ISBLANK(E6)=FALSE),ISBLANK(F6)=TRUE)</formula>
    </cfRule>
  </conditionalFormatting>
  <dataValidations count="1">
    <dataValidation type="list" allowBlank="1" showInputMessage="1" showErrorMessage="1" sqref="E6:E900" xr:uid="{00000000-0002-0000-0800-000000000000}">
      <formula1>Projects</formula1>
    </dataValidation>
  </dataValidations>
  <pageMargins left="0.25" right="0.25" top="0.75" bottom="0.75" header="0.3" footer="0.3"/>
  <pageSetup scale="73" fitToHeight="0" orientation="portrait" r:id="rId1"/>
  <headerFooter alignWithMargins="0">
    <oddFooter>&amp;LPage &amp;P of &amp;N&amp;C&amp;D &amp;T&amp;R&amp;A</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'Data Valid'!#REF!</xm:f>
          </x14:formula1>
          <xm:sqref>A6:A900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B64"/>
  <sheetViews>
    <sheetView zoomScale="95" zoomScaleNormal="95" workbookViewId="0">
      <selection activeCell="F32" sqref="F32"/>
    </sheetView>
  </sheetViews>
  <sheetFormatPr defaultColWidth="0" defaultRowHeight="12.75" zeroHeight="1"/>
  <cols>
    <col min="1" max="1" width="4" style="79" bestFit="1" customWidth="1"/>
    <col min="2" max="2" width="47" style="79" bestFit="1" customWidth="1"/>
    <col min="3" max="3" width="28.7109375" style="79" customWidth="1"/>
    <col min="4" max="4" width="26" style="79" customWidth="1"/>
    <col min="5" max="5" width="7.140625" style="79" customWidth="1"/>
    <col min="6" max="7" width="35.7109375" style="79" customWidth="1"/>
    <col min="8" max="17" width="16.7109375" style="79" hidden="1" customWidth="1"/>
    <col min="18" max="28" width="0" style="79" hidden="1" customWidth="1"/>
    <col min="29" max="16384" width="9.28515625" style="79" hidden="1"/>
  </cols>
  <sheetData>
    <row r="1" spans="1:25" ht="16.5" thickBot="1">
      <c r="A1" s="309" t="s">
        <v>764</v>
      </c>
    </row>
    <row r="2" spans="1:25" ht="13.5" thickBot="1">
      <c r="A2" s="374" t="str">
        <f>'Cover Page'!A1</f>
        <v>COLORADO ADULT EDUCATION &amp; LITERACY GRANT</v>
      </c>
      <c r="B2" s="374"/>
      <c r="C2" s="374"/>
      <c r="D2" s="374"/>
      <c r="E2" s="374"/>
      <c r="F2" s="374"/>
      <c r="G2" s="374"/>
      <c r="H2" s="185"/>
      <c r="I2" s="183"/>
      <c r="J2" s="183"/>
      <c r="K2" s="183"/>
    </row>
    <row r="3" spans="1:25" ht="13.5" thickBot="1">
      <c r="A3" s="375" t="s">
        <v>50</v>
      </c>
      <c r="B3" s="375"/>
      <c r="C3" s="375"/>
      <c r="D3" s="375"/>
      <c r="E3" s="375"/>
      <c r="F3" s="375"/>
      <c r="G3" s="375"/>
      <c r="H3" s="184"/>
      <c r="I3" s="184"/>
      <c r="J3" s="184"/>
      <c r="K3" s="185"/>
    </row>
    <row r="4" spans="1:25" ht="13.9" customHeight="1" thickBot="1">
      <c r="A4" s="376" t="str">
        <f>'Budget &amp; Actual - Detail'!$A$2</f>
        <v>January 1, 2024 - June 30, 2025</v>
      </c>
      <c r="B4" s="376"/>
      <c r="C4" s="376"/>
      <c r="D4" s="376"/>
      <c r="E4" s="376"/>
      <c r="F4" s="376"/>
      <c r="G4" s="376"/>
      <c r="K4" s="186" t="s">
        <v>45</v>
      </c>
    </row>
    <row r="5" spans="1:25" ht="13.9" customHeight="1" thickBot="1">
      <c r="A5" s="201"/>
      <c r="B5" s="201"/>
      <c r="C5" s="201"/>
      <c r="D5" s="201"/>
      <c r="E5" s="201"/>
      <c r="F5" s="201"/>
      <c r="G5" s="201"/>
      <c r="K5" s="186"/>
    </row>
    <row r="6" spans="1:25" ht="13.5" thickBot="1">
      <c r="A6" s="378" t="s">
        <v>100</v>
      </c>
      <c r="B6" s="378"/>
      <c r="C6" s="187" cm="1">
        <f t="array" ref="C6:D6">'Cover Page'!C6:D6</f>
        <v>0</v>
      </c>
      <c r="D6" s="79">
        <v>0</v>
      </c>
      <c r="F6" s="188"/>
      <c r="K6" s="189">
        <f>'Cover Page'!C10</f>
        <v>0</v>
      </c>
    </row>
    <row r="7" spans="1:25"/>
    <row r="8" spans="1:25" ht="13.5" thickBot="1">
      <c r="A8" s="375" t="s">
        <v>111</v>
      </c>
      <c r="B8" s="375"/>
      <c r="C8" s="375"/>
      <c r="D8" s="375"/>
      <c r="E8" s="375"/>
      <c r="F8" s="375"/>
      <c r="G8" s="375"/>
      <c r="H8" s="190"/>
      <c r="I8" s="190"/>
      <c r="J8" s="190" t="s">
        <v>51</v>
      </c>
      <c r="K8" s="191"/>
      <c r="L8" s="190"/>
      <c r="M8" s="190"/>
      <c r="N8" s="190"/>
      <c r="O8" s="190"/>
      <c r="P8" s="190"/>
      <c r="Q8" s="190"/>
      <c r="R8" s="190"/>
      <c r="S8" s="190"/>
      <c r="T8" s="190"/>
      <c r="U8" s="190"/>
      <c r="V8" s="190"/>
      <c r="W8" s="190"/>
      <c r="X8" s="190"/>
      <c r="Y8" s="190"/>
    </row>
    <row r="9" spans="1:25" ht="13.5" thickBot="1">
      <c r="B9" s="192"/>
      <c r="C9" s="192"/>
      <c r="D9" s="192"/>
      <c r="E9" s="192"/>
      <c r="F9" s="193"/>
      <c r="G9" s="193"/>
      <c r="H9" s="193"/>
      <c r="I9" s="193"/>
    </row>
    <row r="10" spans="1:25" ht="13.5" thickBot="1">
      <c r="A10" s="366" t="s">
        <v>52</v>
      </c>
      <c r="B10" s="366"/>
      <c r="C10" s="366" t="s">
        <v>738</v>
      </c>
      <c r="D10" s="366"/>
      <c r="E10" s="206"/>
      <c r="F10" s="366" t="s">
        <v>739</v>
      </c>
      <c r="G10" s="366"/>
      <c r="H10" s="377" t="s">
        <v>95</v>
      </c>
      <c r="I10" s="361"/>
      <c r="J10" s="361" t="s">
        <v>96</v>
      </c>
      <c r="K10" s="361"/>
      <c r="L10" s="361" t="s">
        <v>97</v>
      </c>
      <c r="M10" s="361"/>
      <c r="N10" s="361" t="s">
        <v>98</v>
      </c>
      <c r="O10" s="361"/>
      <c r="P10" s="361" t="s">
        <v>106</v>
      </c>
      <c r="Q10" s="361"/>
    </row>
    <row r="11" spans="1:25" ht="13.5" hidden="1" thickBot="1">
      <c r="A11" s="202"/>
      <c r="B11" s="203" t="s">
        <v>740</v>
      </c>
      <c r="C11" s="367" t="e">
        <f>#REF!</f>
        <v>#REF!</v>
      </c>
      <c r="D11" s="367"/>
      <c r="E11" s="207"/>
      <c r="F11" s="367" t="e">
        <f>#REF!</f>
        <v>#REF!</v>
      </c>
      <c r="G11" s="367"/>
      <c r="H11" s="194"/>
      <c r="I11" s="195"/>
      <c r="J11" s="195"/>
      <c r="K11" s="195"/>
      <c r="L11" s="195"/>
      <c r="M11" s="195"/>
      <c r="N11" s="195"/>
      <c r="O11" s="195"/>
      <c r="P11" s="195"/>
      <c r="Q11" s="195"/>
    </row>
    <row r="12" spans="1:25" ht="13.5" hidden="1" thickBot="1">
      <c r="A12" s="202"/>
      <c r="B12" s="203" t="s">
        <v>114</v>
      </c>
      <c r="C12" s="367" t="e">
        <f>#REF!</f>
        <v>#REF!</v>
      </c>
      <c r="D12" s="367"/>
      <c r="E12" s="207"/>
      <c r="F12" s="367" t="e">
        <f>#REF!</f>
        <v>#REF!</v>
      </c>
      <c r="G12" s="367"/>
      <c r="H12" s="196" t="e">
        <f>#REF!</f>
        <v>#REF!</v>
      </c>
      <c r="I12" s="197"/>
      <c r="J12" s="197" t="e">
        <f>#REF!</f>
        <v>#REF!</v>
      </c>
      <c r="K12" s="197"/>
      <c r="L12" s="197" t="e">
        <f>#REF!</f>
        <v>#REF!</v>
      </c>
      <c r="M12" s="197"/>
      <c r="N12" s="197" t="e">
        <f>#REF!</f>
        <v>#REF!</v>
      </c>
      <c r="O12" s="197"/>
      <c r="P12" s="197" t="e">
        <f>SUM(F12,H12,J12,L12,N12)</f>
        <v>#REF!</v>
      </c>
      <c r="Q12" s="197">
        <f>SUM(G12,I12,K12,M12,O12)</f>
        <v>0</v>
      </c>
    </row>
    <row r="13" spans="1:25" ht="13.5" hidden="1" thickBot="1">
      <c r="A13" s="202"/>
      <c r="B13" s="203" t="s">
        <v>104</v>
      </c>
      <c r="C13" s="367" t="e">
        <f>SUM(C11:D12)</f>
        <v>#REF!</v>
      </c>
      <c r="D13" s="367"/>
      <c r="E13" s="207"/>
      <c r="F13" s="367" t="e">
        <f>SUM(F11:F12)</f>
        <v>#REF!</v>
      </c>
      <c r="G13" s="367"/>
      <c r="H13" s="198" t="e">
        <f t="shared" ref="H13:Q13" si="0">SUM(H12:H12)</f>
        <v>#REF!</v>
      </c>
      <c r="I13" s="199">
        <f t="shared" si="0"/>
        <v>0</v>
      </c>
      <c r="J13" s="199" t="e">
        <f t="shared" si="0"/>
        <v>#REF!</v>
      </c>
      <c r="K13" s="199">
        <f t="shared" si="0"/>
        <v>0</v>
      </c>
      <c r="L13" s="199" t="e">
        <f t="shared" si="0"/>
        <v>#REF!</v>
      </c>
      <c r="M13" s="199">
        <f t="shared" si="0"/>
        <v>0</v>
      </c>
      <c r="N13" s="199" t="e">
        <f t="shared" si="0"/>
        <v>#REF!</v>
      </c>
      <c r="O13" s="199">
        <f t="shared" si="0"/>
        <v>0</v>
      </c>
      <c r="P13" s="199" t="e">
        <f t="shared" si="0"/>
        <v>#REF!</v>
      </c>
      <c r="Q13" s="199">
        <f t="shared" si="0"/>
        <v>0</v>
      </c>
    </row>
    <row r="14" spans="1:25" ht="26.25" thickBot="1">
      <c r="A14" s="362" t="s">
        <v>48</v>
      </c>
      <c r="B14" s="363"/>
      <c r="C14" s="204" t="s">
        <v>46</v>
      </c>
      <c r="D14" s="205" t="s">
        <v>47</v>
      </c>
      <c r="E14" s="208"/>
      <c r="F14" s="204" t="s">
        <v>46</v>
      </c>
      <c r="G14" s="205" t="s">
        <v>47</v>
      </c>
      <c r="H14" s="194" t="s">
        <v>46</v>
      </c>
      <c r="I14" s="200" t="s">
        <v>47</v>
      </c>
      <c r="J14" s="195" t="s">
        <v>46</v>
      </c>
      <c r="K14" s="200" t="s">
        <v>47</v>
      </c>
      <c r="L14" s="195" t="s">
        <v>46</v>
      </c>
      <c r="M14" s="200" t="s">
        <v>47</v>
      </c>
      <c r="N14" s="195" t="s">
        <v>46</v>
      </c>
      <c r="O14" s="200" t="s">
        <v>47</v>
      </c>
      <c r="P14" s="195" t="s">
        <v>46</v>
      </c>
      <c r="Q14" s="200" t="s">
        <v>47</v>
      </c>
    </row>
    <row r="15" spans="1:25" s="216" customFormat="1" ht="13.5" thickBot="1">
      <c r="A15" s="209"/>
      <c r="B15" s="210" t="s">
        <v>7</v>
      </c>
      <c r="C15" s="237">
        <f>SUMIFS('Budget &amp; Actual - Detail'!J$8:J$101,'Budget &amp; Actual - Detail'!$B$8:$B$101,'Data Valid'!$F$1,'Budget &amp; Actual - Detail'!$A$8:$A$101,$B15)</f>
        <v>0</v>
      </c>
      <c r="D15" s="238">
        <f>SUMIFS('Budget &amp; Actual - Detail'!K$8:K$101,'Budget &amp; Actual - Detail'!$B$8:$B$101,'Data Valid'!$F$1,'Budget &amp; Actual - Detail'!$A$8:$A$101,$B15)</f>
        <v>0</v>
      </c>
      <c r="E15" s="213"/>
      <c r="F15" s="211">
        <f>SUMIFS('Budget &amp; Actual - Detail'!J$8:J$101,'Budget &amp; Actual - Detail'!$B$8:$B$101,'Data Valid'!$F$2,'Budget &amp; Actual - Detail'!$A$8:$A$101,$B15)</f>
        <v>0</v>
      </c>
      <c r="G15" s="212">
        <f>SUMIFS('Budget &amp; Actual - Detail'!K$8:K$101,'Budget &amp; Actual - Detail'!$B$8:$B$101,'Data Valid'!$F$2,'Budget &amp; Actual - Detail'!$A$8:$A$101,$B15)</f>
        <v>0</v>
      </c>
      <c r="H15" s="214" t="e">
        <f>#REF!</f>
        <v>#REF!</v>
      </c>
      <c r="I15" s="215" t="e">
        <f t="array" ref="I15">SUM(IF(RIGHT(#REF!,5)&amp;LEFT(#REF!,3)&amp;RIGHT(#REF!,6)="0100)insSite 2",#REF!))</f>
        <v>#REF!</v>
      </c>
      <c r="J15" s="215" t="e">
        <f>#REF!</f>
        <v>#REF!</v>
      </c>
      <c r="K15" s="215" t="e">
        <f t="array" ref="K15">SUM(IF(RIGHT(#REF!,5)&amp;LEFT(#REF!,3)&amp;RIGHT(#REF!,6)="0100)insSite 3",#REF!))</f>
        <v>#REF!</v>
      </c>
      <c r="L15" s="215" t="e">
        <f>#REF!</f>
        <v>#REF!</v>
      </c>
      <c r="M15" s="215" t="e">
        <f t="array" ref="M15">SUM(IF(RIGHT(#REF!,5)&amp;LEFT(#REF!,3)&amp;RIGHT(#REF!,6)="0100)insSite 4",#REF!))</f>
        <v>#REF!</v>
      </c>
      <c r="N15" s="215" t="e">
        <f>#REF!</f>
        <v>#REF!</v>
      </c>
      <c r="O15" s="215" t="e">
        <f t="array" ref="O15">SUM(IF(RIGHT(#REF!,5)&amp;LEFT(#REF!,3)&amp;RIGHT(#REF!,6)="0100)insSite 5",#REF!))</f>
        <v>#REF!</v>
      </c>
      <c r="P15" s="215" t="e">
        <f>SUM(F15,H15,J15,L15,N15)</f>
        <v>#REF!</v>
      </c>
      <c r="Q15" s="215" t="e">
        <f>SUM(G15,I15,K15,M15,O15)</f>
        <v>#REF!</v>
      </c>
    </row>
    <row r="16" spans="1:25" s="216" customFormat="1" ht="13.5" thickBot="1">
      <c r="A16" s="209"/>
      <c r="B16" s="210" t="s">
        <v>8</v>
      </c>
      <c r="C16" s="237">
        <f>SUMIFS('Budget &amp; Actual - Detail'!J$8:J$101,'Budget &amp; Actual - Detail'!$B$8:$B$101,'Data Valid'!$F$1,'Budget &amp; Actual - Detail'!$A$8:$A$101,$B16)</f>
        <v>0</v>
      </c>
      <c r="D16" s="238">
        <f>SUMIFS('Budget &amp; Actual - Detail'!K$8:K$101,'Budget &amp; Actual - Detail'!$B$8:$B$101,'Data Valid'!$F$1,'Budget &amp; Actual - Detail'!$A$8:$A$101,$B16)</f>
        <v>0</v>
      </c>
      <c r="E16" s="213"/>
      <c r="F16" s="211">
        <f>SUMIFS('Budget &amp; Actual - Detail'!J$8:J$101,'Budget &amp; Actual - Detail'!$B$8:$B$101,'Data Valid'!$F$2,'Budget &amp; Actual - Detail'!$A$8:$A$101,$B16)</f>
        <v>0</v>
      </c>
      <c r="G16" s="212">
        <f>SUMIFS('Budget &amp; Actual - Detail'!K$8:K$101,'Budget &amp; Actual - Detail'!$B$8:$B$101,'Data Valid'!$F$2,'Budget &amp; Actual - Detail'!$A$8:$A$101,$B16)</f>
        <v>0</v>
      </c>
      <c r="H16" s="214" t="e">
        <f>#REF!</f>
        <v>#REF!</v>
      </c>
      <c r="I16" s="215" t="e">
        <f t="array" ref="I16">SUM(IF(RIGHT(#REF!,5)&amp;LEFT(#REF!,3)&amp;RIGHT(#REF!,6)="0200)inssite 2",#REF!))</f>
        <v>#REF!</v>
      </c>
      <c r="J16" s="215" t="e">
        <f>#REF!</f>
        <v>#REF!</v>
      </c>
      <c r="K16" s="215" t="e">
        <f t="array" ref="K16">SUM(IF(RIGHT(#REF!,5)&amp;LEFT(#REF!,3)&amp;RIGHT(#REF!,6)="0200)inssite 3",#REF!))</f>
        <v>#REF!</v>
      </c>
      <c r="L16" s="215" t="e">
        <f>#REF!</f>
        <v>#REF!</v>
      </c>
      <c r="M16" s="215" t="e">
        <f t="array" ref="M16">SUM(IF(RIGHT(#REF!,5)&amp;LEFT(#REF!,3)&amp;RIGHT(#REF!,6)="0200)inssite 4",#REF!))</f>
        <v>#REF!</v>
      </c>
      <c r="N16" s="215" t="e">
        <f>#REF!</f>
        <v>#REF!</v>
      </c>
      <c r="O16" s="215" t="e">
        <f t="array" ref="O16">SUM(IF(RIGHT(#REF!,5)&amp;LEFT(#REF!,3)&amp;RIGHT(#REF!,6)="0200)inssite 5",#REF!))</f>
        <v>#REF!</v>
      </c>
      <c r="P16" s="215" t="e">
        <f>SUM(F16,H16,J16,L16,N16)</f>
        <v>#REF!</v>
      </c>
      <c r="Q16" s="215" t="e">
        <f t="shared" ref="Q16:Q35" si="1">SUM(G16,I16,K16,M16,O16)</f>
        <v>#REF!</v>
      </c>
    </row>
    <row r="17" spans="1:17" s="216" customFormat="1" ht="26.25" thickBot="1">
      <c r="A17" s="209"/>
      <c r="B17" s="210" t="s">
        <v>9</v>
      </c>
      <c r="C17" s="237">
        <f>SUMIFS('Budget &amp; Actual - Detail'!J$8:J$101,'Budget &amp; Actual - Detail'!$B$8:$B$101,'Data Valid'!$F$1,'Budget &amp; Actual - Detail'!$A$8:$A$101,$B17)</f>
        <v>0</v>
      </c>
      <c r="D17" s="238">
        <f>SUMIFS('Budget &amp; Actual - Detail'!K$8:K$101,'Budget &amp; Actual - Detail'!$B$8:$B$101,'Data Valid'!$F$1,'Budget &amp; Actual - Detail'!$A$8:$A$101,$B17)</f>
        <v>0</v>
      </c>
      <c r="E17" s="213"/>
      <c r="F17" s="211">
        <f>SUMIFS('Budget &amp; Actual - Detail'!J$8:J$101,'Budget &amp; Actual - Detail'!$B$8:$B$101,'Data Valid'!$F$2,'Budget &amp; Actual - Detail'!$A$8:$A$101,$B17)</f>
        <v>0</v>
      </c>
      <c r="G17" s="212">
        <f>SUMIFS('Budget &amp; Actual - Detail'!K$8:K$101,'Budget &amp; Actual - Detail'!$B$8:$B$101,'Data Valid'!$F$2,'Budget &amp; Actual - Detail'!$A$8:$A$101,$B17)</f>
        <v>0</v>
      </c>
      <c r="H17" s="214" t="e">
        <f>#REF!</f>
        <v>#REF!</v>
      </c>
      <c r="I17" s="215" t="e">
        <f t="array" ref="I17">SUM(IF(RIGHT(#REF!,5)&amp;LEFT(#REF!,3)&amp;RIGHT(#REF!,6)="0300)inssite 2",#REF!))</f>
        <v>#REF!</v>
      </c>
      <c r="J17" s="215" t="e">
        <f>#REF!</f>
        <v>#REF!</v>
      </c>
      <c r="K17" s="215" t="e">
        <f t="array" ref="K17">SUM(IF(RIGHT(#REF!,5)&amp;LEFT(#REF!,3)&amp;RIGHT(#REF!,6)="0300)inssite 3",#REF!))</f>
        <v>#REF!</v>
      </c>
      <c r="L17" s="215" t="e">
        <f>#REF!</f>
        <v>#REF!</v>
      </c>
      <c r="M17" s="215" t="e">
        <f t="array" ref="M17">SUM(IF(RIGHT(#REF!,5)&amp;LEFT(#REF!,3)&amp;RIGHT(#REF!,6)="0300)inssite 4",#REF!))</f>
        <v>#REF!</v>
      </c>
      <c r="N17" s="215" t="e">
        <f>#REF!</f>
        <v>#REF!</v>
      </c>
      <c r="O17" s="215" t="e">
        <f t="array" ref="O17">SUM(IF(RIGHT(#REF!,5)&amp;LEFT(#REF!,3)&amp;RIGHT(#REF!,6)="0300)inssite 5",#REF!))</f>
        <v>#REF!</v>
      </c>
      <c r="P17" s="215" t="e">
        <f>SUM(F17,H17,J17,L17,N17)</f>
        <v>#REF!</v>
      </c>
      <c r="Q17" s="215" t="e">
        <f t="shared" si="1"/>
        <v>#REF!</v>
      </c>
    </row>
    <row r="18" spans="1:17" s="216" customFormat="1" ht="13.5" thickBot="1">
      <c r="A18" s="209"/>
      <c r="B18" s="210" t="s">
        <v>12</v>
      </c>
      <c r="C18" s="237">
        <f>SUMIFS('Budget &amp; Actual - Detail'!J$8:J$101,'Budget &amp; Actual - Detail'!$B$8:$B$101,'Data Valid'!$F$1,'Budget &amp; Actual - Detail'!$A$8:$A$101,$B18)</f>
        <v>0</v>
      </c>
      <c r="D18" s="238">
        <f>SUMIFS('Budget &amp; Actual - Detail'!K$8:K$101,'Budget &amp; Actual - Detail'!$B$8:$B$101,'Data Valid'!$F$1,'Budget &amp; Actual - Detail'!$A$8:$A$101,$B18)</f>
        <v>0</v>
      </c>
      <c r="E18" s="213"/>
      <c r="F18" s="211">
        <f>SUMIFS('Budget &amp; Actual - Detail'!J$8:J$101,'Budget &amp; Actual - Detail'!$B$8:$B$101,'Data Valid'!$F$2,'Budget &amp; Actual - Detail'!$A$8:$A$101,$B18)</f>
        <v>0</v>
      </c>
      <c r="G18" s="212">
        <f>SUMIFS('Budget &amp; Actual - Detail'!K$8:K$101,'Budget &amp; Actual - Detail'!$B$8:$B$101,'Data Valid'!$F$2,'Budget &amp; Actual - Detail'!$A$8:$A$101,$B18)</f>
        <v>0</v>
      </c>
      <c r="H18" s="214" t="e">
        <f>#REF!</f>
        <v>#REF!</v>
      </c>
      <c r="I18" s="215" t="e">
        <f t="array" ref="I18">SUM(IF(RIGHT(#REF!,5)&amp;LEFT(#REF!,3)&amp;RIGHT(#REF!,6)="0500)inssite 2",#REF!))</f>
        <v>#REF!</v>
      </c>
      <c r="J18" s="215" t="e">
        <f>#REF!</f>
        <v>#REF!</v>
      </c>
      <c r="K18" s="215" t="e">
        <f t="array" ref="K18">SUM(IF(RIGHT(#REF!,5)&amp;LEFT(#REF!,3)&amp;RIGHT(#REF!,6)="0500)inssite 3",#REF!))</f>
        <v>#REF!</v>
      </c>
      <c r="L18" s="215" t="e">
        <f>#REF!</f>
        <v>#REF!</v>
      </c>
      <c r="M18" s="215" t="e">
        <f t="array" ref="M18">SUM(IF(RIGHT(#REF!,5)&amp;LEFT(#REF!,3)&amp;RIGHT(#REF!,6)="0500)inssite 4",#REF!))</f>
        <v>#REF!</v>
      </c>
      <c r="N18" s="215" t="e">
        <f>#REF!</f>
        <v>#REF!</v>
      </c>
      <c r="O18" s="215" t="e">
        <f t="array" ref="O18">SUM(IF(RIGHT(#REF!,5)&amp;LEFT(#REF!,3)&amp;RIGHT(#REF!,6)="0500)inssite 5",#REF!))</f>
        <v>#REF!</v>
      </c>
      <c r="P18" s="215" t="e">
        <f>SUM(F18,H18,J18,L18,N18)</f>
        <v>#REF!</v>
      </c>
      <c r="Q18" s="215" t="e">
        <f t="shared" si="1"/>
        <v>#REF!</v>
      </c>
    </row>
    <row r="19" spans="1:17" s="216" customFormat="1" ht="13.5" thickBot="1">
      <c r="A19" s="209"/>
      <c r="B19" s="210" t="s">
        <v>11</v>
      </c>
      <c r="C19" s="237">
        <f>SUMIFS('Budget &amp; Actual - Detail'!J$8:J$101,'Budget &amp; Actual - Detail'!$B$8:$B$101,'Data Valid'!$F$1,'Budget &amp; Actual - Detail'!$A$8:$A$101,$B19)</f>
        <v>0</v>
      </c>
      <c r="D19" s="238">
        <f>SUMIFS('Budget &amp; Actual - Detail'!K$8:K$101,'Budget &amp; Actual - Detail'!$B$8:$B$101,'Data Valid'!$F$1,'Budget &amp; Actual - Detail'!$A$8:$A$101,$B19)</f>
        <v>0</v>
      </c>
      <c r="E19" s="213"/>
      <c r="F19" s="211">
        <f>SUMIFS('Budget &amp; Actual - Detail'!J$8:J$101,'Budget &amp; Actual - Detail'!$B$8:$B$101,'Data Valid'!$F$2,'Budget &amp; Actual - Detail'!$A$8:$A$101,$B19)</f>
        <v>0</v>
      </c>
      <c r="G19" s="212">
        <f>SUMIFS('Budget &amp; Actual - Detail'!K$8:K$101,'Budget &amp; Actual - Detail'!$B$8:$B$101,'Data Valid'!$F$2,'Budget &amp; Actual - Detail'!$A$8:$A$101,$B19)</f>
        <v>0</v>
      </c>
      <c r="H19" s="214" t="e">
        <f>#REF!</f>
        <v>#REF!</v>
      </c>
      <c r="I19" s="215" t="e">
        <f t="array" ref="I19">SUM(IF(RIGHT(#REF!,5)&amp;LEFT(#REF!,3)&amp;RIGHT(#REF!,6)="0580)inssite 2",#REF!))</f>
        <v>#REF!</v>
      </c>
      <c r="J19" s="215" t="e">
        <f>#REF!</f>
        <v>#REF!</v>
      </c>
      <c r="K19" s="215" t="e">
        <f t="array" ref="K19">SUM(IF(RIGHT(#REF!,5)&amp;LEFT(#REF!,3)&amp;RIGHT(#REF!,6)="0580)inssite 3",#REF!))</f>
        <v>#REF!</v>
      </c>
      <c r="L19" s="215" t="e">
        <f>#REF!</f>
        <v>#REF!</v>
      </c>
      <c r="M19" s="215" t="e">
        <f t="array" ref="M19">SUM(IF(RIGHT(#REF!,5)&amp;LEFT(#REF!,3)&amp;RIGHT(#REF!,6)="0580)inssite 4",#REF!))</f>
        <v>#REF!</v>
      </c>
      <c r="N19" s="215" t="e">
        <f>#REF!</f>
        <v>#REF!</v>
      </c>
      <c r="O19" s="215" t="e">
        <f t="array" ref="O19">SUM(IF(RIGHT(#REF!,5)&amp;LEFT(#REF!,3)&amp;RIGHT(#REF!,6)="0580)inssite 5",#REF!))</f>
        <v>#REF!</v>
      </c>
      <c r="P19" s="215" t="e">
        <f>SUM(F19,H19,J19,L19,N19)</f>
        <v>#REF!</v>
      </c>
      <c r="Q19" s="215" t="e">
        <f t="shared" si="1"/>
        <v>#REF!</v>
      </c>
    </row>
    <row r="20" spans="1:17" s="216" customFormat="1" ht="13.5" thickBot="1">
      <c r="A20" s="209"/>
      <c r="B20" s="210" t="s">
        <v>10</v>
      </c>
      <c r="C20" s="237">
        <f>SUMIFS('Budget &amp; Actual - Detail'!J$8:J$101,'Budget &amp; Actual - Detail'!$B$8:$B$101,'Data Valid'!$F$1,'Budget &amp; Actual - Detail'!$A$8:$A$101,$B20)</f>
        <v>0</v>
      </c>
      <c r="D20" s="238">
        <f>SUMIFS('Budget &amp; Actual - Detail'!K$8:K$101,'Budget &amp; Actual - Detail'!$B$8:$B$101,'Data Valid'!$F$1,'Budget &amp; Actual - Detail'!$A$8:$A$101,$B20)</f>
        <v>0</v>
      </c>
      <c r="E20" s="213"/>
      <c r="F20" s="211">
        <f>SUMIFS('Budget &amp; Actual - Detail'!J$8:J$101,'Budget &amp; Actual - Detail'!$B$8:$B$101,'Data Valid'!$F$2,'Budget &amp; Actual - Detail'!$A$8:$A$101,$B20)</f>
        <v>0</v>
      </c>
      <c r="G20" s="212">
        <f>SUMIFS('Budget &amp; Actual - Detail'!K$8:K$101,'Budget &amp; Actual - Detail'!$B$8:$B$101,'Data Valid'!$F$2,'Budget &amp; Actual - Detail'!$A$8:$A$101,$B20)</f>
        <v>0</v>
      </c>
      <c r="H20" s="214"/>
      <c r="I20" s="215"/>
      <c r="J20" s="215"/>
      <c r="K20" s="215"/>
      <c r="L20" s="215"/>
      <c r="M20" s="215"/>
      <c r="N20" s="215"/>
      <c r="O20" s="215"/>
      <c r="P20" s="215"/>
      <c r="Q20" s="215"/>
    </row>
    <row r="21" spans="1:17" s="216" customFormat="1" ht="13.5" thickBot="1">
      <c r="A21" s="209"/>
      <c r="B21" s="138" t="s">
        <v>746</v>
      </c>
      <c r="C21" s="237">
        <f>SUMIFS('Budget &amp; Actual - Detail'!J$8:J$101,'Budget &amp; Actual - Detail'!$B$8:$B$101,'Data Valid'!$F$1,'Budget &amp; Actual - Detail'!$A$8:$A$101,$B21)</f>
        <v>0</v>
      </c>
      <c r="D21" s="238">
        <f>SUMIFS('Budget &amp; Actual - Detail'!K$8:K$101,'Budget &amp; Actual - Detail'!$B$8:$B$101,'Data Valid'!$F$1,'Budget &amp; Actual - Detail'!$A$8:$A$101,$B21)</f>
        <v>0</v>
      </c>
      <c r="E21" s="213"/>
      <c r="F21" s="211">
        <f>SUMIFS('Budget &amp; Actual - Detail'!J$8:J$101,'Budget &amp; Actual - Detail'!$B$8:$B$101,'Data Valid'!$F$2,'Budget &amp; Actual - Detail'!$A$8:$A$101,$B21)</f>
        <v>0</v>
      </c>
      <c r="G21" s="212">
        <f>SUMIFS('Budget &amp; Actual - Detail'!K$8:K$101,'Budget &amp; Actual - Detail'!$B$8:$B$101,'Data Valid'!$F$2,'Budget &amp; Actual - Detail'!$A$8:$A$101,$B21)</f>
        <v>0</v>
      </c>
      <c r="H21" s="214"/>
      <c r="I21" s="215"/>
      <c r="J21" s="215"/>
      <c r="K21" s="215"/>
      <c r="L21" s="215"/>
      <c r="M21" s="215"/>
      <c r="N21" s="215"/>
      <c r="O21" s="215"/>
      <c r="P21" s="215"/>
      <c r="Q21" s="215"/>
    </row>
    <row r="22" spans="1:17" s="216" customFormat="1" ht="13.5" thickBot="1">
      <c r="A22" s="209"/>
      <c r="B22" s="138" t="s">
        <v>747</v>
      </c>
      <c r="C22" s="237">
        <f>SUMIFS('Budget &amp; Actual - Detail'!J$8:J$101,'Budget &amp; Actual - Detail'!$B$8:$B$101,'Data Valid'!$F$1,'Budget &amp; Actual - Detail'!$A$8:$A$101,$B22)</f>
        <v>0</v>
      </c>
      <c r="D22" s="238">
        <f>SUMIFS('Budget &amp; Actual - Detail'!K$8:K$101,'Budget &amp; Actual - Detail'!$B$8:$B$101,'Data Valid'!$F$1,'Budget &amp; Actual - Detail'!$A$8:$A$101,$B22)</f>
        <v>0</v>
      </c>
      <c r="E22" s="213"/>
      <c r="F22" s="211">
        <f>SUMIFS('Budget &amp; Actual - Detail'!J$8:J$101,'Budget &amp; Actual - Detail'!$B$8:$B$101,'Data Valid'!$F$2,'Budget &amp; Actual - Detail'!$A$8:$A$101,$B22)</f>
        <v>0</v>
      </c>
      <c r="G22" s="212">
        <f>SUMIFS('Budget &amp; Actual - Detail'!K$8:K$101,'Budget &amp; Actual - Detail'!$B$8:$B$101,'Data Valid'!$F$2,'Budget &amp; Actual - Detail'!$A$8:$A$101,$B22)</f>
        <v>0</v>
      </c>
      <c r="H22" s="214" t="e">
        <f>#REF!</f>
        <v>#REF!</v>
      </c>
      <c r="I22" s="215" t="e">
        <f t="array" ref="I22">SUM(IF(RIGHT(#REF!,5)&amp;LEFT(#REF!,3)&amp;RIGHT(#REF!,6)="0600)inssite 2",#REF!))</f>
        <v>#REF!</v>
      </c>
      <c r="J22" s="215" t="e">
        <f>#REF!</f>
        <v>#REF!</v>
      </c>
      <c r="K22" s="215" t="e">
        <f t="array" ref="K22">SUM(IF(RIGHT(#REF!,5)&amp;LEFT(#REF!,3)&amp;RIGHT(#REF!,6)="0600)inssite 3",#REF!))</f>
        <v>#REF!</v>
      </c>
      <c r="L22" s="215" t="e">
        <f>#REF!</f>
        <v>#REF!</v>
      </c>
      <c r="M22" s="215" t="e">
        <f t="array" ref="M22">SUM(IF(RIGHT(#REF!,5)&amp;LEFT(#REF!,3)&amp;RIGHT(#REF!,6)="0600)inssite 4",#REF!))</f>
        <v>#REF!</v>
      </c>
      <c r="N22" s="215" t="e">
        <f>#REF!</f>
        <v>#REF!</v>
      </c>
      <c r="O22" s="215" t="e">
        <f t="array" ref="O22">SUM(IF(RIGHT(#REF!,5)&amp;LEFT(#REF!,3)&amp;RIGHT(#REF!,6)="0600)inssite 5",#REF!))</f>
        <v>#REF!</v>
      </c>
      <c r="P22" s="215" t="e">
        <f>SUM(F22,H22,J22,L22,N22)</f>
        <v>#REF!</v>
      </c>
      <c r="Q22" s="215" t="e">
        <f t="shared" si="1"/>
        <v>#REF!</v>
      </c>
    </row>
    <row r="23" spans="1:17" s="216" customFormat="1" ht="13.5" thickBot="1">
      <c r="A23" s="209"/>
      <c r="B23" s="210" t="s">
        <v>125</v>
      </c>
      <c r="C23" s="237">
        <f>SUMIFS('Budget &amp; Actual - Detail'!J$8:J$101,'Budget &amp; Actual - Detail'!$B$8:$B$101,'Data Valid'!$F$1,'Budget &amp; Actual - Detail'!$A$8:$A$101,$B23)</f>
        <v>0</v>
      </c>
      <c r="D23" s="238">
        <f>SUMIFS('Budget &amp; Actual - Detail'!K$8:K$101,'Budget &amp; Actual - Detail'!$B$8:$B$101,'Data Valid'!$F$1,'Budget &amp; Actual - Detail'!$A$8:$A$101,$B23)</f>
        <v>0</v>
      </c>
      <c r="E23" s="213"/>
      <c r="F23" s="211">
        <f>SUMIFS('Budget &amp; Actual - Detail'!J$8:J$101,'Budget &amp; Actual - Detail'!$B$8:$B$101,'Data Valid'!$F$2,'Budget &amp; Actual - Detail'!$A$8:$A$101,$B23)</f>
        <v>0</v>
      </c>
      <c r="G23" s="212">
        <f>SUMIFS('Budget &amp; Actual - Detail'!K$8:K$101,'Budget &amp; Actual - Detail'!$B$8:$B$101,'Data Valid'!$F$2,'Budget &amp; Actual - Detail'!$A$8:$A$101,$B23)</f>
        <v>0</v>
      </c>
      <c r="H23" s="214"/>
      <c r="I23" s="215"/>
      <c r="J23" s="215"/>
      <c r="K23" s="215"/>
      <c r="L23" s="215"/>
      <c r="M23" s="215"/>
      <c r="N23" s="215"/>
      <c r="O23" s="215"/>
      <c r="P23" s="215"/>
      <c r="Q23" s="215"/>
    </row>
    <row r="24" spans="1:17" s="216" customFormat="1" ht="16.5" thickBot="1">
      <c r="B24" s="219" t="s">
        <v>53</v>
      </c>
      <c r="C24" s="239">
        <f>SUM(C15:C23)</f>
        <v>0</v>
      </c>
      <c r="D24" s="239">
        <f>SUM(D15:D23)</f>
        <v>0</v>
      </c>
      <c r="E24" s="231"/>
      <c r="F24" s="220">
        <f>SUM(F15:F23)</f>
        <v>0</v>
      </c>
      <c r="G24" s="221">
        <f>SUM(G15:G23)</f>
        <v>0</v>
      </c>
      <c r="H24" s="222" t="e">
        <f t="shared" ref="H24:O24" si="2">SUM(H15:H22)</f>
        <v>#REF!</v>
      </c>
      <c r="I24" s="223" t="e">
        <f t="shared" si="2"/>
        <v>#REF!</v>
      </c>
      <c r="J24" s="223" t="e">
        <f t="shared" si="2"/>
        <v>#REF!</v>
      </c>
      <c r="K24" s="223" t="e">
        <f t="shared" si="2"/>
        <v>#REF!</v>
      </c>
      <c r="L24" s="223" t="e">
        <f t="shared" si="2"/>
        <v>#REF!</v>
      </c>
      <c r="M24" s="223" t="e">
        <f t="shared" si="2"/>
        <v>#REF!</v>
      </c>
      <c r="N24" s="223" t="e">
        <f t="shared" si="2"/>
        <v>#REF!</v>
      </c>
      <c r="O24" s="223" t="e">
        <f t="shared" si="2"/>
        <v>#REF!</v>
      </c>
      <c r="P24" s="215" t="e">
        <f>SUM(F24,H24,J24,L24,N24)</f>
        <v>#REF!</v>
      </c>
      <c r="Q24" s="215" t="e">
        <f t="shared" si="1"/>
        <v>#REF!</v>
      </c>
    </row>
    <row r="25" spans="1:17" s="216" customFormat="1" ht="13.5" thickBot="1">
      <c r="A25" s="364" t="s">
        <v>49</v>
      </c>
      <c r="B25" s="365"/>
      <c r="C25" s="240"/>
      <c r="D25" s="238">
        <f>SUMIFS('Budget &amp; Actual - Detail'!K$8:K$101,'Budget &amp; Actual - Detail'!$B$8:$B$101,'Data Valid'!$F$1,'Budget &amp; Actual - Detail'!$A$8:$A$101,$B25)</f>
        <v>0</v>
      </c>
      <c r="E25" s="213"/>
      <c r="F25" s="224"/>
      <c r="G25" s="225"/>
      <c r="H25" s="226"/>
      <c r="I25" s="227"/>
      <c r="J25" s="227"/>
      <c r="K25" s="227"/>
      <c r="L25" s="227"/>
      <c r="M25" s="227"/>
      <c r="N25" s="227"/>
      <c r="O25" s="227"/>
      <c r="P25" s="215"/>
      <c r="Q25" s="215"/>
    </row>
    <row r="26" spans="1:17" s="216" customFormat="1" ht="13.5" thickBot="1">
      <c r="A26" s="209"/>
      <c r="B26" s="210" t="s">
        <v>44</v>
      </c>
      <c r="C26" s="237">
        <f>SUMIFS('Budget &amp; Actual - Detail'!J$8:J$101,'Budget &amp; Actual - Detail'!$B$8:$B$101,'Data Valid'!$F$1,'Budget &amp; Actual - Detail'!$A$8:$A$101,$B26)</f>
        <v>0</v>
      </c>
      <c r="D26" s="238">
        <f>SUMIFS('Budget &amp; Actual - Detail'!K$8:K$101,'Budget &amp; Actual - Detail'!$B$8:$B$101,'Data Valid'!$F$1,'Budget &amp; Actual - Detail'!$A$8:$A$101,$B26)</f>
        <v>0</v>
      </c>
      <c r="E26" s="213"/>
      <c r="F26" s="211">
        <f>SUMIFS('Budget &amp; Actual - Detail'!J$8:J$101,'Budget &amp; Actual - Detail'!$B$8:$B$101,'Data Valid'!$F$2,'Budget &amp; Actual - Detail'!$A$8:$A$101,$B26)</f>
        <v>0</v>
      </c>
      <c r="G26" s="212">
        <f>SUMIFS('Budget &amp; Actual - Detail'!K$8:K$101,'Budget &amp; Actual - Detail'!$B$8:$B$101,'Data Valid'!$F$2,'Budget &amp; Actual - Detail'!$A$8:$A$101,$B26)</f>
        <v>0</v>
      </c>
      <c r="H26" s="214" t="e">
        <f>#REF!</f>
        <v>#REF!</v>
      </c>
      <c r="I26" s="215" t="e">
        <f t="array" ref="I26">SUM(IF(RIGHT(#REF!,5)&amp;LEFT(#REF!,3)&amp;RIGHT(#REF!,6)="0100)supsite 2",#REF!))</f>
        <v>#REF!</v>
      </c>
      <c r="J26" s="215" t="e">
        <f>#REF!</f>
        <v>#REF!</v>
      </c>
      <c r="K26" s="215" t="e">
        <f t="array" ref="K26">SUM(IF(RIGHT(#REF!,5)&amp;LEFT(#REF!,3)&amp;RIGHT(#REF!,6)="0100)supsite 3",#REF!))</f>
        <v>#REF!</v>
      </c>
      <c r="L26" s="215" t="e">
        <f>#REF!</f>
        <v>#REF!</v>
      </c>
      <c r="M26" s="215" t="e">
        <f t="array" ref="M26">SUM(IF(RIGHT(#REF!,5)&amp;LEFT(#REF!,3)&amp;RIGHT(#REF!,6)="0100)supsite 4",#REF!))</f>
        <v>#REF!</v>
      </c>
      <c r="N26" s="215" t="e">
        <f>#REF!</f>
        <v>#REF!</v>
      </c>
      <c r="O26" s="215" t="e">
        <f t="array" ref="O26">SUM(IF(RIGHT(#REF!,5)&amp;LEFT(#REF!,3)&amp;RIGHT(#REF!,6)="0100)supsite 5",#REF!))</f>
        <v>#REF!</v>
      </c>
      <c r="P26" s="215" t="e">
        <f t="shared" ref="P26:P31" si="3">SUM(F26,H26,J26,L26,N26)</f>
        <v>#REF!</v>
      </c>
      <c r="Q26" s="215" t="e">
        <f t="shared" si="1"/>
        <v>#REF!</v>
      </c>
    </row>
    <row r="27" spans="1:17" s="216" customFormat="1" ht="13.5" thickBot="1">
      <c r="A27" s="209"/>
      <c r="B27" s="210" t="s">
        <v>43</v>
      </c>
      <c r="C27" s="237">
        <f>SUMIFS('Budget &amp; Actual - Detail'!J$8:J$101,'Budget &amp; Actual - Detail'!$B$8:$B$101,'Data Valid'!$F$1,'Budget &amp; Actual - Detail'!$A$8:$A$101,$B27)</f>
        <v>0</v>
      </c>
      <c r="D27" s="238">
        <f>SUMIFS('Budget &amp; Actual - Detail'!K$8:K$101,'Budget &amp; Actual - Detail'!$B$8:$B$101,'Data Valid'!$F$1,'Budget &amp; Actual - Detail'!$A$8:$A$101,$B27)</f>
        <v>0</v>
      </c>
      <c r="E27" s="213"/>
      <c r="F27" s="211">
        <f>SUMIFS('Budget &amp; Actual - Detail'!J$8:J$101,'Budget &amp; Actual - Detail'!$B$8:$B$101,'Data Valid'!$F$2,'Budget &amp; Actual - Detail'!$A$8:$A$101,$B27)</f>
        <v>0</v>
      </c>
      <c r="G27" s="212">
        <f>SUMIFS('Budget &amp; Actual - Detail'!K$8:K$101,'Budget &amp; Actual - Detail'!$B$8:$B$101,'Data Valid'!$F$2,'Budget &amp; Actual - Detail'!$A$8:$A$101,$B27)</f>
        <v>0</v>
      </c>
      <c r="H27" s="214" t="e">
        <f>#REF!</f>
        <v>#REF!</v>
      </c>
      <c r="I27" s="215" t="e">
        <f t="array" ref="I27">SUM(IF(RIGHT(#REF!,5)&amp;LEFT(#REF!,3)&amp;RIGHT(#REF!,6)="0200)supsite 2",#REF!))</f>
        <v>#REF!</v>
      </c>
      <c r="J27" s="215" t="e">
        <f>#REF!</f>
        <v>#REF!</v>
      </c>
      <c r="K27" s="215" t="e">
        <f t="array" ref="K27">SUM(IF(RIGHT(#REF!,5)&amp;LEFT(#REF!,3)&amp;RIGHT(#REF!,6)="0200)supsite 3",#REF!))</f>
        <v>#REF!</v>
      </c>
      <c r="L27" s="215" t="e">
        <f>#REF!</f>
        <v>#REF!</v>
      </c>
      <c r="M27" s="215" t="e">
        <f t="array" ref="M27">SUM(IF(RIGHT(#REF!,5)&amp;LEFT(#REF!,3)&amp;RIGHT(#REF!,6)="0200)supsite 4",#REF!))</f>
        <v>#REF!</v>
      </c>
      <c r="N27" s="215" t="e">
        <f>#REF!</f>
        <v>#REF!</v>
      </c>
      <c r="O27" s="215" t="e">
        <f t="array" ref="O27">SUM(IF(RIGHT(#REF!,5)&amp;LEFT(#REF!,3)&amp;RIGHT(#REF!,6)="0200)supsite 5",#REF!))</f>
        <v>#REF!</v>
      </c>
      <c r="P27" s="215" t="e">
        <f t="shared" si="3"/>
        <v>#REF!</v>
      </c>
      <c r="Q27" s="215" t="e">
        <f t="shared" si="1"/>
        <v>#REF!</v>
      </c>
    </row>
    <row r="28" spans="1:17" s="216" customFormat="1" ht="26.25" thickBot="1">
      <c r="A28" s="209"/>
      <c r="B28" s="210" t="s">
        <v>42</v>
      </c>
      <c r="C28" s="237">
        <f>SUMIFS('Budget &amp; Actual - Detail'!J$8:J$101,'Budget &amp; Actual - Detail'!$B$8:$B$101,'Data Valid'!$F$1,'Budget &amp; Actual - Detail'!$A$8:$A$101,$B28)</f>
        <v>0</v>
      </c>
      <c r="D28" s="238">
        <f>SUMIFS('Budget &amp; Actual - Detail'!K$8:K$101,'Budget &amp; Actual - Detail'!$B$8:$B$101,'Data Valid'!$F$1,'Budget &amp; Actual - Detail'!$A$8:$A$101,$B28)</f>
        <v>0</v>
      </c>
      <c r="E28" s="213"/>
      <c r="F28" s="211">
        <f>SUMIFS('Budget &amp; Actual - Detail'!J$8:J$101,'Budget &amp; Actual - Detail'!$B$8:$B$101,'Data Valid'!$F$2,'Budget &amp; Actual - Detail'!$A$8:$A$101,$B28)</f>
        <v>0</v>
      </c>
      <c r="G28" s="212">
        <f>SUMIFS('Budget &amp; Actual - Detail'!K$8:K$101,'Budget &amp; Actual - Detail'!$B$8:$B$101,'Data Valid'!$F$2,'Budget &amp; Actual - Detail'!$A$8:$A$101,$B28)</f>
        <v>0</v>
      </c>
      <c r="H28" s="214" t="e">
        <f>#REF!</f>
        <v>#REF!</v>
      </c>
      <c r="I28" s="215" t="e">
        <f t="array" ref="I28">SUM(IF(RIGHT(#REF!,5)&amp;LEFT(#REF!,3)&amp;RIGHT(#REF!,6)="0300)supsite 2",#REF!))</f>
        <v>#REF!</v>
      </c>
      <c r="J28" s="215" t="e">
        <f>#REF!</f>
        <v>#REF!</v>
      </c>
      <c r="K28" s="215" t="e">
        <f t="array" ref="K28">SUM(IF(RIGHT(#REF!,5)&amp;LEFT(#REF!,3)&amp;RIGHT(#REF!,6)="0300)supsite 3",#REF!))</f>
        <v>#REF!</v>
      </c>
      <c r="L28" s="215" t="e">
        <f>#REF!</f>
        <v>#REF!</v>
      </c>
      <c r="M28" s="215" t="e">
        <f t="array" ref="M28">SUM(IF(RIGHT(#REF!,5)&amp;LEFT(#REF!,3)&amp;RIGHT(#REF!,6)="0300)supsite 4",#REF!))</f>
        <v>#REF!</v>
      </c>
      <c r="N28" s="215" t="e">
        <f>#REF!</f>
        <v>#REF!</v>
      </c>
      <c r="O28" s="215" t="e">
        <f t="array" ref="O28">SUM(IF(RIGHT(#REF!,5)&amp;LEFT(#REF!,3)&amp;RIGHT(#REF!,6)="0300)supsite 5",#REF!))</f>
        <v>#REF!</v>
      </c>
      <c r="P28" s="215" t="e">
        <f t="shared" si="3"/>
        <v>#REF!</v>
      </c>
      <c r="Q28" s="215" t="e">
        <f t="shared" si="1"/>
        <v>#REF!</v>
      </c>
    </row>
    <row r="29" spans="1:17" s="216" customFormat="1" ht="13.5" thickBot="1">
      <c r="A29" s="209"/>
      <c r="B29" s="210" t="s">
        <v>41</v>
      </c>
      <c r="C29" s="237">
        <f>SUMIFS('Budget &amp; Actual - Detail'!J$8:J$101,'Budget &amp; Actual - Detail'!$B$8:$B$101,'Data Valid'!$F$1,'Budget &amp; Actual - Detail'!$A$8:$A$101,$B29)</f>
        <v>0</v>
      </c>
      <c r="D29" s="238">
        <f>SUMIFS('Budget &amp; Actual - Detail'!K$8:K$101,'Budget &amp; Actual - Detail'!$B$8:$B$101,'Data Valid'!$F$1,'Budget &amp; Actual - Detail'!$A$8:$A$101,$B29)</f>
        <v>0</v>
      </c>
      <c r="E29" s="213"/>
      <c r="F29" s="211">
        <f>SUMIFS('Budget &amp; Actual - Detail'!J$8:J$101,'Budget &amp; Actual - Detail'!$B$8:$B$101,'Data Valid'!$F$2,'Budget &amp; Actual - Detail'!$A$8:$A$101,$B29)</f>
        <v>0</v>
      </c>
      <c r="G29" s="212">
        <f>SUMIFS('Budget &amp; Actual - Detail'!K$8:K$101,'Budget &amp; Actual - Detail'!$B$8:$B$101,'Data Valid'!$F$2,'Budget &amp; Actual - Detail'!$A$8:$A$101,$B29)</f>
        <v>0</v>
      </c>
      <c r="H29" s="214" t="e">
        <f>#REF!</f>
        <v>#REF!</v>
      </c>
      <c r="I29" s="215" t="e">
        <f t="array" ref="I29">SUM(IF(RIGHT(#REF!,5)&amp;LEFT(#REF!,3)&amp;RIGHT(#REF!,6)="0500)supsite 2",#REF!))</f>
        <v>#REF!</v>
      </c>
      <c r="J29" s="215" t="e">
        <f>#REF!</f>
        <v>#REF!</v>
      </c>
      <c r="K29" s="215" t="e">
        <f t="array" ref="K29">SUM(IF(RIGHT(#REF!,5)&amp;LEFT(#REF!,3)&amp;RIGHT(#REF!,6)="0500)supsite 3",#REF!))</f>
        <v>#REF!</v>
      </c>
      <c r="L29" s="215" t="e">
        <f>#REF!</f>
        <v>#REF!</v>
      </c>
      <c r="M29" s="215" t="e">
        <f t="array" ref="M29">SUM(IF(RIGHT(#REF!,5)&amp;LEFT(#REF!,3)&amp;RIGHT(#REF!,6)="0500)supsite 4",#REF!))</f>
        <v>#REF!</v>
      </c>
      <c r="N29" s="215" t="e">
        <f>#REF!</f>
        <v>#REF!</v>
      </c>
      <c r="O29" s="215" t="e">
        <f t="array" ref="O29">SUM(IF(RIGHT(#REF!,5)&amp;LEFT(#REF!,3)&amp;RIGHT(#REF!,6)="0500)supsite 5",#REF!))</f>
        <v>#REF!</v>
      </c>
      <c r="P29" s="215" t="e">
        <f t="shared" si="3"/>
        <v>#REF!</v>
      </c>
      <c r="Q29" s="215" t="e">
        <f t="shared" si="1"/>
        <v>#REF!</v>
      </c>
    </row>
    <row r="30" spans="1:17" s="216" customFormat="1" ht="13.5" thickBot="1">
      <c r="A30" s="209"/>
      <c r="B30" s="210" t="s">
        <v>40</v>
      </c>
      <c r="C30" s="237">
        <f>SUMIFS('Budget &amp; Actual - Detail'!J$8:J$101,'Budget &amp; Actual - Detail'!$B$8:$B$101,'Data Valid'!$F$1,'Budget &amp; Actual - Detail'!$A$8:$A$101,$B30)</f>
        <v>0</v>
      </c>
      <c r="D30" s="238">
        <f>SUMIFS('Budget &amp; Actual - Detail'!K$8:K$101,'Budget &amp; Actual - Detail'!$B$8:$B$101,'Data Valid'!$F$1,'Budget &amp; Actual - Detail'!$A$8:$A$101,$B30)</f>
        <v>0</v>
      </c>
      <c r="E30" s="213"/>
      <c r="F30" s="211">
        <f>SUMIFS('Budget &amp; Actual - Detail'!J$8:J$101,'Budget &amp; Actual - Detail'!$B$8:$B$101,'Data Valid'!$F$2,'Budget &amp; Actual - Detail'!$A$8:$A$101,$B30)</f>
        <v>0</v>
      </c>
      <c r="G30" s="212">
        <f>SUMIFS('Budget &amp; Actual - Detail'!K$8:K$101,'Budget &amp; Actual - Detail'!$B$8:$B$101,'Data Valid'!$F$2,'Budget &amp; Actual - Detail'!$A$8:$A$101,$B30)</f>
        <v>0</v>
      </c>
      <c r="H30" s="214" t="e">
        <f>#REF!</f>
        <v>#REF!</v>
      </c>
      <c r="I30" s="215" t="e">
        <f t="array" ref="I30">SUM(IF(RIGHT(#REF!,5)&amp;LEFT(#REF!,3)&amp;RIGHT(#REF!,6)="0580)supsite 2",#REF!))</f>
        <v>#REF!</v>
      </c>
      <c r="J30" s="215" t="e">
        <f>#REF!</f>
        <v>#REF!</v>
      </c>
      <c r="K30" s="215" t="e">
        <f t="array" ref="K30">SUM(IF(RIGHT(#REF!,5)&amp;LEFT(#REF!,3)&amp;RIGHT(#REF!,6)="0580)supsite 3",#REF!))</f>
        <v>#REF!</v>
      </c>
      <c r="L30" s="215" t="e">
        <f>#REF!</f>
        <v>#REF!</v>
      </c>
      <c r="M30" s="215" t="e">
        <f t="array" ref="M30">SUM(IF(RIGHT(#REF!,5)&amp;LEFT(#REF!,3)&amp;RIGHT(#REF!,6)="0580)supsite 4",#REF!))</f>
        <v>#REF!</v>
      </c>
      <c r="N30" s="215" t="e">
        <f>#REF!</f>
        <v>#REF!</v>
      </c>
      <c r="O30" s="215" t="e">
        <f t="array" ref="O30">SUM(IF(RIGHT(#REF!,5)&amp;LEFT(#REF!,3)&amp;RIGHT(#REF!,6)="0580)supsite 5",#REF!))</f>
        <v>#REF!</v>
      </c>
      <c r="P30" s="215" t="e">
        <f t="shared" si="3"/>
        <v>#REF!</v>
      </c>
      <c r="Q30" s="215" t="e">
        <f t="shared" si="1"/>
        <v>#REF!</v>
      </c>
    </row>
    <row r="31" spans="1:17" s="216" customFormat="1" ht="13.5" thickBot="1">
      <c r="A31" s="209"/>
      <c r="B31" s="210" t="s">
        <v>39</v>
      </c>
      <c r="C31" s="237">
        <f>SUMIFS('Budget &amp; Actual - Detail'!J$8:J$101,'Budget &amp; Actual - Detail'!$B$8:$B$101,'Data Valid'!$F$1,'Budget &amp; Actual - Detail'!$A$8:$A$101,$B31)</f>
        <v>0</v>
      </c>
      <c r="D31" s="238">
        <f>SUMIFS('Budget &amp; Actual - Detail'!K$8:K$101,'Budget &amp; Actual - Detail'!$B$8:$B$101,'Data Valid'!$F$1,'Budget &amp; Actual - Detail'!$A$8:$A$101,$B31)</f>
        <v>0</v>
      </c>
      <c r="E31" s="213"/>
      <c r="F31" s="211">
        <f>SUMIFS('Budget &amp; Actual - Detail'!J$8:J$101,'Budget &amp; Actual - Detail'!$B$8:$B$101,'Data Valid'!$F$2,'Budget &amp; Actual - Detail'!$A$8:$A$101,$B31)</f>
        <v>0</v>
      </c>
      <c r="G31" s="212">
        <f>SUMIFS('Budget &amp; Actual - Detail'!K$8:K$101,'Budget &amp; Actual - Detail'!$B$8:$B$101,'Data Valid'!$F$2,'Budget &amp; Actual - Detail'!$A$8:$A$101,$B31)</f>
        <v>0</v>
      </c>
      <c r="H31" s="214" t="e">
        <f>#REF!</f>
        <v>#REF!</v>
      </c>
      <c r="I31" s="215" t="e">
        <f t="array" ref="I31">SUM(IF(RIGHT(#REF!,5)&amp;LEFT(#REF!,3)&amp;RIGHT(#REF!,6)="0600)supsite 2",#REF!))</f>
        <v>#REF!</v>
      </c>
      <c r="J31" s="215" t="e">
        <f>#REF!</f>
        <v>#REF!</v>
      </c>
      <c r="K31" s="215" t="e">
        <f t="array" ref="K31">SUM(IF(RIGHT(#REF!,5)&amp;LEFT(#REF!,3)&amp;RIGHT(#REF!,6)="0600)supsite 3",#REF!))</f>
        <v>#REF!</v>
      </c>
      <c r="L31" s="215" t="e">
        <f>#REF!</f>
        <v>#REF!</v>
      </c>
      <c r="M31" s="215" t="e">
        <f t="array" ref="M31">SUM(IF(RIGHT(#REF!,5)&amp;LEFT(#REF!,3)&amp;RIGHT(#REF!,6)="0600)supsite 4",#REF!))</f>
        <v>#REF!</v>
      </c>
      <c r="N31" s="215" t="e">
        <f>#REF!</f>
        <v>#REF!</v>
      </c>
      <c r="O31" s="215" t="e">
        <f t="array" ref="O31">SUM(IF(RIGHT(#REF!,5)&amp;LEFT(#REF!,3)&amp;RIGHT(#REF!,6)="0600)supsite 5",#REF!))</f>
        <v>#REF!</v>
      </c>
      <c r="P31" s="215" t="e">
        <f t="shared" si="3"/>
        <v>#REF!</v>
      </c>
      <c r="Q31" s="215" t="e">
        <f t="shared" si="1"/>
        <v>#REF!</v>
      </c>
    </row>
    <row r="32" spans="1:17" s="216" customFormat="1" ht="13.5" thickBot="1">
      <c r="A32" s="209"/>
      <c r="B32" s="138" t="s">
        <v>748</v>
      </c>
      <c r="C32" s="237">
        <f>SUMIFS('Budget &amp; Actual - Detail'!J$8:J$101,'Budget &amp; Actual - Detail'!$B$8:$B$101,'Data Valid'!$F$1,'Budget &amp; Actual - Detail'!$A$8:$A$101,$B32)</f>
        <v>0</v>
      </c>
      <c r="D32" s="238">
        <f>SUMIFS('Budget &amp; Actual - Detail'!K$8:K$101,'Budget &amp; Actual - Detail'!$B$8:$B$101,'Data Valid'!$F$1,'Budget &amp; Actual - Detail'!$A$8:$A$101,$B32)</f>
        <v>0</v>
      </c>
      <c r="E32" s="213"/>
      <c r="F32" s="211">
        <f>SUMIFS('Budget &amp; Actual - Detail'!J$8:J$101,'Budget &amp; Actual - Detail'!$B$8:$B$101,'Data Valid'!$F$2,'Budget &amp; Actual - Detail'!$A$8:$A$101,$B32)</f>
        <v>0</v>
      </c>
      <c r="G32" s="212">
        <f>SUMIFS('Budget &amp; Actual - Detail'!K$8:K$101,'Budget &amp; Actual - Detail'!$B$8:$B$101,'Data Valid'!$F$2,'Budget &amp; Actual - Detail'!$A$8:$A$101,$B32)</f>
        <v>0</v>
      </c>
      <c r="H32" s="214"/>
      <c r="I32" s="215"/>
      <c r="J32" s="215"/>
      <c r="K32" s="215"/>
      <c r="L32" s="215"/>
      <c r="M32" s="215"/>
      <c r="N32" s="215"/>
      <c r="O32" s="215"/>
      <c r="P32" s="215"/>
      <c r="Q32" s="215"/>
    </row>
    <row r="33" spans="1:17" s="216" customFormat="1" ht="13.5" thickBot="1">
      <c r="A33" s="209"/>
      <c r="B33" s="138" t="s">
        <v>749</v>
      </c>
      <c r="C33" s="237">
        <f>SUMIFS('Budget &amp; Actual - Detail'!J$8:J$101,'Budget &amp; Actual - Detail'!$B$8:$B$101,'Data Valid'!$F$1,'Budget &amp; Actual - Detail'!$A$8:$A$101,$B33)</f>
        <v>0</v>
      </c>
      <c r="D33" s="238">
        <f>SUMIFS('Budget &amp; Actual - Detail'!K$8:K$101,'Budget &amp; Actual - Detail'!$B$8:$B$101,'Data Valid'!$F$1,'Budget &amp; Actual - Detail'!$A$8:$A$101,$B33)</f>
        <v>0</v>
      </c>
      <c r="E33" s="213"/>
      <c r="F33" s="211">
        <f>SUMIFS('Budget &amp; Actual - Detail'!J$8:J$101,'Budget &amp; Actual - Detail'!$B$8:$B$101,'Data Valid'!$F$2,'Budget &amp; Actual - Detail'!$A$8:$A$101,$B33)</f>
        <v>0</v>
      </c>
      <c r="G33" s="212">
        <f>SUMIFS('Budget &amp; Actual - Detail'!K$8:K$101,'Budget &amp; Actual - Detail'!$B$8:$B$101,'Data Valid'!$F$2,'Budget &amp; Actual - Detail'!$A$8:$A$101,$B33)</f>
        <v>0</v>
      </c>
      <c r="H33" s="214"/>
      <c r="I33" s="215"/>
      <c r="J33" s="215"/>
      <c r="K33" s="215"/>
      <c r="L33" s="215"/>
      <c r="M33" s="215"/>
      <c r="N33" s="215"/>
      <c r="O33" s="215"/>
      <c r="P33" s="215"/>
      <c r="Q33" s="215"/>
    </row>
    <row r="34" spans="1:17" s="216" customFormat="1" ht="13.5" thickBot="1">
      <c r="A34" s="209"/>
      <c r="B34" s="210" t="s">
        <v>126</v>
      </c>
      <c r="C34" s="241">
        <f>SUMIFS('Budget &amp; Actual - Detail'!J$8:J$101,'Budget &amp; Actual - Detail'!$B$8:$B$101,'Data Valid'!$F$1,'Budget &amp; Actual - Detail'!$A$8:$A$101,$B34)</f>
        <v>0</v>
      </c>
      <c r="D34" s="238">
        <f>SUMIFS('Budget &amp; Actual - Detail'!K$8:K$101,'Budget &amp; Actual - Detail'!$B$8:$B$101,'Data Valid'!$F$1,'Budget &amp; Actual - Detail'!$A$8:$A$101,$B34)</f>
        <v>0</v>
      </c>
      <c r="E34" s="213"/>
      <c r="F34" s="217">
        <f>SUMIFS('Budget &amp; Actual - Detail'!J$8:J$101,'Budget &amp; Actual - Detail'!$B$8:$B$101,'Data Valid'!$F$2,'Budget &amp; Actual - Detail'!$A$8:$A$101,$B34)</f>
        <v>0</v>
      </c>
      <c r="G34" s="218">
        <f>SUMIFS('Budget &amp; Actual - Detail'!K$8:K$101,'Budget &amp; Actual - Detail'!$B$8:$B$101,'Data Valid'!$F$2,'Budget &amp; Actual - Detail'!$A$8:$A$101,$B34)</f>
        <v>0</v>
      </c>
      <c r="H34" s="214"/>
      <c r="I34" s="215"/>
      <c r="J34" s="215"/>
      <c r="K34" s="215"/>
      <c r="L34" s="215"/>
      <c r="M34" s="215"/>
      <c r="N34" s="215"/>
      <c r="O34" s="215"/>
      <c r="P34" s="215"/>
      <c r="Q34" s="215"/>
    </row>
    <row r="35" spans="1:17" s="216" customFormat="1" ht="16.5" thickBot="1">
      <c r="B35" s="219" t="s">
        <v>54</v>
      </c>
      <c r="C35" s="239">
        <f>SUM(C26:C34)</f>
        <v>0</v>
      </c>
      <c r="D35" s="239">
        <f>SUM(D26:D34)</f>
        <v>0</v>
      </c>
      <c r="E35" s="231"/>
      <c r="F35" s="220">
        <f>SUM(F26:F34)</f>
        <v>0</v>
      </c>
      <c r="G35" s="221">
        <f>SUM(G26:G34)</f>
        <v>0</v>
      </c>
      <c r="H35" s="222" t="e">
        <f t="shared" ref="H35:O35" si="4">SUM(H26:H31)</f>
        <v>#REF!</v>
      </c>
      <c r="I35" s="223" t="e">
        <f t="shared" si="4"/>
        <v>#REF!</v>
      </c>
      <c r="J35" s="223" t="e">
        <f t="shared" si="4"/>
        <v>#REF!</v>
      </c>
      <c r="K35" s="223" t="e">
        <f t="shared" si="4"/>
        <v>#REF!</v>
      </c>
      <c r="L35" s="223" t="e">
        <f t="shared" si="4"/>
        <v>#REF!</v>
      </c>
      <c r="M35" s="223" t="e">
        <f t="shared" si="4"/>
        <v>#REF!</v>
      </c>
      <c r="N35" s="223" t="e">
        <f t="shared" si="4"/>
        <v>#REF!</v>
      </c>
      <c r="O35" s="223" t="e">
        <f t="shared" si="4"/>
        <v>#REF!</v>
      </c>
      <c r="P35" s="215" t="e">
        <f>SUM(F35,H35,J35,L35,N35)</f>
        <v>#REF!</v>
      </c>
      <c r="Q35" s="215" t="e">
        <f t="shared" si="1"/>
        <v>#REF!</v>
      </c>
    </row>
    <row r="36" spans="1:17" s="216" customFormat="1">
      <c r="A36" s="364" t="s">
        <v>115</v>
      </c>
      <c r="B36" s="365"/>
      <c r="C36" s="240"/>
      <c r="D36" s="238">
        <f>SUMIFS('Budget &amp; Actual - Detail'!K$8:K$101,'Budget &amp; Actual - Detail'!$B$8:$B$101,'Data Valid'!$F$1,'Budget &amp; Actual - Detail'!$A$8:$A$101,$B36)</f>
        <v>0</v>
      </c>
      <c r="E36" s="213"/>
      <c r="F36" s="224"/>
      <c r="G36" s="225"/>
    </row>
    <row r="37" spans="1:17" s="216" customFormat="1">
      <c r="A37" s="209"/>
      <c r="B37" s="210" t="s">
        <v>117</v>
      </c>
      <c r="C37" s="237">
        <f>SUMIFS('Budget &amp; Actual - Detail'!J$8:J$101,'Budget &amp; Actual - Detail'!$B$8:$B$101,'Data Valid'!$F$1,'Budget &amp; Actual - Detail'!$A$8:$A$101,$B37)</f>
        <v>0</v>
      </c>
      <c r="D37" s="238">
        <f>SUMIFS('Budget &amp; Actual - Detail'!K$8:K$101,'Budget &amp; Actual - Detail'!$B$8:$B$101,'Data Valid'!$F$1,'Budget &amp; Actual - Detail'!$A$8:$A$101,$B37)</f>
        <v>0</v>
      </c>
      <c r="E37" s="213"/>
      <c r="F37" s="211">
        <f>SUMIFS('Budget &amp; Actual - Detail'!J$8:J$101,'Budget &amp; Actual - Detail'!$B$8:$B$101,'Data Valid'!$F$2,'Budget &amp; Actual - Detail'!$A$8:$A$101,$B37)</f>
        <v>0</v>
      </c>
      <c r="G37" s="212">
        <f>SUMIFS('Budget &amp; Actual - Detail'!K$8:K$101,'Budget &amp; Actual - Detail'!$B$8:$B$101,'Data Valid'!$F$2,'Budget &amp; Actual - Detail'!$A$8:$A$101,$B37)</f>
        <v>0</v>
      </c>
    </row>
    <row r="38" spans="1:17" s="216" customFormat="1">
      <c r="A38" s="209"/>
      <c r="B38" s="210" t="s">
        <v>118</v>
      </c>
      <c r="C38" s="237">
        <f>SUMIFS('Budget &amp; Actual - Detail'!J$8:J$101,'Budget &amp; Actual - Detail'!$B$8:$B$101,'Data Valid'!$F$1,'Budget &amp; Actual - Detail'!$A$8:$A$101,$B38)</f>
        <v>0</v>
      </c>
      <c r="D38" s="238">
        <f>SUMIFS('Budget &amp; Actual - Detail'!K$8:K$101,'Budget &amp; Actual - Detail'!$B$8:$B$101,'Data Valid'!$F$1,'Budget &amp; Actual - Detail'!$A$8:$A$101,$B38)</f>
        <v>0</v>
      </c>
      <c r="E38" s="213"/>
      <c r="F38" s="211">
        <f>SUMIFS('Budget &amp; Actual - Detail'!J$8:J$101,'Budget &amp; Actual - Detail'!$B$8:$B$101,'Data Valid'!$F$2,'Budget &amp; Actual - Detail'!$A$8:$A$101,$B38)</f>
        <v>0</v>
      </c>
      <c r="G38" s="212">
        <f>SUMIFS('Budget &amp; Actual - Detail'!K$8:K$101,'Budget &amp; Actual - Detail'!$B$8:$B$101,'Data Valid'!$F$2,'Budget &amp; Actual - Detail'!$A$8:$A$101,$B38)</f>
        <v>0</v>
      </c>
    </row>
    <row r="39" spans="1:17" s="216" customFormat="1" ht="25.5">
      <c r="A39" s="209"/>
      <c r="B39" s="210" t="s">
        <v>119</v>
      </c>
      <c r="C39" s="237">
        <f>SUMIFS('Budget &amp; Actual - Detail'!J$8:J$101,'Budget &amp; Actual - Detail'!$B$8:$B$101,'Data Valid'!$F$1,'Budget &amp; Actual - Detail'!$A$8:$A$101,$B39)</f>
        <v>0</v>
      </c>
      <c r="D39" s="238">
        <f>SUMIFS('Budget &amp; Actual - Detail'!K$8:K$101,'Budget &amp; Actual - Detail'!$B$8:$B$101,'Data Valid'!$F$1,'Budget &amp; Actual - Detail'!$A$8:$A$101,$B39)</f>
        <v>0</v>
      </c>
      <c r="E39" s="213"/>
      <c r="F39" s="211">
        <f>SUMIFS('Budget &amp; Actual - Detail'!J$8:J$101,'Budget &amp; Actual - Detail'!$B$8:$B$101,'Data Valid'!$F$2,'Budget &amp; Actual - Detail'!$A$8:$A$101,$B39)</f>
        <v>0</v>
      </c>
      <c r="G39" s="212">
        <f>SUMIFS('Budget &amp; Actual - Detail'!K$8:K$101,'Budget &amp; Actual - Detail'!$B$8:$B$101,'Data Valid'!$F$2,'Budget &amp; Actual - Detail'!$A$8:$A$101,$B39)</f>
        <v>0</v>
      </c>
    </row>
    <row r="40" spans="1:17" s="216" customFormat="1">
      <c r="A40" s="209"/>
      <c r="B40" s="210" t="s">
        <v>120</v>
      </c>
      <c r="C40" s="237">
        <f>SUMIFS('Budget &amp; Actual - Detail'!J$8:J$101,'Budget &amp; Actual - Detail'!$B$8:$B$101,'Data Valid'!$F$1,'Budget &amp; Actual - Detail'!$A$8:$A$101,$B40)</f>
        <v>0</v>
      </c>
      <c r="D40" s="238">
        <f>SUMIFS('Budget &amp; Actual - Detail'!K$8:K$101,'Budget &amp; Actual - Detail'!$B$8:$B$101,'Data Valid'!$F$1,'Budget &amp; Actual - Detail'!$A$8:$A$101,$B40)</f>
        <v>0</v>
      </c>
      <c r="E40" s="213"/>
      <c r="F40" s="211">
        <f>SUMIFS('Budget &amp; Actual - Detail'!J$8:J$101,'Budget &amp; Actual - Detail'!$B$8:$B$101,'Data Valid'!$F$2,'Budget &amp; Actual - Detail'!$A$8:$A$101,$B40)</f>
        <v>0</v>
      </c>
      <c r="G40" s="212">
        <f>SUMIFS('Budget &amp; Actual - Detail'!K$8:K$101,'Budget &amp; Actual - Detail'!$B$8:$B$101,'Data Valid'!$F$2,'Budget &amp; Actual - Detail'!$A$8:$A$101,$B40)</f>
        <v>0</v>
      </c>
    </row>
    <row r="41" spans="1:17" s="216" customFormat="1" ht="25.5">
      <c r="A41" s="209"/>
      <c r="B41" s="210" t="s">
        <v>121</v>
      </c>
      <c r="C41" s="237">
        <f>SUMIFS('Budget &amp; Actual - Detail'!J$8:J$101,'Budget &amp; Actual - Detail'!$B$8:$B$101,'Data Valid'!$F$1,'Budget &amp; Actual - Detail'!$A$8:$A$101,$B41)</f>
        <v>0</v>
      </c>
      <c r="D41" s="238">
        <f>SUMIFS('Budget &amp; Actual - Detail'!K$8:K$101,'Budget &amp; Actual - Detail'!$B$8:$B$101,'Data Valid'!$F$1,'Budget &amp; Actual - Detail'!$A$8:$A$101,$B41)</f>
        <v>0</v>
      </c>
      <c r="E41" s="213"/>
      <c r="F41" s="211">
        <f>SUMIFS('Budget &amp; Actual - Detail'!J$8:J$101,'Budget &amp; Actual - Detail'!$B$8:$B$101,'Data Valid'!$F$2,'Budget &amp; Actual - Detail'!$A$8:$A$101,$B41)</f>
        <v>0</v>
      </c>
      <c r="G41" s="212">
        <f>SUMIFS('Budget &amp; Actual - Detail'!K$8:K$101,'Budget &amp; Actual - Detail'!$B$8:$B$101,'Data Valid'!$F$2,'Budget &amp; Actual - Detail'!$A$8:$A$101,$B41)</f>
        <v>0</v>
      </c>
    </row>
    <row r="42" spans="1:17" s="216" customFormat="1">
      <c r="A42" s="209"/>
      <c r="B42" s="210" t="s">
        <v>122</v>
      </c>
      <c r="C42" s="237">
        <f>SUMIFS('Budget &amp; Actual - Detail'!J$8:J$101,'Budget &amp; Actual - Detail'!$B$8:$B$101,'Data Valid'!$F$1,'Budget &amp; Actual - Detail'!$A$8:$A$101,$B42)</f>
        <v>0</v>
      </c>
      <c r="D42" s="238">
        <f>SUMIFS('Budget &amp; Actual - Detail'!K$8:K$101,'Budget &amp; Actual - Detail'!$B$8:$B$101,'Data Valid'!$F$1,'Budget &amp; Actual - Detail'!$A$8:$A$101,$B42)</f>
        <v>0</v>
      </c>
      <c r="E42" s="213"/>
      <c r="F42" s="211">
        <f>SUMIFS('Budget &amp; Actual - Detail'!J$8:J$101,'Budget &amp; Actual - Detail'!$B$8:$B$101,'Data Valid'!$F$2,'Budget &amp; Actual - Detail'!$A$8:$A$101,$B42)</f>
        <v>0</v>
      </c>
      <c r="G42" s="212">
        <f>SUMIFS('Budget &amp; Actual - Detail'!K$8:K$101,'Budget &amp; Actual - Detail'!$B$8:$B$101,'Data Valid'!$F$2,'Budget &amp; Actual - Detail'!$A$8:$A$101,$B42)</f>
        <v>0</v>
      </c>
    </row>
    <row r="43" spans="1:17" s="216" customFormat="1">
      <c r="A43" s="209"/>
      <c r="B43" s="138" t="s">
        <v>750</v>
      </c>
      <c r="C43" s="237">
        <f>SUMIFS('Budget &amp; Actual - Detail'!J$8:J$101,'Budget &amp; Actual - Detail'!$B$8:$B$101,'Data Valid'!$F$1,'Budget &amp; Actual - Detail'!$A$8:$A$101,$B43)</f>
        <v>0</v>
      </c>
      <c r="D43" s="238">
        <f>SUMIFS('Budget &amp; Actual - Detail'!K$8:K$101,'Budget &amp; Actual - Detail'!$B$8:$B$101,'Data Valid'!$F$1,'Budget &amp; Actual - Detail'!$A$8:$A$101,$B43)</f>
        <v>0</v>
      </c>
      <c r="E43" s="213"/>
      <c r="F43" s="211">
        <f>SUMIFS('Budget &amp; Actual - Detail'!J$8:J$101,'Budget &amp; Actual - Detail'!$B$8:$B$101,'Data Valid'!$F$2,'Budget &amp; Actual - Detail'!$A$8:$A$101,$B43)</f>
        <v>0</v>
      </c>
      <c r="G43" s="212">
        <f>SUMIFS('Budget &amp; Actual - Detail'!K$8:K$101,'Budget &amp; Actual - Detail'!$B$8:$B$101,'Data Valid'!$F$2,'Budget &amp; Actual - Detail'!$A$8:$A$101,$B43)</f>
        <v>0</v>
      </c>
    </row>
    <row r="44" spans="1:17" s="216" customFormat="1" hidden="1">
      <c r="A44" s="209"/>
      <c r="B44" s="138" t="s">
        <v>751</v>
      </c>
      <c r="C44" s="237">
        <f>SUMIFS('Budget &amp; Actual - Detail'!J$8:J$101,'Budget &amp; Actual - Detail'!$B$8:$B$101,'Data Valid'!$F$1,'Budget &amp; Actual - Detail'!$A$8:$A$101,$B44)</f>
        <v>0</v>
      </c>
      <c r="D44" s="238">
        <f>SUMIFS('Budget &amp; Actual - Detail'!K$8:K$101,'Budget &amp; Actual - Detail'!$B$8:$B$101,'Data Valid'!$F$1,'Budget &amp; Actual - Detail'!$A$8:$A$101,$B44)</f>
        <v>0</v>
      </c>
      <c r="E44" s="213"/>
      <c r="F44" s="211">
        <f>SUMIFS('Budget &amp; Actual - Detail'!J$8:J$101,'Budget &amp; Actual - Detail'!$B$8:$B$101,'Data Valid'!$F$2,'Budget &amp; Actual - Detail'!$A$8:$A$101,$B44)</f>
        <v>0</v>
      </c>
      <c r="G44" s="212">
        <f>SUMIFS('Budget &amp; Actual - Detail'!K$8:K$101,'Budget &amp; Actual - Detail'!$B$8:$B$101,'Data Valid'!$F$2,'Budget &amp; Actual - Detail'!$A$8:$A$101,$B44)</f>
        <v>0</v>
      </c>
    </row>
    <row r="45" spans="1:17" s="216" customFormat="1" ht="13.5" thickBot="1">
      <c r="A45" s="209"/>
      <c r="B45" s="228" t="s">
        <v>127</v>
      </c>
      <c r="C45" s="241">
        <f>SUMIFS('Budget &amp; Actual - Detail'!J$8:J$101,'Budget &amp; Actual - Detail'!$B$8:$B$101,'Data Valid'!$F$1,'Budget &amp; Actual - Detail'!$A$8:$A$101,$B45)</f>
        <v>0</v>
      </c>
      <c r="D45" s="238">
        <f>SUMIFS('Budget &amp; Actual - Detail'!K$8:K$101,'Budget &amp; Actual - Detail'!$B$8:$B$101,'Data Valid'!$F$1,'Budget &amp; Actual - Detail'!$A$8:$A$101,$B45)</f>
        <v>0</v>
      </c>
      <c r="E45" s="213"/>
      <c r="F45" s="217">
        <f>SUMIFS('Budget &amp; Actual - Detail'!J$8:J$101,'Budget &amp; Actual - Detail'!$B$8:$B$101,'Data Valid'!$F$2,'Budget &amp; Actual - Detail'!$A$8:$A$101,$B45)</f>
        <v>0</v>
      </c>
      <c r="G45" s="218">
        <f>SUMIFS('Budget &amp; Actual - Detail'!K$8:K$101,'Budget &amp; Actual - Detail'!$B$8:$B$101,'Data Valid'!$F$2,'Budget &amp; Actual - Detail'!$A$8:$A$101,$B45)</f>
        <v>0</v>
      </c>
    </row>
    <row r="46" spans="1:17" s="216" customFormat="1" ht="16.5" thickBot="1">
      <c r="B46" s="219" t="s">
        <v>116</v>
      </c>
      <c r="C46" s="239">
        <f>SUM(C37:C45)</f>
        <v>0</v>
      </c>
      <c r="D46" s="239">
        <f>SUM(D37:D45)</f>
        <v>0</v>
      </c>
      <c r="E46" s="231"/>
      <c r="F46" s="220">
        <f>SUM(F37:F45)</f>
        <v>0</v>
      </c>
      <c r="G46" s="221">
        <f>SUM(G37:G45)</f>
        <v>0</v>
      </c>
    </row>
    <row r="47" spans="1:17" s="216" customFormat="1" ht="15.75">
      <c r="A47" s="368" t="s">
        <v>759</v>
      </c>
      <c r="B47" s="369"/>
      <c r="C47" s="242">
        <f>C24+C35+C46</f>
        <v>0</v>
      </c>
      <c r="D47" s="230"/>
      <c r="E47" s="231"/>
      <c r="F47" s="229">
        <f>F24+F35+F46</f>
        <v>0</v>
      </c>
      <c r="G47" s="230"/>
    </row>
    <row r="48" spans="1:17" s="216" customFormat="1" ht="15.75">
      <c r="A48" s="370" t="s">
        <v>760</v>
      </c>
      <c r="B48" s="371"/>
      <c r="C48" s="232"/>
      <c r="D48" s="243">
        <f>D24+D35+D46</f>
        <v>0</v>
      </c>
      <c r="E48" s="231"/>
      <c r="F48" s="232"/>
      <c r="G48" s="233">
        <f>G24+G35+G46</f>
        <v>0</v>
      </c>
    </row>
    <row r="49" spans="1:7" s="216" customFormat="1" ht="15.75">
      <c r="A49" s="372" t="s">
        <v>761</v>
      </c>
      <c r="B49" s="373" t="s">
        <v>105</v>
      </c>
      <c r="C49" s="234"/>
      <c r="D49" s="244">
        <f>C47-D48</f>
        <v>0</v>
      </c>
      <c r="E49" s="236"/>
      <c r="F49" s="234"/>
      <c r="G49" s="235">
        <f>F47-G48</f>
        <v>0</v>
      </c>
    </row>
    <row r="50" spans="1:7">
      <c r="E50" s="383"/>
    </row>
    <row r="51" spans="1:7">
      <c r="E51" s="383"/>
    </row>
    <row r="53" spans="1:7"/>
    <row r="55" spans="1:7"/>
    <row r="60" spans="1:7"/>
    <row r="61" spans="1:7"/>
    <row r="64" spans="1:7"/>
  </sheetData>
  <sheetProtection algorithmName="SHA-512" hashValue="kH0t3rTd3cdFWTCYMKqEjkvv1P31ryQF3LMtqEPfEGSZ56ct8vyI5qWeLLyR0tH5Kz2P717K0O1W4SJOst2bmA==" saltValue="3qaYF8HEQt1I6+DfV8G8vw==" spinCount="100000" sheet="1" objects="1" scenarios="1" selectLockedCells="1"/>
  <mergeCells count="25">
    <mergeCell ref="A47:B47"/>
    <mergeCell ref="A48:B48"/>
    <mergeCell ref="A49:B49"/>
    <mergeCell ref="A2:G2"/>
    <mergeCell ref="A3:G3"/>
    <mergeCell ref="A4:G4"/>
    <mergeCell ref="H10:I10"/>
    <mergeCell ref="A8:G8"/>
    <mergeCell ref="A36:B36"/>
    <mergeCell ref="A6:B6"/>
    <mergeCell ref="P10:Q10"/>
    <mergeCell ref="N10:O10"/>
    <mergeCell ref="L10:M10"/>
    <mergeCell ref="A14:B14"/>
    <mergeCell ref="A25:B25"/>
    <mergeCell ref="C10:D10"/>
    <mergeCell ref="F10:G10"/>
    <mergeCell ref="C11:D11"/>
    <mergeCell ref="C12:D12"/>
    <mergeCell ref="C13:D13"/>
    <mergeCell ref="F11:G11"/>
    <mergeCell ref="F12:G12"/>
    <mergeCell ref="F13:G13"/>
    <mergeCell ref="A10:B10"/>
    <mergeCell ref="J10:K10"/>
  </mergeCells>
  <dataValidations disablePrompts="1" count="5">
    <dataValidation type="list" allowBlank="1" showInputMessage="1" showErrorMessage="1" sqref="B16:B20" xr:uid="{5AE36AA1-7B32-4C7B-87ED-8D988189E98B}">
      <formula1>B16:B33</formula1>
    </dataValidation>
    <dataValidation type="list" allowBlank="1" showInputMessage="1" showErrorMessage="1" sqref="B23" xr:uid="{B5FDA408-2011-4660-851F-86FF00E9D574}">
      <formula1>B21:B38</formula1>
    </dataValidation>
    <dataValidation type="list" allowBlank="1" showInputMessage="1" showErrorMessage="1" sqref="B15 B26 B37:B42" xr:uid="{311C2EFA-DC05-4538-824D-1BF45E4E3071}">
      <formula1>B15:B29</formula1>
    </dataValidation>
    <dataValidation type="list" allowBlank="1" showInputMessage="1" showErrorMessage="1" sqref="B27:B31" xr:uid="{3018ADE8-1038-40A8-BC22-79A91D576F0A}">
      <formula1>B27:B43</formula1>
    </dataValidation>
    <dataValidation type="list" allowBlank="1" showInputMessage="1" showErrorMessage="1" sqref="B34" xr:uid="{B64454B5-2AE9-46BD-A935-20DABFE2AA7A}">
      <formula1>B34:B49</formula1>
    </dataValidation>
  </dataValidations>
  <pageMargins left="0.1" right="0.1" top="0.1" bottom="0.1" header="0.3" footer="0.3"/>
  <pageSetup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31"/>
  <sheetViews>
    <sheetView workbookViewId="0">
      <selection activeCell="B2" sqref="B2"/>
    </sheetView>
  </sheetViews>
  <sheetFormatPr defaultColWidth="0" defaultRowHeight="12.75" zeroHeight="1"/>
  <cols>
    <col min="1" max="1" width="9.28515625" customWidth="1"/>
    <col min="2" max="2" width="22.7109375" customWidth="1"/>
    <col min="3" max="3" width="18.42578125" customWidth="1"/>
    <col min="4" max="4" width="18" customWidth="1"/>
    <col min="5" max="5" width="14.42578125" customWidth="1"/>
    <col min="6" max="6" width="14" customWidth="1"/>
    <col min="7" max="7" width="17" hidden="1" customWidth="1"/>
    <col min="8" max="16384" width="9.28515625" hidden="1"/>
  </cols>
  <sheetData>
    <row r="1" spans="1:6"/>
    <row r="2" spans="1:6">
      <c r="B2" s="56">
        <f>'Cover Page'!C7</f>
        <v>0</v>
      </c>
    </row>
    <row r="3" spans="1:6"/>
    <row r="4" spans="1:6">
      <c r="A4" s="2"/>
      <c r="B4" s="3"/>
      <c r="C4" s="379" t="s">
        <v>27</v>
      </c>
      <c r="D4" s="379"/>
    </row>
    <row r="5" spans="1:6">
      <c r="A5" s="5"/>
      <c r="B5" s="6"/>
      <c r="C5" s="380" t="s">
        <v>0</v>
      </c>
      <c r="D5" s="380"/>
      <c r="E5" s="4"/>
      <c r="F5" s="7">
        <f>'Cover Page'!C10</f>
        <v>0</v>
      </c>
    </row>
    <row r="6" spans="1:6">
      <c r="B6" s="3"/>
      <c r="E6" s="8"/>
    </row>
    <row r="7" spans="1:6">
      <c r="B7" s="3"/>
      <c r="E7" s="8"/>
    </row>
    <row r="8" spans="1:6">
      <c r="B8" s="3"/>
      <c r="E8" s="8"/>
    </row>
    <row r="9" spans="1:6">
      <c r="B9" s="57"/>
      <c r="C9" s="58" t="s">
        <v>28</v>
      </c>
      <c r="D9" s="59" t="s">
        <v>29</v>
      </c>
      <c r="E9" s="58"/>
    </row>
    <row r="10" spans="1:6">
      <c r="B10" s="57" t="s">
        <v>30</v>
      </c>
      <c r="C10" s="60">
        <f t="array" ref="C10">+SUM(IF(ISBLANK('Budget &amp; Actual - Detail'!I8:I102),IF(ISBLANK('Budget &amp; Actual - Detail'!H8:H102),IF(ISBLANK('Budget &amp; Actual - Detail'!G8:G102),IF(ISBLANK('Budget &amp; Actual - Detail'!F8:F102),IF(ISBLANK('Budget &amp; Actual - Detail'!E8:E102),IF(ISBLANK('Budget &amp; Actual - Detail'!D8:D102),IF(ISBLANK('Budget &amp; Actual - Detail'!C8:C102),0,'Budget &amp; Actual - Detail'!C8:C102),'Budget &amp; Actual - Detail'!D8:D102),'Budget &amp; Actual - Detail'!E8:E102),'Budget &amp; Actual - Detail'!F8:F102),'Budget &amp; Actual - Detail'!G8:G102),'Budget &amp; Actual - Detail'!H8:H102),'Budget &amp; Actual - Detail'!I8:I102))</f>
        <v>0</v>
      </c>
      <c r="D10" s="60" t="e">
        <f>#REF!+#REF!+#REF!</f>
        <v>#REF!</v>
      </c>
      <c r="E10" s="58" t="e">
        <f>IF(C10=D10,"equal","not equal!")</f>
        <v>#REF!</v>
      </c>
    </row>
    <row r="11" spans="1:6" ht="13.5" thickBot="1">
      <c r="B11" s="57" t="s">
        <v>31</v>
      </c>
      <c r="C11" s="61">
        <f t="array" ref="C11">+SUM(IF(ISBLANK('4-Equipment'!J7:J900),IF(ISBLANK('4-Equipment'!I7:I900),IF(ISBLANK('4-Equipment'!H7:H900),IF(ISBLANK('4-Equipment'!G7:G900),IF(ISBLANK('4-Equipment'!F7:F900),IF(ISBLANK('4-Equipment'!E7:E900),'4-Equipment'!D7:D900,'4-Equipment'!E7:E900),'4-Equipment'!F7:F900),'4-Equipment'!G7:G900),'4-Equipment'!H7:H900),'4-Equipment'!I7:I900),'4-Equipment'!J7:J900))</f>
        <v>0</v>
      </c>
      <c r="D11" s="61" t="e">
        <f>#REF!+#REF!+#REF!+#REF!+#REF!+#REF!</f>
        <v>#REF!</v>
      </c>
      <c r="E11" s="58" t="e">
        <f>IF(C11=D11,"equal","not equal!")</f>
        <v>#REF!</v>
      </c>
    </row>
    <row r="12" spans="1:6" ht="13.5" thickTop="1">
      <c r="B12" s="62" t="s">
        <v>21</v>
      </c>
      <c r="C12" s="63">
        <f>SUM(C10:C11)</f>
        <v>0</v>
      </c>
      <c r="D12" s="63" t="e">
        <f>SUM(D10:D11)</f>
        <v>#REF!</v>
      </c>
      <c r="E12" s="58" t="e">
        <f>IF(C12=D12,"equal","not equal!")</f>
        <v>#REF!</v>
      </c>
    </row>
    <row r="13" spans="1:6">
      <c r="B13" s="3"/>
      <c r="E13" s="8"/>
    </row>
    <row r="14" spans="1:6">
      <c r="B14" s="3"/>
      <c r="E14" s="8"/>
    </row>
    <row r="15" spans="1:6">
      <c r="B15" t="s">
        <v>32</v>
      </c>
      <c r="E15" s="8"/>
    </row>
    <row r="16" spans="1:6">
      <c r="B16" t="s">
        <v>33</v>
      </c>
    </row>
    <row r="31" spans="5:5" hidden="1">
      <c r="E31" s="8"/>
    </row>
  </sheetData>
  <mergeCells count="2">
    <mergeCell ref="C4:D4"/>
    <mergeCell ref="C5:D5"/>
  </mergeCells>
  <phoneticPr fontId="10" type="noConversion"/>
  <conditionalFormatting sqref="E10:E12">
    <cfRule type="expression" dxfId="0" priority="1" stopIfTrue="1">
      <formula>LEFT(E10,3)="not"</formula>
    </cfRule>
  </conditionalFormatting>
  <pageMargins left="0.5" right="0.5" top="0.75" bottom="0.75" header="0.5" footer="0.5"/>
  <pageSetup orientation="landscape" r:id="rId1"/>
  <headerFooter alignWithMargins="0">
    <oddFooter>&amp;LPage &amp;P of &amp;N&amp;C&amp;D &amp;T&amp;R&amp;A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1-Instructions-Budget</vt:lpstr>
      <vt:lpstr>1a-Instructions-Revisions</vt:lpstr>
      <vt:lpstr>1b-Instructions-AFR</vt:lpstr>
      <vt:lpstr>Cover Page</vt:lpstr>
      <vt:lpstr>Budget &amp; Actual - Detail</vt:lpstr>
      <vt:lpstr>4-Equipment</vt:lpstr>
      <vt:lpstr>7-AFR Equipment Detail</vt:lpstr>
      <vt:lpstr>Budget and Actual Exp Summary</vt:lpstr>
      <vt:lpstr>9-Error Checking</vt:lpstr>
      <vt:lpstr>Data Valid</vt:lpstr>
      <vt:lpstr>7 - Codes</vt:lpstr>
      <vt:lpstr>NOTES</vt:lpstr>
      <vt:lpstr>BudDetailRange</vt:lpstr>
      <vt:lpstr>budget</vt:lpstr>
      <vt:lpstr>Budget_Object</vt:lpstr>
      <vt:lpstr>ObjectBudDetail</vt:lpstr>
      <vt:lpstr>ObjectEquip</vt:lpstr>
      <vt:lpstr>objects</vt:lpstr>
      <vt:lpstr>'7-AFR Equipment Detail'!Print_Area</vt:lpstr>
      <vt:lpstr>'Budget &amp; Actual - Detail'!Print_Area</vt:lpstr>
      <vt:lpstr>'Budget and Actual Exp Summary'!Print_Area</vt:lpstr>
      <vt:lpstr>'Cover Page'!Print_Area</vt:lpstr>
      <vt:lpstr>'4-Equipment'!Print_Titles</vt:lpstr>
      <vt:lpstr>'7-AFR Equipment Detail'!Print_Titles</vt:lpstr>
      <vt:lpstr>'Budget &amp; Actual - Detail'!Print_Titles</vt:lpstr>
      <vt:lpstr>Projects</vt:lpstr>
      <vt:lpstr>site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Mosness, Ron</dc:creator>
  <cp:lastModifiedBy>Miller, Tricia</cp:lastModifiedBy>
  <cp:lastPrinted>2022-03-09T22:43:25Z</cp:lastPrinted>
  <dcterms:created xsi:type="dcterms:W3CDTF">2004-07-30T15:33:42Z</dcterms:created>
  <dcterms:modified xsi:type="dcterms:W3CDTF">2023-10-23T17:12:04Z</dcterms:modified>
</cp:coreProperties>
</file>